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j-cfs.city.hamamatsu.jp\H001033\06_指導G\350_集団指導・運営指導・抜き打ち指導\002_運営指導\04_様式（事前提出資料等）\02_事前提出資料\R7【事前提出資料】（案）\R7【事前提出資料】職員配置等状況資料（施設入所支援）\"/>
    </mc:Choice>
  </mc:AlternateContent>
  <bookViews>
    <workbookView xWindow="-15" yWindow="0" windowWidth="12465" windowHeight="9240"/>
  </bookViews>
  <sheets>
    <sheet name="資料一覧" sheetId="37" r:id="rId1"/>
    <sheet name="【共通】" sheetId="23" r:id="rId2"/>
    <sheet name="選択肢" sheetId="47" state="hidden" r:id="rId3"/>
    <sheet name="P1" sheetId="62" r:id="rId4"/>
    <sheet name="P2-1" sheetId="63" r:id="rId5"/>
    <sheet name="P2-2" sheetId="64" r:id="rId6"/>
    <sheet name="P2-3" sheetId="65" r:id="rId7"/>
    <sheet name="選択肢 (2)" sheetId="66" state="hidden" r:id="rId8"/>
    <sheet name="P3" sheetId="17" r:id="rId9"/>
    <sheet name="P4" sheetId="51" r:id="rId10"/>
    <sheet name="P5" sheetId="21" r:id="rId11"/>
    <sheet name="P6" sheetId="25" r:id="rId12"/>
    <sheet name="P7" sheetId="26" r:id="rId13"/>
    <sheet name="P8" sheetId="27" r:id="rId14"/>
  </sheets>
  <externalReferences>
    <externalReference r:id="rId15"/>
    <externalReference r:id="rId16"/>
    <externalReference r:id="rId17"/>
    <externalReference r:id="rId18"/>
    <externalReference r:id="rId19"/>
    <externalReference r:id="rId20"/>
    <externalReference r:id="rId21"/>
    <externalReference r:id="rId22"/>
  </externalReferences>
  <definedNames>
    <definedName name="____________________________________________________________________kk29">#REF!</definedName>
    <definedName name="___________________________________________________________________kk29">#REF!</definedName>
    <definedName name="__________________________________________________________________kk29">#REF!</definedName>
    <definedName name="_________________________________________________________________kk06">#REF!</definedName>
    <definedName name="_________________________________________________________________kk29">#REF!</definedName>
    <definedName name="________________________________________________________________kk06">#REF!</definedName>
    <definedName name="________________________________________________________________kk29">#REF!</definedName>
    <definedName name="_______________________________________________________________kk06">#REF!</definedName>
    <definedName name="_______________________________________________________________kk29">#REF!</definedName>
    <definedName name="______________________________________________________________kk06">#REF!</definedName>
    <definedName name="______________________________________________________________kk29">#REF!</definedName>
    <definedName name="_____________________________________________________________kk06">#REF!</definedName>
    <definedName name="_____________________________________________________________kk29">#REF!</definedName>
    <definedName name="____________________________________________________________kk06">#REF!</definedName>
    <definedName name="____________________________________________________________kk29">#REF!</definedName>
    <definedName name="___________________________________________________________kk06">#REF!</definedName>
    <definedName name="___________________________________________________________kk29">#REF!</definedName>
    <definedName name="__________________________________________________________kk06">#REF!</definedName>
    <definedName name="__________________________________________________________kk29">#REF!</definedName>
    <definedName name="_________________________________________________________kk06">#REF!</definedName>
    <definedName name="_________________________________________________________kk29">#REF!</definedName>
    <definedName name="________________________________________________________kk06">#REF!</definedName>
    <definedName name="________________________________________________________kk29">#REF!</definedName>
    <definedName name="_______________________________________________________kk06">#REF!</definedName>
    <definedName name="_______________________________________________________kk29">#REF!</definedName>
    <definedName name="______________________________________________________kk06">#REF!</definedName>
    <definedName name="______________________________________________________kk29">#REF!</definedName>
    <definedName name="_____________________________________________________kk06">#REF!</definedName>
    <definedName name="_____________________________________________________kk29">#REF!</definedName>
    <definedName name="____________________________________________________kk06">#REF!</definedName>
    <definedName name="____________________________________________________kk29">#REF!</definedName>
    <definedName name="___________________________________________________kk06">#REF!</definedName>
    <definedName name="___________________________________________________kk29">#REF!</definedName>
    <definedName name="__________________________________________________kk06">#REF!</definedName>
    <definedName name="__________________________________________________kk29">#REF!</definedName>
    <definedName name="_________________________________________________kk06">#REF!</definedName>
    <definedName name="_________________________________________________kk29">#REF!</definedName>
    <definedName name="________________________________________________kk06">#REF!</definedName>
    <definedName name="________________________________________________kk29">#REF!</definedName>
    <definedName name="_______________________________________________kk06">#REF!</definedName>
    <definedName name="_______________________________________________kk29">#REF!</definedName>
    <definedName name="______________________________________________kk06">#REF!</definedName>
    <definedName name="______________________________________________kk29">#REF!</definedName>
    <definedName name="_____________________________________________kk06">#REF!</definedName>
    <definedName name="_____________________________________________kk29">#REF!</definedName>
    <definedName name="____________________________________________kk06">#REF!</definedName>
    <definedName name="____________________________________________kk29">#REF!</definedName>
    <definedName name="___________________________________________kk06">#REF!</definedName>
    <definedName name="___________________________________________kk29">#REF!</definedName>
    <definedName name="__________________________________________kk06">#REF!</definedName>
    <definedName name="__________________________________________kk29">#REF!</definedName>
    <definedName name="_________________________________________kk06">#REF!</definedName>
    <definedName name="_________________________________________kk29">#REF!</definedName>
    <definedName name="________________________________________kk06">#REF!</definedName>
    <definedName name="________________________________________kk29">#REF!</definedName>
    <definedName name="_______________________________________kk06">#REF!</definedName>
    <definedName name="_______________________________________kk29">#REF!</definedName>
    <definedName name="______________________________________kk06">#REF!</definedName>
    <definedName name="______________________________________kk29">#REF!</definedName>
    <definedName name="_____________________________________kk06">#REF!</definedName>
    <definedName name="_____________________________________kk29">#REF!</definedName>
    <definedName name="____________________________________kk06">#REF!</definedName>
    <definedName name="____________________________________kk29">#REF!</definedName>
    <definedName name="___________________________________kk06">#REF!</definedName>
    <definedName name="___________________________________kk29">#REF!</definedName>
    <definedName name="__________________________________kk06">#REF!</definedName>
    <definedName name="__________________________________kk29">#REF!</definedName>
    <definedName name="_________________________________kk06">#REF!</definedName>
    <definedName name="_________________________________kk29">#REF!</definedName>
    <definedName name="________________________________kk06">#REF!</definedName>
    <definedName name="________________________________kk29">#REF!</definedName>
    <definedName name="_______________________________kk06">#REF!</definedName>
    <definedName name="_______________________________kk29">#REF!</definedName>
    <definedName name="______________________________kk06">#REF!</definedName>
    <definedName name="______________________________kk29">#REF!</definedName>
    <definedName name="_____________________________kk06">#REF!</definedName>
    <definedName name="_____________________________kk29">#REF!</definedName>
    <definedName name="____________________________kk06">#REF!</definedName>
    <definedName name="____________________________kk29">#REF!</definedName>
    <definedName name="___________________________kk06">#REF!</definedName>
    <definedName name="___________________________kk29">#REF!</definedName>
    <definedName name="__________________________kk06">#REF!</definedName>
    <definedName name="__________________________kk29">#REF!</definedName>
    <definedName name="_________________________kk06">#REF!</definedName>
    <definedName name="_________________________kk29">#REF!</definedName>
    <definedName name="________________________kk06">#REF!</definedName>
    <definedName name="________________________kk29">#REF!</definedName>
    <definedName name="_______________________kk06">#REF!</definedName>
    <definedName name="_______________________kk29">#REF!</definedName>
    <definedName name="______________________kk06">#REF!</definedName>
    <definedName name="______________________kk29">#REF!</definedName>
    <definedName name="_____________________kk06">#REF!</definedName>
    <definedName name="_____________________kk29">#REF!</definedName>
    <definedName name="____________________kk06">#REF!</definedName>
    <definedName name="____________________kk29">#REF!</definedName>
    <definedName name="___________________kk06">#REF!</definedName>
    <definedName name="___________________kk29">#REF!</definedName>
    <definedName name="__________________kk06">#REF!</definedName>
    <definedName name="__________________kk29">#REF!</definedName>
    <definedName name="_________________kk06">#REF!</definedName>
    <definedName name="_________________kk29">#REF!</definedName>
    <definedName name="________________kk06">#REF!</definedName>
    <definedName name="________________kk29">#REF!</definedName>
    <definedName name="_______________kk06">#REF!</definedName>
    <definedName name="_______________kk29">#REF!</definedName>
    <definedName name="______________kk06">#REF!</definedName>
    <definedName name="______________kk29">#REF!</definedName>
    <definedName name="_____________kk06">#REF!</definedName>
    <definedName name="_____________kk29">#REF!</definedName>
    <definedName name="____________kk06">#REF!</definedName>
    <definedName name="____________kk29">#REF!</definedName>
    <definedName name="___________kk06">#REF!</definedName>
    <definedName name="___________kk29">#REF!</definedName>
    <definedName name="__________kk06">#REF!</definedName>
    <definedName name="__________kk29">#REF!</definedName>
    <definedName name="_________kk06">#REF!</definedName>
    <definedName name="_________kk29">#REF!</definedName>
    <definedName name="________kk06">#REF!</definedName>
    <definedName name="________kk29">#REF!</definedName>
    <definedName name="_______kk06">#REF!</definedName>
    <definedName name="_______kk29">#REF!</definedName>
    <definedName name="______kk06">#REF!</definedName>
    <definedName name="______kk29">#REF!</definedName>
    <definedName name="_____kk06">#REF!</definedName>
    <definedName name="_____kk29">#REF!</definedName>
    <definedName name="____kk06">#REF!</definedName>
    <definedName name="____kk29">#REF!</definedName>
    <definedName name="___kk06" localSheetId="5">#REF!</definedName>
    <definedName name="___kk06" localSheetId="6">#REF!</definedName>
    <definedName name="___kk06">#REF!</definedName>
    <definedName name="___kk29" localSheetId="5">#REF!</definedName>
    <definedName name="___kk29" localSheetId="6">#REF!</definedName>
    <definedName name="___kk29">#REF!</definedName>
    <definedName name="__kk06" localSheetId="5">#REF!</definedName>
    <definedName name="__kk06" localSheetId="6">#REF!</definedName>
    <definedName name="__kk06">#REF!</definedName>
    <definedName name="__kk29" localSheetId="5">#REF!</definedName>
    <definedName name="__kk29" localSheetId="6">#REF!</definedName>
    <definedName name="__kk29">#REF!</definedName>
    <definedName name="_box1" localSheetId="5">[1]帳票設定!#REF!</definedName>
    <definedName name="_box1" localSheetId="6">[1]帳票設定!#REF!</definedName>
    <definedName name="_box1">[1]帳票設定!#REF!</definedName>
    <definedName name="_kk06" localSheetId="5">#REF!</definedName>
    <definedName name="_kk06" localSheetId="6">#REF!</definedName>
    <definedName name="_kk06">#REF!</definedName>
    <definedName name="_kk29" localSheetId="5">#REF!</definedName>
    <definedName name="_kk29" localSheetId="6">#REF!</definedName>
    <definedName name="_kk29">#REF!</definedName>
    <definedName name="Avrg" localSheetId="5">#REF!</definedName>
    <definedName name="Avrg" localSheetId="6">#REF!</definedName>
    <definedName name="Avrg">#REF!</definedName>
    <definedName name="avrg1" localSheetId="5">#REF!</definedName>
    <definedName name="avrg1" localSheetId="6">#REF!</definedName>
    <definedName name="avrg1">#REF!</definedName>
    <definedName name="ｇｋ71ｂ">#REF!</definedName>
    <definedName name="ｇｋ71ｆ">#REF!</definedName>
    <definedName name="ｇｋ73ｆ">#REF!</definedName>
    <definedName name="houjin">#REF!</definedName>
    <definedName name="jigyoumeishou">#REF!</definedName>
    <definedName name="jiritu" localSheetId="5">#REF!</definedName>
    <definedName name="jiritu" localSheetId="6">#REF!</definedName>
    <definedName name="jiritu">#REF!</definedName>
    <definedName name="ｋ">#N/A</definedName>
    <definedName name="kanagawaken">#REF!</definedName>
    <definedName name="kawasaki">#REF!</definedName>
    <definedName name="KK_03" localSheetId="5">#REF!</definedName>
    <definedName name="KK_03" localSheetId="6">#REF!</definedName>
    <definedName name="KK_03">#REF!</definedName>
    <definedName name="kk_04" localSheetId="5">#REF!</definedName>
    <definedName name="kk_04" localSheetId="6">#REF!</definedName>
    <definedName name="kk_04">#REF!</definedName>
    <definedName name="KK_06" localSheetId="5">#REF!</definedName>
    <definedName name="KK_06" localSheetId="6">#REF!</definedName>
    <definedName name="KK_06">#REF!</definedName>
    <definedName name="kk_07" localSheetId="5">#REF!</definedName>
    <definedName name="kk_07" localSheetId="6">#REF!</definedName>
    <definedName name="kk_07">#REF!</definedName>
    <definedName name="‐㏍08">#REF!</definedName>
    <definedName name="KK2_3" localSheetId="5">#REF!</definedName>
    <definedName name="KK2_3" localSheetId="6">#REF!</definedName>
    <definedName name="KK2_3">#REF!</definedName>
    <definedName name="ｋｋｋｋ">#REF!</definedName>
    <definedName name="nn">#REF!</definedName>
    <definedName name="_xlnm.Print_Area" localSheetId="1">【共通】!$A$1:$U$51</definedName>
    <definedName name="_xlnm.Print_Area" localSheetId="3">'P1'!$A$1:$AP$59</definedName>
    <definedName name="_xlnm.Print_Area" localSheetId="4">'P2-1'!$A$1:$AS$99</definedName>
    <definedName name="_xlnm.Print_Area" localSheetId="5">'P2-2'!$A$1:$AS$99</definedName>
    <definedName name="_xlnm.Print_Area" localSheetId="6">'P2-3'!$A$1:$AS$99</definedName>
    <definedName name="_xlnm.Print_Area" localSheetId="8">'P3'!$A$1:$W$29</definedName>
    <definedName name="_xlnm.Print_Area" localSheetId="9">'P4'!$A$1:$P$41</definedName>
    <definedName name="_xlnm.Print_Area" localSheetId="10">'P5'!$A$1:$N$18</definedName>
    <definedName name="_xlnm.Print_Area" localSheetId="11">'P6'!$A$1:$M$24</definedName>
    <definedName name="_xlnm.Print_Area" localSheetId="12">'P7'!$A$1:$F$18</definedName>
    <definedName name="_xlnm.Print_Area" localSheetId="13">'P8'!$A$1:$H$36</definedName>
    <definedName name="_xlnm.Print_Area" localSheetId="0">資料一覧!$A$1:$D$69</definedName>
    <definedName name="_xlnm.Print_Titles" localSheetId="4">'P2-1'!$18:$21</definedName>
    <definedName name="_xlnm.Print_Titles" localSheetId="5">'P2-2'!$18:$21</definedName>
    <definedName name="_xlnm.Print_Titles" localSheetId="6">'P2-3'!$18:$21</definedName>
    <definedName name="Roman_01" localSheetId="5">#REF!</definedName>
    <definedName name="Roman_01" localSheetId="6">#REF!</definedName>
    <definedName name="Roman_01">#REF!</definedName>
    <definedName name="Roman_02">#REF!</definedName>
    <definedName name="Roman_03" localSheetId="5">#REF!</definedName>
    <definedName name="Roman_03" localSheetId="6">#REF!</definedName>
    <definedName name="Roman_03">#REF!</definedName>
    <definedName name="Roman_04" localSheetId="5">#REF!</definedName>
    <definedName name="Roman_04" localSheetId="6">#REF!</definedName>
    <definedName name="Roman_04">#REF!</definedName>
    <definedName name="Roman_06" localSheetId="5">#REF!</definedName>
    <definedName name="Roman_06" localSheetId="6">#REF!</definedName>
    <definedName name="Roman_06">#REF!</definedName>
    <definedName name="roman_09" localSheetId="5">#REF!</definedName>
    <definedName name="roman_09" localSheetId="6">#REF!</definedName>
    <definedName name="roman_09">#REF!</definedName>
    <definedName name="roman_11" localSheetId="5">#REF!</definedName>
    <definedName name="roman_11" localSheetId="6">#REF!</definedName>
    <definedName name="roman_11">#REF!</definedName>
    <definedName name="roman11" localSheetId="5">#REF!</definedName>
    <definedName name="roman11" localSheetId="6">#REF!</definedName>
    <definedName name="roman11">#REF!</definedName>
    <definedName name="Roman2_1" localSheetId="5">#REF!</definedName>
    <definedName name="Roman2_1" localSheetId="6">#REF!</definedName>
    <definedName name="Roman2_1">#REF!</definedName>
    <definedName name="Roman2_3" localSheetId="5">#REF!</definedName>
    <definedName name="Roman2_3" localSheetId="6">#REF!</definedName>
    <definedName name="Roman2_3">#REF!</definedName>
    <definedName name="roman31" localSheetId="5">#REF!</definedName>
    <definedName name="roman31" localSheetId="6">#REF!</definedName>
    <definedName name="roman31">#REF!</definedName>
    <definedName name="roman33" localSheetId="5">#REF!</definedName>
    <definedName name="roman33" localSheetId="6">#REF!</definedName>
    <definedName name="roman33">#REF!</definedName>
    <definedName name="roman4_3" localSheetId="5">#REF!</definedName>
    <definedName name="roman4_3" localSheetId="6">#REF!</definedName>
    <definedName name="roman4_3">#REF!</definedName>
    <definedName name="roman43">#REF!</definedName>
    <definedName name="roman7_1" localSheetId="5">#REF!</definedName>
    <definedName name="roman7_1" localSheetId="6">#REF!</definedName>
    <definedName name="roman7_1">#REF!</definedName>
    <definedName name="roman77" localSheetId="5">#REF!</definedName>
    <definedName name="roman77" localSheetId="6">#REF!</definedName>
    <definedName name="roman77">#REF!</definedName>
    <definedName name="romann_12" localSheetId="5">#REF!</definedName>
    <definedName name="romann_12" localSheetId="6">#REF!</definedName>
    <definedName name="romann_12">#REF!</definedName>
    <definedName name="romann_66" localSheetId="5">#REF!</definedName>
    <definedName name="romann_66" localSheetId="6">#REF!</definedName>
    <definedName name="romann_66">#REF!</definedName>
    <definedName name="romann33" localSheetId="5">#REF!</definedName>
    <definedName name="romann33" localSheetId="6">#REF!</definedName>
    <definedName name="romann33">#REF!</definedName>
    <definedName name="sendmonth" localSheetId="5">#REF!</definedName>
    <definedName name="sendmonth" localSheetId="6">#REF!</definedName>
    <definedName name="sendmonth">#REF!</definedName>
    <definedName name="serv" localSheetId="5">#REF!</definedName>
    <definedName name="serv" localSheetId="6">#REF!</definedName>
    <definedName name="serv">#REF!</definedName>
    <definedName name="serv_" localSheetId="5">#REF!</definedName>
    <definedName name="serv_" localSheetId="6">#REF!</definedName>
    <definedName name="serv_">#REF!</definedName>
    <definedName name="Serv_LIST" localSheetId="5">#REF!</definedName>
    <definedName name="Serv_LIST" localSheetId="6">#REF!</definedName>
    <definedName name="Serv_LIST">#REF!</definedName>
    <definedName name="servo1" localSheetId="5">#REF!</definedName>
    <definedName name="servo1" localSheetId="6">#REF!</definedName>
    <definedName name="servo1">#REF!</definedName>
    <definedName name="siharai">#REF!</definedName>
    <definedName name="sikuchouson">#REF!</definedName>
    <definedName name="sinseisaki">#REF!</definedName>
    <definedName name="ｔａｂｉｅ＿04" localSheetId="5">#REF!</definedName>
    <definedName name="ｔａｂｉｅ＿04" localSheetId="6">#REF!</definedName>
    <definedName name="ｔａｂｉｅ＿04">#REF!</definedName>
    <definedName name="table_03" localSheetId="5">#REF!</definedName>
    <definedName name="table_03" localSheetId="6">#REF!</definedName>
    <definedName name="table_03">#REF!</definedName>
    <definedName name="table_06" localSheetId="5">#REF!</definedName>
    <definedName name="table_06" localSheetId="6">#REF!</definedName>
    <definedName name="table_06">#REF!</definedName>
    <definedName name="table2_3" localSheetId="5">#REF!</definedName>
    <definedName name="table2_3" localSheetId="6">#REF!</definedName>
    <definedName name="table2_3">#REF!</definedName>
    <definedName name="tapi2" localSheetId="5">#REF!</definedName>
    <definedName name="tapi2" localSheetId="6">#REF!</definedName>
    <definedName name="tapi2">#REF!</definedName>
    <definedName name="tebie_07">#REF!</definedName>
    <definedName name="tebie_o7" localSheetId="5">#REF!</definedName>
    <definedName name="tebie_o7" localSheetId="6">#REF!</definedName>
    <definedName name="tebie_o7">#REF!</definedName>
    <definedName name="tebie07">#REF!</definedName>
    <definedName name="tebie08" localSheetId="5">#REF!</definedName>
    <definedName name="tebie08" localSheetId="6">#REF!</definedName>
    <definedName name="tebie08">#REF!</definedName>
    <definedName name="tebie33" localSheetId="5">#REF!</definedName>
    <definedName name="tebie33" localSheetId="6">#REF!</definedName>
    <definedName name="tebie33">#REF!</definedName>
    <definedName name="tebiroo" localSheetId="5">#REF!</definedName>
    <definedName name="tebiroo" localSheetId="6">#REF!</definedName>
    <definedName name="tebiroo">#REF!</definedName>
    <definedName name="teble" localSheetId="5">#REF!</definedName>
    <definedName name="teble" localSheetId="6">#REF!</definedName>
    <definedName name="teble">#REF!</definedName>
    <definedName name="teble_09" localSheetId="5">#REF!</definedName>
    <definedName name="teble_09" localSheetId="6">#REF!</definedName>
    <definedName name="teble_09">#REF!</definedName>
    <definedName name="teble77" localSheetId="5">#REF!</definedName>
    <definedName name="teble77" localSheetId="6">#REF!</definedName>
    <definedName name="teble77">#REF!</definedName>
    <definedName name="yokohama">#REF!</definedName>
    <definedName name="あ">#REF!</definedName>
    <definedName name="あるふぁるふぁ">[2]プルダウン・リスト!$C$17:$L$17</definedName>
    <definedName name="こ">#REF!</definedName>
    <definedName name="サービス種別">[3]サービス種類一覧!$B$4:$B$20</definedName>
    <definedName name="サービス種類">[4]サービス種類一覧!$C$4:$C$20</definedName>
    <definedName name="サービス名">#N/A</definedName>
    <definedName name="サービス名称">#N/A</definedName>
    <definedName name="だだ">#N/A</definedName>
    <definedName name="っっｋ">#N/A</definedName>
    <definedName name="っっっっｌ">#N/A</definedName>
    <definedName name="医療型障害児入所施設">選択肢!$B$31:$J$31</definedName>
    <definedName name="一般相談支援事業">選択肢!$B$21:$C$21</definedName>
    <definedName name="確認">#N/A</definedName>
    <definedName name="看護時間">#REF!</definedName>
    <definedName name="機能訓練">選択肢!$B$16:$H$16</definedName>
    <definedName name="居宅介護">選択肢!$B$2:$D$2</definedName>
    <definedName name="居宅介護・重度訪問介護・同行援護・行動援護">選択肢!$B$2:$D$2</definedName>
    <definedName name="居宅訪問型児童発達支援">選択肢!$B$29:$D$29</definedName>
    <definedName name="共同生活援助">選択肢!$B$12:$J$12</definedName>
    <definedName name="共同生活援助・介護サービス包括型">選択肢!$B$12:$F$12</definedName>
    <definedName name="共同生活援助・外部サービス利用型">選択肢!$B$13:$E$13</definedName>
    <definedName name="共同生活援助・日中サービス支援型">選択肢!$B$14:$G$14</definedName>
    <definedName name="行動援護">選択肢!$B$5:$D$5</definedName>
    <definedName name="児童発達支援・児童発達支援センターであるもの">選択肢!$B$27:$K$27</definedName>
    <definedName name="児童発達支援・主として重症心身障害児を対象とする場合">選択肢!$B$26:$I$26</definedName>
    <definedName name="児童発達支援・放課後等デイサービス">選択肢!$B$25:$H$25</definedName>
    <definedName name="自立生活援助">選択肢!$B$23:$D$23</definedName>
    <definedName name="種類">[5]サービス種類一覧!$A$4:$A$20</definedName>
    <definedName name="就労移行支援">選択肢!$B$18:$F$18</definedName>
    <definedName name="就労継続支援Ａ型">選択肢!$B$20:$J$20</definedName>
    <definedName name="就労継続支援Ａ型・Ｂ型">選択肢!$B$20:$F$20</definedName>
    <definedName name="就労継続支援Ｂ型" localSheetId="5">'選択肢 (2)'!#REF!</definedName>
    <definedName name="就労継続支援Ｂ型" localSheetId="6">'選択肢 (2)'!#REF!</definedName>
    <definedName name="就労継続支援Ｂ型">選択肢!#REF!</definedName>
    <definedName name="就労定着支援">選択肢!$B$22:$D$22</definedName>
    <definedName name="重度障害者等包括支援">選択肢!$B$11:$C$11</definedName>
    <definedName name="重度訪問介護">選択肢!$B$3:$D$3</definedName>
    <definedName name="障害者支援施設">選択肢!$B$15:$L$15</definedName>
    <definedName name="職種">[6]プルダウン・リスト!$C$17:$L$17</definedName>
    <definedName name="食事" localSheetId="5">#REF!</definedName>
    <definedName name="食事" localSheetId="6">#REF!</definedName>
    <definedName name="食事">#REF!</definedName>
    <definedName name="生活介護">選択肢!$B$7:$J$7</definedName>
    <definedName name="生活訓練">選択肢!$B$17:$F$17</definedName>
    <definedName name="体制等状況一覧">#REF!</definedName>
    <definedName name="短期入所・空床利用型">選択肢!$B$9:$C$9</definedName>
    <definedName name="短期入所・単独型">選択肢!$B$10:$C$10</definedName>
    <definedName name="短期入所・併設型">選択肢!$B$8:$C$8</definedName>
    <definedName name="町っ油" localSheetId="5">#REF!</definedName>
    <definedName name="町っ油" localSheetId="6">#REF!</definedName>
    <definedName name="町っ油">#REF!</definedName>
    <definedName name="同行援護">選択肢!$B$4:$D$4</definedName>
    <definedName name="特定相談支援・障害児相談支援">選択肢!$B$24:$D$24</definedName>
    <definedName name="認定指定就労移行支援">選択肢!$B$19:$E$19</definedName>
    <definedName name="福祉型障害児入所施設">選択肢!$B$30:$K$30</definedName>
    <definedName name="保育所等訪問支援">選択肢!$B$28:$D$28</definedName>
    <definedName name="曜日" localSheetId="1">#REF!</definedName>
    <definedName name="曜日" localSheetId="8">[7]P3!$AK$4:$AL$10</definedName>
    <definedName name="曜日" localSheetId="9">#REF!</definedName>
    <definedName name="曜日" localSheetId="13">#REF!</definedName>
    <definedName name="曜日" localSheetId="0">#REF!</definedName>
    <definedName name="曜日">#REF!</definedName>
    <definedName name="利用日数記入例" localSheetId="5">#REF!</definedName>
    <definedName name="利用日数記入例" localSheetId="6">#REF!</definedName>
    <definedName name="利用日数記入例">#REF!</definedName>
    <definedName name="療養介護">選択肢!$B$6:$F$6</definedName>
  </definedNames>
  <calcPr calcId="162913"/>
</workbook>
</file>

<file path=xl/calcChain.xml><?xml version="1.0" encoding="utf-8"?>
<calcChain xmlns="http://schemas.openxmlformats.org/spreadsheetml/2006/main">
  <c r="AM318" i="63" l="1"/>
  <c r="AL318" i="63"/>
  <c r="AK318" i="63"/>
  <c r="AJ318" i="63"/>
  <c r="AI318" i="63"/>
  <c r="AH318" i="63"/>
  <c r="AG318" i="63"/>
  <c r="AF318" i="63"/>
  <c r="AE318" i="63"/>
  <c r="AD318" i="63"/>
  <c r="AC318" i="63"/>
  <c r="AB318" i="63"/>
  <c r="AA318" i="63"/>
  <c r="Z318" i="63"/>
  <c r="Y318" i="63"/>
  <c r="X318" i="63"/>
  <c r="W318" i="63"/>
  <c r="V318" i="63"/>
  <c r="U318" i="63"/>
  <c r="T318" i="63"/>
  <c r="S318" i="63"/>
  <c r="R318" i="63"/>
  <c r="Q318" i="63"/>
  <c r="P318" i="63"/>
  <c r="O318" i="63"/>
  <c r="N318" i="63"/>
  <c r="M318" i="63"/>
  <c r="L318" i="63"/>
  <c r="K318" i="63"/>
  <c r="J318" i="63"/>
  <c r="I318" i="63"/>
  <c r="AY317" i="63"/>
  <c r="AX317" i="63"/>
  <c r="AM317" i="63"/>
  <c r="AL317" i="63"/>
  <c r="AK317" i="63"/>
  <c r="AJ317" i="63"/>
  <c r="AI317" i="63"/>
  <c r="AH317" i="63"/>
  <c r="AG317" i="63"/>
  <c r="AF317" i="63"/>
  <c r="AE317" i="63"/>
  <c r="AD317" i="63"/>
  <c r="AC317" i="63"/>
  <c r="AB317" i="63"/>
  <c r="AA317" i="63"/>
  <c r="Z317" i="63"/>
  <c r="Y317" i="63"/>
  <c r="X317" i="63"/>
  <c r="W317" i="63"/>
  <c r="V317" i="63"/>
  <c r="U317" i="63"/>
  <c r="T317" i="63"/>
  <c r="S317" i="63"/>
  <c r="R317" i="63"/>
  <c r="Q317" i="63"/>
  <c r="P317" i="63"/>
  <c r="O317" i="63"/>
  <c r="N317" i="63"/>
  <c r="M317" i="63"/>
  <c r="L317" i="63"/>
  <c r="K317" i="63"/>
  <c r="J317" i="63"/>
  <c r="I317" i="63"/>
  <c r="AM315" i="63"/>
  <c r="AL315" i="63"/>
  <c r="AK315" i="63"/>
  <c r="AJ315" i="63"/>
  <c r="AI315" i="63"/>
  <c r="AH315" i="63"/>
  <c r="AG315" i="63"/>
  <c r="AF315" i="63"/>
  <c r="AE315" i="63"/>
  <c r="AD315" i="63"/>
  <c r="AC315" i="63"/>
  <c r="AB315" i="63"/>
  <c r="AA315" i="63"/>
  <c r="Z315" i="63"/>
  <c r="Y315" i="63"/>
  <c r="X315" i="63"/>
  <c r="W315" i="63"/>
  <c r="V315" i="63"/>
  <c r="U315" i="63"/>
  <c r="T315" i="63"/>
  <c r="S315" i="63"/>
  <c r="R315" i="63"/>
  <c r="Q315" i="63"/>
  <c r="P315" i="63"/>
  <c r="O315" i="63"/>
  <c r="N315" i="63"/>
  <c r="M315" i="63"/>
  <c r="L315" i="63"/>
  <c r="K315" i="63"/>
  <c r="J315" i="63"/>
  <c r="I315" i="63"/>
  <c r="AY314" i="63"/>
  <c r="AX314" i="63"/>
  <c r="AM314" i="63"/>
  <c r="AL314" i="63"/>
  <c r="AK314" i="63"/>
  <c r="AJ314" i="63"/>
  <c r="AI314" i="63"/>
  <c r="AH314" i="63"/>
  <c r="AG314" i="63"/>
  <c r="AF314" i="63"/>
  <c r="AE314" i="63"/>
  <c r="AD314" i="63"/>
  <c r="AC314" i="63"/>
  <c r="AB314" i="63"/>
  <c r="AA314" i="63"/>
  <c r="Z314" i="63"/>
  <c r="Y314" i="63"/>
  <c r="X314" i="63"/>
  <c r="W314" i="63"/>
  <c r="V314" i="63"/>
  <c r="U314" i="63"/>
  <c r="T314" i="63"/>
  <c r="S314" i="63"/>
  <c r="R314" i="63"/>
  <c r="Q314" i="63"/>
  <c r="P314" i="63"/>
  <c r="O314" i="63"/>
  <c r="N314" i="63"/>
  <c r="M314" i="63"/>
  <c r="L314" i="63"/>
  <c r="K314" i="63"/>
  <c r="J314" i="63"/>
  <c r="I314" i="63"/>
  <c r="AM312" i="63"/>
  <c r="AL312" i="63"/>
  <c r="AK312" i="63"/>
  <c r="AJ312" i="63"/>
  <c r="AI312" i="63"/>
  <c r="AH312" i="63"/>
  <c r="AG312" i="63"/>
  <c r="AF312" i="63"/>
  <c r="AE312" i="63"/>
  <c r="AD312" i="63"/>
  <c r="AC312" i="63"/>
  <c r="AB312" i="63"/>
  <c r="AA312" i="63"/>
  <c r="Z312" i="63"/>
  <c r="Y312" i="63"/>
  <c r="X312" i="63"/>
  <c r="W312" i="63"/>
  <c r="V312" i="63"/>
  <c r="U312" i="63"/>
  <c r="T312" i="63"/>
  <c r="S312" i="63"/>
  <c r="R312" i="63"/>
  <c r="Q312" i="63"/>
  <c r="P312" i="63"/>
  <c r="O312" i="63"/>
  <c r="N312" i="63"/>
  <c r="M312" i="63"/>
  <c r="L312" i="63"/>
  <c r="K312" i="63"/>
  <c r="J312" i="63"/>
  <c r="I312" i="63"/>
  <c r="AY311" i="63"/>
  <c r="AX311" i="63"/>
  <c r="AM311" i="63"/>
  <c r="AL311" i="63"/>
  <c r="AK311" i="63"/>
  <c r="AJ311" i="63"/>
  <c r="AI311" i="63"/>
  <c r="AH311" i="63"/>
  <c r="AG311" i="63"/>
  <c r="AF311" i="63"/>
  <c r="AE311" i="63"/>
  <c r="AD311" i="63"/>
  <c r="AC311" i="63"/>
  <c r="AB311" i="63"/>
  <c r="AA311" i="63"/>
  <c r="Z311" i="63"/>
  <c r="Y311" i="63"/>
  <c r="X311" i="63"/>
  <c r="W311" i="63"/>
  <c r="V311" i="63"/>
  <c r="U311" i="63"/>
  <c r="T311" i="63"/>
  <c r="S311" i="63"/>
  <c r="R311" i="63"/>
  <c r="Q311" i="63"/>
  <c r="P311" i="63"/>
  <c r="O311" i="63"/>
  <c r="N311" i="63"/>
  <c r="M311" i="63"/>
  <c r="L311" i="63"/>
  <c r="K311" i="63"/>
  <c r="J311" i="63"/>
  <c r="I311" i="63"/>
  <c r="AN310" i="63" s="1"/>
  <c r="AV311" i="63" s="1"/>
  <c r="AR310" i="63" s="1"/>
  <c r="AM309" i="63"/>
  <c r="AL309" i="63"/>
  <c r="AK309" i="63"/>
  <c r="AJ309" i="63"/>
  <c r="AI309" i="63"/>
  <c r="AH309" i="63"/>
  <c r="AG309" i="63"/>
  <c r="AF309" i="63"/>
  <c r="AE309" i="63"/>
  <c r="AD309" i="63"/>
  <c r="AC309" i="63"/>
  <c r="AB309" i="63"/>
  <c r="AA309" i="63"/>
  <c r="Z309" i="63"/>
  <c r="Y309" i="63"/>
  <c r="X309" i="63"/>
  <c r="W309" i="63"/>
  <c r="V309" i="63"/>
  <c r="U309" i="63"/>
  <c r="T309" i="63"/>
  <c r="S309" i="63"/>
  <c r="R309" i="63"/>
  <c r="Q309" i="63"/>
  <c r="P309" i="63"/>
  <c r="O309" i="63"/>
  <c r="N309" i="63"/>
  <c r="M309" i="63"/>
  <c r="L309" i="63"/>
  <c r="K309" i="63"/>
  <c r="J309" i="63"/>
  <c r="I309" i="63"/>
  <c r="AY308" i="63"/>
  <c r="AX308" i="63"/>
  <c r="AM308" i="63"/>
  <c r="AL308" i="63"/>
  <c r="AK308" i="63"/>
  <c r="AJ308" i="63"/>
  <c r="AI308" i="63"/>
  <c r="AH308" i="63"/>
  <c r="AG308" i="63"/>
  <c r="AF308" i="63"/>
  <c r="AE308" i="63"/>
  <c r="AD308" i="63"/>
  <c r="AC308" i="63"/>
  <c r="AB308" i="63"/>
  <c r="AA308" i="63"/>
  <c r="Z308" i="63"/>
  <c r="Y308" i="63"/>
  <c r="X308" i="63"/>
  <c r="W308" i="63"/>
  <c r="V308" i="63"/>
  <c r="U308" i="63"/>
  <c r="T308" i="63"/>
  <c r="S308" i="63"/>
  <c r="R308" i="63"/>
  <c r="Q308" i="63"/>
  <c r="P308" i="63"/>
  <c r="O308" i="63"/>
  <c r="N308" i="63"/>
  <c r="M308" i="63"/>
  <c r="L308" i="63"/>
  <c r="K308" i="63"/>
  <c r="J308" i="63"/>
  <c r="I308" i="63"/>
  <c r="AM306" i="63"/>
  <c r="AL306" i="63"/>
  <c r="AK306" i="63"/>
  <c r="AJ306" i="63"/>
  <c r="AI306" i="63"/>
  <c r="AH306" i="63"/>
  <c r="AG306" i="63"/>
  <c r="AF306" i="63"/>
  <c r="AE306" i="63"/>
  <c r="AD306" i="63"/>
  <c r="AC306" i="63"/>
  <c r="AB306" i="63"/>
  <c r="AA306" i="63"/>
  <c r="Z306" i="63"/>
  <c r="Y306" i="63"/>
  <c r="X306" i="63"/>
  <c r="W306" i="63"/>
  <c r="V306" i="63"/>
  <c r="U306" i="63"/>
  <c r="T306" i="63"/>
  <c r="S306" i="63"/>
  <c r="R306" i="63"/>
  <c r="Q306" i="63"/>
  <c r="P306" i="63"/>
  <c r="O306" i="63"/>
  <c r="N306" i="63"/>
  <c r="M306" i="63"/>
  <c r="L306" i="63"/>
  <c r="K306" i="63"/>
  <c r="J306" i="63"/>
  <c r="I306" i="63"/>
  <c r="AY305" i="63"/>
  <c r="AX305" i="63"/>
  <c r="AM305" i="63"/>
  <c r="AL305" i="63"/>
  <c r="AK305" i="63"/>
  <c r="AJ305" i="63"/>
  <c r="AI305" i="63"/>
  <c r="AH305" i="63"/>
  <c r="AG305" i="63"/>
  <c r="AF305" i="63"/>
  <c r="AE305" i="63"/>
  <c r="AD305" i="63"/>
  <c r="AC305" i="63"/>
  <c r="AB305" i="63"/>
  <c r="AA305" i="63"/>
  <c r="Z305" i="63"/>
  <c r="Y305" i="63"/>
  <c r="X305" i="63"/>
  <c r="W305" i="63"/>
  <c r="V305" i="63"/>
  <c r="U305" i="63"/>
  <c r="T305" i="63"/>
  <c r="S305" i="63"/>
  <c r="R305" i="63"/>
  <c r="Q305" i="63"/>
  <c r="P305" i="63"/>
  <c r="O305" i="63"/>
  <c r="N305" i="63"/>
  <c r="M305" i="63"/>
  <c r="L305" i="63"/>
  <c r="K305" i="63"/>
  <c r="J305" i="63"/>
  <c r="I305" i="63"/>
  <c r="AM303" i="63"/>
  <c r="AL303" i="63"/>
  <c r="AK303" i="63"/>
  <c r="AJ303" i="63"/>
  <c r="AI303" i="63"/>
  <c r="AH303" i="63"/>
  <c r="AG303" i="63"/>
  <c r="AF303" i="63"/>
  <c r="AE303" i="63"/>
  <c r="AD303" i="63"/>
  <c r="AC303" i="63"/>
  <c r="AB303" i="63"/>
  <c r="AA303" i="63"/>
  <c r="Z303" i="63"/>
  <c r="Y303" i="63"/>
  <c r="X303" i="63"/>
  <c r="W303" i="63"/>
  <c r="V303" i="63"/>
  <c r="U303" i="63"/>
  <c r="T303" i="63"/>
  <c r="S303" i="63"/>
  <c r="R303" i="63"/>
  <c r="Q303" i="63"/>
  <c r="P303" i="63"/>
  <c r="O303" i="63"/>
  <c r="N303" i="63"/>
  <c r="M303" i="63"/>
  <c r="L303" i="63"/>
  <c r="K303" i="63"/>
  <c r="J303" i="63"/>
  <c r="I303" i="63"/>
  <c r="AY302" i="63"/>
  <c r="AX302" i="63"/>
  <c r="AM302" i="63"/>
  <c r="AL302" i="63"/>
  <c r="AK302" i="63"/>
  <c r="AJ302" i="63"/>
  <c r="AI302" i="63"/>
  <c r="AH302" i="63"/>
  <c r="AG302" i="63"/>
  <c r="AF302" i="63"/>
  <c r="AE302" i="63"/>
  <c r="AD302" i="63"/>
  <c r="AC302" i="63"/>
  <c r="AB302" i="63"/>
  <c r="AA302" i="63"/>
  <c r="Z302" i="63"/>
  <c r="Y302" i="63"/>
  <c r="X302" i="63"/>
  <c r="W302" i="63"/>
  <c r="V302" i="63"/>
  <c r="U302" i="63"/>
  <c r="T302" i="63"/>
  <c r="S302" i="63"/>
  <c r="R302" i="63"/>
  <c r="Q302" i="63"/>
  <c r="P302" i="63"/>
  <c r="O302" i="63"/>
  <c r="N302" i="63"/>
  <c r="M302" i="63"/>
  <c r="L302" i="63"/>
  <c r="K302" i="63"/>
  <c r="J302" i="63"/>
  <c r="I302" i="63"/>
  <c r="AM300" i="63"/>
  <c r="AL300" i="63"/>
  <c r="AK300" i="63"/>
  <c r="AJ300" i="63"/>
  <c r="AI300" i="63"/>
  <c r="AH300" i="63"/>
  <c r="AG300" i="63"/>
  <c r="AF300" i="63"/>
  <c r="AE300" i="63"/>
  <c r="AD300" i="63"/>
  <c r="AC300" i="63"/>
  <c r="AB300" i="63"/>
  <c r="AA300" i="63"/>
  <c r="Z300" i="63"/>
  <c r="Y300" i="63"/>
  <c r="X300" i="63"/>
  <c r="W300" i="63"/>
  <c r="V300" i="63"/>
  <c r="U300" i="63"/>
  <c r="T300" i="63"/>
  <c r="S300" i="63"/>
  <c r="R300" i="63"/>
  <c r="Q300" i="63"/>
  <c r="P300" i="63"/>
  <c r="O300" i="63"/>
  <c r="N300" i="63"/>
  <c r="M300" i="63"/>
  <c r="L300" i="63"/>
  <c r="K300" i="63"/>
  <c r="J300" i="63"/>
  <c r="I300" i="63"/>
  <c r="AY299" i="63"/>
  <c r="AX299" i="63"/>
  <c r="AM299" i="63"/>
  <c r="AL299" i="63"/>
  <c r="AK299" i="63"/>
  <c r="AJ299" i="63"/>
  <c r="AI299" i="63"/>
  <c r="AH299" i="63"/>
  <c r="AG299" i="63"/>
  <c r="AF299" i="63"/>
  <c r="AE299" i="63"/>
  <c r="AD299" i="63"/>
  <c r="AC299" i="63"/>
  <c r="AB299" i="63"/>
  <c r="AA299" i="63"/>
  <c r="Z299" i="63"/>
  <c r="Y299" i="63"/>
  <c r="X299" i="63"/>
  <c r="W299" i="63"/>
  <c r="V299" i="63"/>
  <c r="U299" i="63"/>
  <c r="T299" i="63"/>
  <c r="S299" i="63"/>
  <c r="R299" i="63"/>
  <c r="Q299" i="63"/>
  <c r="P299" i="63"/>
  <c r="O299" i="63"/>
  <c r="N299" i="63"/>
  <c r="M299" i="63"/>
  <c r="L299" i="63"/>
  <c r="K299" i="63"/>
  <c r="J299" i="63"/>
  <c r="I299" i="63"/>
  <c r="AN298" i="63" s="1"/>
  <c r="AV299" i="63" s="1"/>
  <c r="AR298" i="63" s="1"/>
  <c r="AM297" i="63"/>
  <c r="AL297" i="63"/>
  <c r="AK297" i="63"/>
  <c r="AJ297" i="63"/>
  <c r="AI297" i="63"/>
  <c r="AH297" i="63"/>
  <c r="AG297" i="63"/>
  <c r="AF297" i="63"/>
  <c r="AE297" i="63"/>
  <c r="AD297" i="63"/>
  <c r="AC297" i="63"/>
  <c r="AB297" i="63"/>
  <c r="AA297" i="63"/>
  <c r="Z297" i="63"/>
  <c r="Y297" i="63"/>
  <c r="X297" i="63"/>
  <c r="W297" i="63"/>
  <c r="V297" i="63"/>
  <c r="U297" i="63"/>
  <c r="T297" i="63"/>
  <c r="S297" i="63"/>
  <c r="R297" i="63"/>
  <c r="Q297" i="63"/>
  <c r="P297" i="63"/>
  <c r="O297" i="63"/>
  <c r="N297" i="63"/>
  <c r="M297" i="63"/>
  <c r="L297" i="63"/>
  <c r="K297" i="63"/>
  <c r="J297" i="63"/>
  <c r="I297" i="63"/>
  <c r="AY296" i="63"/>
  <c r="AX296" i="63"/>
  <c r="AM296" i="63"/>
  <c r="AL296" i="63"/>
  <c r="AK296" i="63"/>
  <c r="AJ296" i="63"/>
  <c r="AI296" i="63"/>
  <c r="AH296" i="63"/>
  <c r="AG296" i="63"/>
  <c r="AF296" i="63"/>
  <c r="AE296" i="63"/>
  <c r="AD296" i="63"/>
  <c r="AC296" i="63"/>
  <c r="AB296" i="63"/>
  <c r="AA296" i="63"/>
  <c r="Z296" i="63"/>
  <c r="Y296" i="63"/>
  <c r="X296" i="63"/>
  <c r="W296" i="63"/>
  <c r="V296" i="63"/>
  <c r="U296" i="63"/>
  <c r="T296" i="63"/>
  <c r="S296" i="63"/>
  <c r="R296" i="63"/>
  <c r="Q296" i="63"/>
  <c r="P296" i="63"/>
  <c r="O296" i="63"/>
  <c r="N296" i="63"/>
  <c r="M296" i="63"/>
  <c r="L296" i="63"/>
  <c r="K296" i="63"/>
  <c r="J296" i="63"/>
  <c r="I296" i="63"/>
  <c r="AM294" i="63"/>
  <c r="AL294" i="63"/>
  <c r="AK294" i="63"/>
  <c r="AJ294" i="63"/>
  <c r="AI294" i="63"/>
  <c r="AH294" i="63"/>
  <c r="AG294" i="63"/>
  <c r="AF294" i="63"/>
  <c r="AE294" i="63"/>
  <c r="AD294" i="63"/>
  <c r="AC294" i="63"/>
  <c r="AB294" i="63"/>
  <c r="AA294" i="63"/>
  <c r="Z294" i="63"/>
  <c r="Y294" i="63"/>
  <c r="X294" i="63"/>
  <c r="W294" i="63"/>
  <c r="V294" i="63"/>
  <c r="U294" i="63"/>
  <c r="T294" i="63"/>
  <c r="S294" i="63"/>
  <c r="R294" i="63"/>
  <c r="Q294" i="63"/>
  <c r="P294" i="63"/>
  <c r="O294" i="63"/>
  <c r="N294" i="63"/>
  <c r="M294" i="63"/>
  <c r="L294" i="63"/>
  <c r="K294" i="63"/>
  <c r="J294" i="63"/>
  <c r="I294" i="63"/>
  <c r="AY293" i="63"/>
  <c r="AX293" i="63"/>
  <c r="AM293" i="63"/>
  <c r="AL293" i="63"/>
  <c r="AK293" i="63"/>
  <c r="AJ293" i="63"/>
  <c r="AI293" i="63"/>
  <c r="AH293" i="63"/>
  <c r="AG293" i="63"/>
  <c r="AF293" i="63"/>
  <c r="AE293" i="63"/>
  <c r="AD293" i="63"/>
  <c r="AC293" i="63"/>
  <c r="AB293" i="63"/>
  <c r="AA293" i="63"/>
  <c r="Z293" i="63"/>
  <c r="Y293" i="63"/>
  <c r="X293" i="63"/>
  <c r="W293" i="63"/>
  <c r="V293" i="63"/>
  <c r="U293" i="63"/>
  <c r="T293" i="63"/>
  <c r="S293" i="63"/>
  <c r="R293" i="63"/>
  <c r="Q293" i="63"/>
  <c r="P293" i="63"/>
  <c r="O293" i="63"/>
  <c r="N293" i="63"/>
  <c r="M293" i="63"/>
  <c r="L293" i="63"/>
  <c r="K293" i="63"/>
  <c r="J293" i="63"/>
  <c r="I293" i="63"/>
  <c r="AM291" i="63"/>
  <c r="AL291" i="63"/>
  <c r="AK291" i="63"/>
  <c r="AJ291" i="63"/>
  <c r="AI291" i="63"/>
  <c r="AH291" i="63"/>
  <c r="AG291" i="63"/>
  <c r="AF291" i="63"/>
  <c r="AE291" i="63"/>
  <c r="AD291" i="63"/>
  <c r="AC291" i="63"/>
  <c r="AB291" i="63"/>
  <c r="AA291" i="63"/>
  <c r="Z291" i="63"/>
  <c r="Y291" i="63"/>
  <c r="X291" i="63"/>
  <c r="W291" i="63"/>
  <c r="V291" i="63"/>
  <c r="U291" i="63"/>
  <c r="T291" i="63"/>
  <c r="S291" i="63"/>
  <c r="R291" i="63"/>
  <c r="Q291" i="63"/>
  <c r="P291" i="63"/>
  <c r="O291" i="63"/>
  <c r="N291" i="63"/>
  <c r="M291" i="63"/>
  <c r="L291" i="63"/>
  <c r="K291" i="63"/>
  <c r="J291" i="63"/>
  <c r="I291" i="63"/>
  <c r="AY290" i="63"/>
  <c r="AX290" i="63"/>
  <c r="AM290" i="63"/>
  <c r="AL290" i="63"/>
  <c r="AK290" i="63"/>
  <c r="AJ290" i="63"/>
  <c r="AI290" i="63"/>
  <c r="AH290" i="63"/>
  <c r="AG290" i="63"/>
  <c r="AF290" i="63"/>
  <c r="AE290" i="63"/>
  <c r="AD290" i="63"/>
  <c r="AC290" i="63"/>
  <c r="AB290" i="63"/>
  <c r="AA290" i="63"/>
  <c r="Z290" i="63"/>
  <c r="Y290" i="63"/>
  <c r="X290" i="63"/>
  <c r="W290" i="63"/>
  <c r="V290" i="63"/>
  <c r="U290" i="63"/>
  <c r="T290" i="63"/>
  <c r="S290" i="63"/>
  <c r="R290" i="63"/>
  <c r="Q290" i="63"/>
  <c r="P290" i="63"/>
  <c r="O290" i="63"/>
  <c r="N290" i="63"/>
  <c r="M290" i="63"/>
  <c r="L290" i="63"/>
  <c r="K290" i="63"/>
  <c r="J290" i="63"/>
  <c r="I290" i="63"/>
  <c r="AM288" i="63"/>
  <c r="AL288" i="63"/>
  <c r="AK288" i="63"/>
  <c r="AJ288" i="63"/>
  <c r="AI288" i="63"/>
  <c r="AH288" i="63"/>
  <c r="AG288" i="63"/>
  <c r="AF288" i="63"/>
  <c r="AE288" i="63"/>
  <c r="AD288" i="63"/>
  <c r="AC288" i="63"/>
  <c r="AB288" i="63"/>
  <c r="AA288" i="63"/>
  <c r="Z288" i="63"/>
  <c r="Y288" i="63"/>
  <c r="X288" i="63"/>
  <c r="W288" i="63"/>
  <c r="V288" i="63"/>
  <c r="U288" i="63"/>
  <c r="T288" i="63"/>
  <c r="S288" i="63"/>
  <c r="R288" i="63"/>
  <c r="Q288" i="63"/>
  <c r="P288" i="63"/>
  <c r="O288" i="63"/>
  <c r="N288" i="63"/>
  <c r="M288" i="63"/>
  <c r="L288" i="63"/>
  <c r="K288" i="63"/>
  <c r="J288" i="63"/>
  <c r="I288" i="63"/>
  <c r="AY287" i="63"/>
  <c r="AX287" i="63"/>
  <c r="AM287" i="63"/>
  <c r="AL287" i="63"/>
  <c r="AK287" i="63"/>
  <c r="AJ287" i="63"/>
  <c r="AI287" i="63"/>
  <c r="AH287" i="63"/>
  <c r="AG287" i="63"/>
  <c r="AF287" i="63"/>
  <c r="AE287" i="63"/>
  <c r="AD287" i="63"/>
  <c r="AC287" i="63"/>
  <c r="AB287" i="63"/>
  <c r="AA287" i="63"/>
  <c r="Z287" i="63"/>
  <c r="Y287" i="63"/>
  <c r="X287" i="63"/>
  <c r="W287" i="63"/>
  <c r="V287" i="63"/>
  <c r="U287" i="63"/>
  <c r="T287" i="63"/>
  <c r="S287" i="63"/>
  <c r="R287" i="63"/>
  <c r="Q287" i="63"/>
  <c r="P287" i="63"/>
  <c r="O287" i="63"/>
  <c r="N287" i="63"/>
  <c r="M287" i="63"/>
  <c r="L287" i="63"/>
  <c r="K287" i="63"/>
  <c r="J287" i="63"/>
  <c r="I287" i="63"/>
  <c r="AN286" i="63" s="1"/>
  <c r="AV287" i="63" s="1"/>
  <c r="AR286" i="63" s="1"/>
  <c r="AM285" i="63"/>
  <c r="AL285" i="63"/>
  <c r="AK285" i="63"/>
  <c r="AJ285" i="63"/>
  <c r="AI285" i="63"/>
  <c r="AH285" i="63"/>
  <c r="AG285" i="63"/>
  <c r="AF285" i="63"/>
  <c r="AE285" i="63"/>
  <c r="AD285" i="63"/>
  <c r="AC285" i="63"/>
  <c r="AB285" i="63"/>
  <c r="AA285" i="63"/>
  <c r="Z285" i="63"/>
  <c r="Y285" i="63"/>
  <c r="X285" i="63"/>
  <c r="W285" i="63"/>
  <c r="V285" i="63"/>
  <c r="U285" i="63"/>
  <c r="T285" i="63"/>
  <c r="S285" i="63"/>
  <c r="R285" i="63"/>
  <c r="Q285" i="63"/>
  <c r="P285" i="63"/>
  <c r="O285" i="63"/>
  <c r="N285" i="63"/>
  <c r="M285" i="63"/>
  <c r="L285" i="63"/>
  <c r="K285" i="63"/>
  <c r="J285" i="63"/>
  <c r="I285" i="63"/>
  <c r="AY284" i="63"/>
  <c r="AX284" i="63"/>
  <c r="AM284" i="63"/>
  <c r="AL284" i="63"/>
  <c r="AK284" i="63"/>
  <c r="AJ284" i="63"/>
  <c r="AI284" i="63"/>
  <c r="AH284" i="63"/>
  <c r="AG284" i="63"/>
  <c r="AF284" i="63"/>
  <c r="AE284" i="63"/>
  <c r="AD284" i="63"/>
  <c r="AC284" i="63"/>
  <c r="AB284" i="63"/>
  <c r="AA284" i="63"/>
  <c r="Z284" i="63"/>
  <c r="Y284" i="63"/>
  <c r="X284" i="63"/>
  <c r="W284" i="63"/>
  <c r="V284" i="63"/>
  <c r="U284" i="63"/>
  <c r="T284" i="63"/>
  <c r="S284" i="63"/>
  <c r="R284" i="63"/>
  <c r="Q284" i="63"/>
  <c r="P284" i="63"/>
  <c r="O284" i="63"/>
  <c r="N284" i="63"/>
  <c r="M284" i="63"/>
  <c r="L284" i="63"/>
  <c r="K284" i="63"/>
  <c r="J284" i="63"/>
  <c r="I284" i="63"/>
  <c r="AM282" i="63"/>
  <c r="AL282" i="63"/>
  <c r="AK282" i="63"/>
  <c r="AJ282" i="63"/>
  <c r="AI282" i="63"/>
  <c r="AH282" i="63"/>
  <c r="AG282" i="63"/>
  <c r="AF282" i="63"/>
  <c r="AE282" i="63"/>
  <c r="AD282" i="63"/>
  <c r="AC282" i="63"/>
  <c r="AB282" i="63"/>
  <c r="AA282" i="63"/>
  <c r="Z282" i="63"/>
  <c r="Y282" i="63"/>
  <c r="X282" i="63"/>
  <c r="W282" i="63"/>
  <c r="V282" i="63"/>
  <c r="U282" i="63"/>
  <c r="T282" i="63"/>
  <c r="S282" i="63"/>
  <c r="R282" i="63"/>
  <c r="Q282" i="63"/>
  <c r="P282" i="63"/>
  <c r="O282" i="63"/>
  <c r="N282" i="63"/>
  <c r="M282" i="63"/>
  <c r="L282" i="63"/>
  <c r="K282" i="63"/>
  <c r="J282" i="63"/>
  <c r="I282" i="63"/>
  <c r="AY281" i="63"/>
  <c r="AX281" i="63"/>
  <c r="AM281" i="63"/>
  <c r="AL281" i="63"/>
  <c r="AK281" i="63"/>
  <c r="AJ281" i="63"/>
  <c r="AI281" i="63"/>
  <c r="AH281" i="63"/>
  <c r="AG281" i="63"/>
  <c r="AF281" i="63"/>
  <c r="AE281" i="63"/>
  <c r="AD281" i="63"/>
  <c r="AC281" i="63"/>
  <c r="AB281" i="63"/>
  <c r="AA281" i="63"/>
  <c r="Z281" i="63"/>
  <c r="Y281" i="63"/>
  <c r="X281" i="63"/>
  <c r="W281" i="63"/>
  <c r="V281" i="63"/>
  <c r="U281" i="63"/>
  <c r="T281" i="63"/>
  <c r="S281" i="63"/>
  <c r="R281" i="63"/>
  <c r="Q281" i="63"/>
  <c r="P281" i="63"/>
  <c r="O281" i="63"/>
  <c r="N281" i="63"/>
  <c r="M281" i="63"/>
  <c r="L281" i="63"/>
  <c r="K281" i="63"/>
  <c r="J281" i="63"/>
  <c r="I281" i="63"/>
  <c r="AM279" i="63"/>
  <c r="AL279" i="63"/>
  <c r="AK279" i="63"/>
  <c r="AJ279" i="63"/>
  <c r="AI279" i="63"/>
  <c r="AH279" i="63"/>
  <c r="AG279" i="63"/>
  <c r="AF279" i="63"/>
  <c r="AE279" i="63"/>
  <c r="AD279" i="63"/>
  <c r="AC279" i="63"/>
  <c r="AB279" i="63"/>
  <c r="AA279" i="63"/>
  <c r="Z279" i="63"/>
  <c r="Y279" i="63"/>
  <c r="X279" i="63"/>
  <c r="W279" i="63"/>
  <c r="V279" i="63"/>
  <c r="U279" i="63"/>
  <c r="T279" i="63"/>
  <c r="S279" i="63"/>
  <c r="R279" i="63"/>
  <c r="Q279" i="63"/>
  <c r="P279" i="63"/>
  <c r="O279" i="63"/>
  <c r="N279" i="63"/>
  <c r="M279" i="63"/>
  <c r="L279" i="63"/>
  <c r="K279" i="63"/>
  <c r="J279" i="63"/>
  <c r="I279" i="63"/>
  <c r="AY278" i="63"/>
  <c r="AX278" i="63"/>
  <c r="AM278" i="63"/>
  <c r="AL278" i="63"/>
  <c r="AK278" i="63"/>
  <c r="AJ278" i="63"/>
  <c r="AI278" i="63"/>
  <c r="AH278" i="63"/>
  <c r="AG278" i="63"/>
  <c r="AF278" i="63"/>
  <c r="AE278" i="63"/>
  <c r="AD278" i="63"/>
  <c r="AC278" i="63"/>
  <c r="AB278" i="63"/>
  <c r="AA278" i="63"/>
  <c r="Z278" i="63"/>
  <c r="Y278" i="63"/>
  <c r="X278" i="63"/>
  <c r="W278" i="63"/>
  <c r="V278" i="63"/>
  <c r="U278" i="63"/>
  <c r="T278" i="63"/>
  <c r="S278" i="63"/>
  <c r="R278" i="63"/>
  <c r="Q278" i="63"/>
  <c r="P278" i="63"/>
  <c r="O278" i="63"/>
  <c r="N278" i="63"/>
  <c r="M278" i="63"/>
  <c r="L278" i="63"/>
  <c r="K278" i="63"/>
  <c r="J278" i="63"/>
  <c r="I278" i="63"/>
  <c r="AM276" i="63"/>
  <c r="AL276" i="63"/>
  <c r="AK276" i="63"/>
  <c r="AJ276" i="63"/>
  <c r="AI276" i="63"/>
  <c r="AH276" i="63"/>
  <c r="AG276" i="63"/>
  <c r="AF276" i="63"/>
  <c r="AE276" i="63"/>
  <c r="AD276" i="63"/>
  <c r="AC276" i="63"/>
  <c r="AB276" i="63"/>
  <c r="AA276" i="63"/>
  <c r="Z276" i="63"/>
  <c r="Y276" i="63"/>
  <c r="X276" i="63"/>
  <c r="W276" i="63"/>
  <c r="V276" i="63"/>
  <c r="U276" i="63"/>
  <c r="T276" i="63"/>
  <c r="S276" i="63"/>
  <c r="R276" i="63"/>
  <c r="Q276" i="63"/>
  <c r="P276" i="63"/>
  <c r="O276" i="63"/>
  <c r="N276" i="63"/>
  <c r="M276" i="63"/>
  <c r="L276" i="63"/>
  <c r="K276" i="63"/>
  <c r="J276" i="63"/>
  <c r="I276" i="63"/>
  <c r="AY275" i="63"/>
  <c r="AX275" i="63"/>
  <c r="AM275" i="63"/>
  <c r="AL275" i="63"/>
  <c r="AK275" i="63"/>
  <c r="AJ275" i="63"/>
  <c r="AI275" i="63"/>
  <c r="AH275" i="63"/>
  <c r="AG275" i="63"/>
  <c r="AF275" i="63"/>
  <c r="AE275" i="63"/>
  <c r="AD275" i="63"/>
  <c r="AC275" i="63"/>
  <c r="AB275" i="63"/>
  <c r="AA275" i="63"/>
  <c r="Z275" i="63"/>
  <c r="Y275" i="63"/>
  <c r="X275" i="63"/>
  <c r="W275" i="63"/>
  <c r="V275" i="63"/>
  <c r="U275" i="63"/>
  <c r="T275" i="63"/>
  <c r="S275" i="63"/>
  <c r="R275" i="63"/>
  <c r="Q275" i="63"/>
  <c r="P275" i="63"/>
  <c r="O275" i="63"/>
  <c r="N275" i="63"/>
  <c r="M275" i="63"/>
  <c r="L275" i="63"/>
  <c r="K275" i="63"/>
  <c r="J275" i="63"/>
  <c r="I275" i="63"/>
  <c r="AN274" i="63" s="1"/>
  <c r="AV275" i="63" s="1"/>
  <c r="AR274" i="63" s="1"/>
  <c r="AM273" i="63"/>
  <c r="AL273" i="63"/>
  <c r="AK273" i="63"/>
  <c r="AJ273" i="63"/>
  <c r="AI273" i="63"/>
  <c r="AH273" i="63"/>
  <c r="AG273" i="63"/>
  <c r="AF273" i="63"/>
  <c r="AE273" i="63"/>
  <c r="AD273" i="63"/>
  <c r="AC273" i="63"/>
  <c r="AB273" i="63"/>
  <c r="AA273" i="63"/>
  <c r="Z273" i="63"/>
  <c r="Y273" i="63"/>
  <c r="X273" i="63"/>
  <c r="W273" i="63"/>
  <c r="V273" i="63"/>
  <c r="U273" i="63"/>
  <c r="T273" i="63"/>
  <c r="S273" i="63"/>
  <c r="R273" i="63"/>
  <c r="Q273" i="63"/>
  <c r="P273" i="63"/>
  <c r="O273" i="63"/>
  <c r="N273" i="63"/>
  <c r="M273" i="63"/>
  <c r="L273" i="63"/>
  <c r="K273" i="63"/>
  <c r="J273" i="63"/>
  <c r="I273" i="63"/>
  <c r="AY272" i="63"/>
  <c r="AX272" i="63"/>
  <c r="AM272" i="63"/>
  <c r="AL272" i="63"/>
  <c r="AK272" i="63"/>
  <c r="AJ272" i="63"/>
  <c r="AI272" i="63"/>
  <c r="AH272" i="63"/>
  <c r="AG272" i="63"/>
  <c r="AF272" i="63"/>
  <c r="AE272" i="63"/>
  <c r="AD272" i="63"/>
  <c r="AC272" i="63"/>
  <c r="AB272" i="63"/>
  <c r="AA272" i="63"/>
  <c r="Z272" i="63"/>
  <c r="Y272" i="63"/>
  <c r="X272" i="63"/>
  <c r="W272" i="63"/>
  <c r="V272" i="63"/>
  <c r="U272" i="63"/>
  <c r="T272" i="63"/>
  <c r="S272" i="63"/>
  <c r="R272" i="63"/>
  <c r="Q272" i="63"/>
  <c r="P272" i="63"/>
  <c r="O272" i="63"/>
  <c r="N272" i="63"/>
  <c r="M272" i="63"/>
  <c r="L272" i="63"/>
  <c r="K272" i="63"/>
  <c r="J272" i="63"/>
  <c r="I272" i="63"/>
  <c r="AM270" i="63"/>
  <c r="AL270" i="63"/>
  <c r="AK270" i="63"/>
  <c r="AJ270" i="63"/>
  <c r="AI270" i="63"/>
  <c r="AH270" i="63"/>
  <c r="AG270" i="63"/>
  <c r="AF270" i="63"/>
  <c r="AE270" i="63"/>
  <c r="AD270" i="63"/>
  <c r="AC270" i="63"/>
  <c r="AB270" i="63"/>
  <c r="AA270" i="63"/>
  <c r="Z270" i="63"/>
  <c r="Y270" i="63"/>
  <c r="X270" i="63"/>
  <c r="W270" i="63"/>
  <c r="V270" i="63"/>
  <c r="U270" i="63"/>
  <c r="T270" i="63"/>
  <c r="S270" i="63"/>
  <c r="R270" i="63"/>
  <c r="Q270" i="63"/>
  <c r="P270" i="63"/>
  <c r="O270" i="63"/>
  <c r="N270" i="63"/>
  <c r="M270" i="63"/>
  <c r="L270" i="63"/>
  <c r="K270" i="63"/>
  <c r="J270" i="63"/>
  <c r="I270" i="63"/>
  <c r="AY269" i="63"/>
  <c r="AX269" i="63"/>
  <c r="AM269" i="63"/>
  <c r="AL269" i="63"/>
  <c r="AK269" i="63"/>
  <c r="AJ269" i="63"/>
  <c r="AI269" i="63"/>
  <c r="AH269" i="63"/>
  <c r="AG269" i="63"/>
  <c r="AF269" i="63"/>
  <c r="AE269" i="63"/>
  <c r="AD269" i="63"/>
  <c r="AC269" i="63"/>
  <c r="AB269" i="63"/>
  <c r="AA269" i="63"/>
  <c r="Z269" i="63"/>
  <c r="Y269" i="63"/>
  <c r="X269" i="63"/>
  <c r="W269" i="63"/>
  <c r="V269" i="63"/>
  <c r="U269" i="63"/>
  <c r="T269" i="63"/>
  <c r="S269" i="63"/>
  <c r="R269" i="63"/>
  <c r="Q269" i="63"/>
  <c r="P269" i="63"/>
  <c r="O269" i="63"/>
  <c r="N269" i="63"/>
  <c r="M269" i="63"/>
  <c r="L269" i="63"/>
  <c r="K269" i="63"/>
  <c r="J269" i="63"/>
  <c r="I269" i="63"/>
  <c r="AM267" i="63"/>
  <c r="AL267" i="63"/>
  <c r="AK267" i="63"/>
  <c r="AJ267" i="63"/>
  <c r="AI267" i="63"/>
  <c r="AH267" i="63"/>
  <c r="AG267" i="63"/>
  <c r="AF267" i="63"/>
  <c r="AE267" i="63"/>
  <c r="AD267" i="63"/>
  <c r="AC267" i="63"/>
  <c r="AB267" i="63"/>
  <c r="AA267" i="63"/>
  <c r="Z267" i="63"/>
  <c r="Y267" i="63"/>
  <c r="X267" i="63"/>
  <c r="W267" i="63"/>
  <c r="V267" i="63"/>
  <c r="U267" i="63"/>
  <c r="T267" i="63"/>
  <c r="S267" i="63"/>
  <c r="R267" i="63"/>
  <c r="Q267" i="63"/>
  <c r="P267" i="63"/>
  <c r="O267" i="63"/>
  <c r="N267" i="63"/>
  <c r="M267" i="63"/>
  <c r="L267" i="63"/>
  <c r="K267" i="63"/>
  <c r="J267" i="63"/>
  <c r="I267" i="63"/>
  <c r="AY266" i="63"/>
  <c r="AX266" i="63"/>
  <c r="AM266" i="63"/>
  <c r="AL266" i="63"/>
  <c r="AK266" i="63"/>
  <c r="AJ266" i="63"/>
  <c r="AI266" i="63"/>
  <c r="AH266" i="63"/>
  <c r="AG266" i="63"/>
  <c r="AF266" i="63"/>
  <c r="AE266" i="63"/>
  <c r="AD266" i="63"/>
  <c r="AC266" i="63"/>
  <c r="AB266" i="63"/>
  <c r="AA266" i="63"/>
  <c r="Z266" i="63"/>
  <c r="Y266" i="63"/>
  <c r="X266" i="63"/>
  <c r="W266" i="63"/>
  <c r="V266" i="63"/>
  <c r="U266" i="63"/>
  <c r="T266" i="63"/>
  <c r="S266" i="63"/>
  <c r="R266" i="63"/>
  <c r="Q266" i="63"/>
  <c r="P266" i="63"/>
  <c r="O266" i="63"/>
  <c r="N266" i="63"/>
  <c r="M266" i="63"/>
  <c r="L266" i="63"/>
  <c r="K266" i="63"/>
  <c r="J266" i="63"/>
  <c r="I266" i="63"/>
  <c r="AM264" i="63"/>
  <c r="AL264" i="63"/>
  <c r="AK264" i="63"/>
  <c r="AJ264" i="63"/>
  <c r="AI264" i="63"/>
  <c r="AH264" i="63"/>
  <c r="AG264" i="63"/>
  <c r="AF264" i="63"/>
  <c r="AE264" i="63"/>
  <c r="AD264" i="63"/>
  <c r="AC264" i="63"/>
  <c r="AB264" i="63"/>
  <c r="AA264" i="63"/>
  <c r="Z264" i="63"/>
  <c r="Y264" i="63"/>
  <c r="X264" i="63"/>
  <c r="W264" i="63"/>
  <c r="V264" i="63"/>
  <c r="U264" i="63"/>
  <c r="T264" i="63"/>
  <c r="S264" i="63"/>
  <c r="R264" i="63"/>
  <c r="Q264" i="63"/>
  <c r="P264" i="63"/>
  <c r="O264" i="63"/>
  <c r="N264" i="63"/>
  <c r="M264" i="63"/>
  <c r="L264" i="63"/>
  <c r="K264" i="63"/>
  <c r="J264" i="63"/>
  <c r="I264" i="63"/>
  <c r="AY263" i="63"/>
  <c r="AX263" i="63"/>
  <c r="AM263" i="63"/>
  <c r="AL263" i="63"/>
  <c r="AK263" i="63"/>
  <c r="AJ263" i="63"/>
  <c r="AI263" i="63"/>
  <c r="AH263" i="63"/>
  <c r="AG263" i="63"/>
  <c r="AF263" i="63"/>
  <c r="AE263" i="63"/>
  <c r="AD263" i="63"/>
  <c r="AC263" i="63"/>
  <c r="AB263" i="63"/>
  <c r="AA263" i="63"/>
  <c r="Z263" i="63"/>
  <c r="Y263" i="63"/>
  <c r="X263" i="63"/>
  <c r="W263" i="63"/>
  <c r="V263" i="63"/>
  <c r="U263" i="63"/>
  <c r="T263" i="63"/>
  <c r="S263" i="63"/>
  <c r="R263" i="63"/>
  <c r="Q263" i="63"/>
  <c r="P263" i="63"/>
  <c r="O263" i="63"/>
  <c r="N263" i="63"/>
  <c r="M263" i="63"/>
  <c r="L263" i="63"/>
  <c r="AN262" i="63" s="1"/>
  <c r="AV263" i="63" s="1"/>
  <c r="K263" i="63"/>
  <c r="J263" i="63"/>
  <c r="I263" i="63"/>
  <c r="AM261" i="63"/>
  <c r="AL261" i="63"/>
  <c r="AK261" i="63"/>
  <c r="AJ261" i="63"/>
  <c r="AI261" i="63"/>
  <c r="AH261" i="63"/>
  <c r="AG261" i="63"/>
  <c r="AF261" i="63"/>
  <c r="AE261" i="63"/>
  <c r="AD261" i="63"/>
  <c r="AC261" i="63"/>
  <c r="AB261" i="63"/>
  <c r="AA261" i="63"/>
  <c r="Z261" i="63"/>
  <c r="Y261" i="63"/>
  <c r="X261" i="63"/>
  <c r="W261" i="63"/>
  <c r="V261" i="63"/>
  <c r="U261" i="63"/>
  <c r="T261" i="63"/>
  <c r="S261" i="63"/>
  <c r="R261" i="63"/>
  <c r="Q261" i="63"/>
  <c r="P261" i="63"/>
  <c r="O261" i="63"/>
  <c r="N261" i="63"/>
  <c r="M261" i="63"/>
  <c r="L261" i="63"/>
  <c r="K261" i="63"/>
  <c r="J261" i="63"/>
  <c r="I261" i="63"/>
  <c r="AY260" i="63"/>
  <c r="AX260" i="63"/>
  <c r="AM260" i="63"/>
  <c r="AL260" i="63"/>
  <c r="AK260" i="63"/>
  <c r="AJ260" i="63"/>
  <c r="AI260" i="63"/>
  <c r="AH260" i="63"/>
  <c r="AG260" i="63"/>
  <c r="AF260" i="63"/>
  <c r="AE260" i="63"/>
  <c r="AD260" i="63"/>
  <c r="AC260" i="63"/>
  <c r="AB260" i="63"/>
  <c r="AA260" i="63"/>
  <c r="Z260" i="63"/>
  <c r="Y260" i="63"/>
  <c r="X260" i="63"/>
  <c r="W260" i="63"/>
  <c r="V260" i="63"/>
  <c r="U260" i="63"/>
  <c r="T260" i="63"/>
  <c r="S260" i="63"/>
  <c r="R260" i="63"/>
  <c r="Q260" i="63"/>
  <c r="P260" i="63"/>
  <c r="O260" i="63"/>
  <c r="N260" i="63"/>
  <c r="M260" i="63"/>
  <c r="L260" i="63"/>
  <c r="K260" i="63"/>
  <c r="J260" i="63"/>
  <c r="I260" i="63"/>
  <c r="AM258" i="63"/>
  <c r="AL258" i="63"/>
  <c r="AK258" i="63"/>
  <c r="AJ258" i="63"/>
  <c r="AI258" i="63"/>
  <c r="AH258" i="63"/>
  <c r="AG258" i="63"/>
  <c r="AF258" i="63"/>
  <c r="AE258" i="63"/>
  <c r="AD258" i="63"/>
  <c r="AC258" i="63"/>
  <c r="AB258" i="63"/>
  <c r="AA258" i="63"/>
  <c r="Z258" i="63"/>
  <c r="Y258" i="63"/>
  <c r="X258" i="63"/>
  <c r="W258" i="63"/>
  <c r="V258" i="63"/>
  <c r="U258" i="63"/>
  <c r="T258" i="63"/>
  <c r="S258" i="63"/>
  <c r="R258" i="63"/>
  <c r="Q258" i="63"/>
  <c r="P258" i="63"/>
  <c r="O258" i="63"/>
  <c r="N258" i="63"/>
  <c r="M258" i="63"/>
  <c r="L258" i="63"/>
  <c r="K258" i="63"/>
  <c r="J258" i="63"/>
  <c r="I258" i="63"/>
  <c r="AY257" i="63"/>
  <c r="AX257" i="63"/>
  <c r="AM257" i="63"/>
  <c r="AL257" i="63"/>
  <c r="AK257" i="63"/>
  <c r="AJ257" i="63"/>
  <c r="AI257" i="63"/>
  <c r="AH257" i="63"/>
  <c r="AG257" i="63"/>
  <c r="AF257" i="63"/>
  <c r="AE257" i="63"/>
  <c r="AD257" i="63"/>
  <c r="AC257" i="63"/>
  <c r="AB257" i="63"/>
  <c r="AA257" i="63"/>
  <c r="Z257" i="63"/>
  <c r="Y257" i="63"/>
  <c r="X257" i="63"/>
  <c r="W257" i="63"/>
  <c r="V257" i="63"/>
  <c r="U257" i="63"/>
  <c r="T257" i="63"/>
  <c r="S257" i="63"/>
  <c r="R257" i="63"/>
  <c r="Q257" i="63"/>
  <c r="P257" i="63"/>
  <c r="O257" i="63"/>
  <c r="N257" i="63"/>
  <c r="M257" i="63"/>
  <c r="L257" i="63"/>
  <c r="K257" i="63"/>
  <c r="J257" i="63"/>
  <c r="I257" i="63"/>
  <c r="AM255" i="63"/>
  <c r="AL255" i="63"/>
  <c r="AK255" i="63"/>
  <c r="AJ255" i="63"/>
  <c r="AI255" i="63"/>
  <c r="AH255" i="63"/>
  <c r="AG255" i="63"/>
  <c r="AF255" i="63"/>
  <c r="AE255" i="63"/>
  <c r="AD255" i="63"/>
  <c r="AC255" i="63"/>
  <c r="AB255" i="63"/>
  <c r="AA255" i="63"/>
  <c r="Z255" i="63"/>
  <c r="Y255" i="63"/>
  <c r="X255" i="63"/>
  <c r="W255" i="63"/>
  <c r="V255" i="63"/>
  <c r="U255" i="63"/>
  <c r="T255" i="63"/>
  <c r="S255" i="63"/>
  <c r="R255" i="63"/>
  <c r="Q255" i="63"/>
  <c r="P255" i="63"/>
  <c r="O255" i="63"/>
  <c r="N255" i="63"/>
  <c r="M255" i="63"/>
  <c r="L255" i="63"/>
  <c r="K255" i="63"/>
  <c r="J255" i="63"/>
  <c r="I255" i="63"/>
  <c r="AY254" i="63"/>
  <c r="AX254" i="63"/>
  <c r="AM254" i="63"/>
  <c r="AL254" i="63"/>
  <c r="AK254" i="63"/>
  <c r="AJ254" i="63"/>
  <c r="AI254" i="63"/>
  <c r="AH254" i="63"/>
  <c r="AG254" i="63"/>
  <c r="AF254" i="63"/>
  <c r="AE254" i="63"/>
  <c r="AD254" i="63"/>
  <c r="AC254" i="63"/>
  <c r="AB254" i="63"/>
  <c r="AA254" i="63"/>
  <c r="Z254" i="63"/>
  <c r="Y254" i="63"/>
  <c r="X254" i="63"/>
  <c r="W254" i="63"/>
  <c r="V254" i="63"/>
  <c r="U254" i="63"/>
  <c r="T254" i="63"/>
  <c r="S254" i="63"/>
  <c r="R254" i="63"/>
  <c r="Q254" i="63"/>
  <c r="P254" i="63"/>
  <c r="O254" i="63"/>
  <c r="N254" i="63"/>
  <c r="M254" i="63"/>
  <c r="L254" i="63"/>
  <c r="K254" i="63"/>
  <c r="J254" i="63"/>
  <c r="I254" i="63"/>
  <c r="AM252" i="63"/>
  <c r="AL252" i="63"/>
  <c r="AK252" i="63"/>
  <c r="AJ252" i="63"/>
  <c r="AI252" i="63"/>
  <c r="AH252" i="63"/>
  <c r="AG252" i="63"/>
  <c r="AF252" i="63"/>
  <c r="AE252" i="63"/>
  <c r="AD252" i="63"/>
  <c r="AC252" i="63"/>
  <c r="AB252" i="63"/>
  <c r="AA252" i="63"/>
  <c r="Z252" i="63"/>
  <c r="Y252" i="63"/>
  <c r="X252" i="63"/>
  <c r="W252" i="63"/>
  <c r="V252" i="63"/>
  <c r="U252" i="63"/>
  <c r="T252" i="63"/>
  <c r="S252" i="63"/>
  <c r="R252" i="63"/>
  <c r="Q252" i="63"/>
  <c r="P252" i="63"/>
  <c r="O252" i="63"/>
  <c r="N252" i="63"/>
  <c r="M252" i="63"/>
  <c r="L252" i="63"/>
  <c r="K252" i="63"/>
  <c r="J252" i="63"/>
  <c r="I252" i="63"/>
  <c r="AY251" i="63"/>
  <c r="AX251" i="63"/>
  <c r="AM251" i="63"/>
  <c r="AL251" i="63"/>
  <c r="AK251" i="63"/>
  <c r="AJ251" i="63"/>
  <c r="AI251" i="63"/>
  <c r="AH251" i="63"/>
  <c r="AG251" i="63"/>
  <c r="AF251" i="63"/>
  <c r="AE251" i="63"/>
  <c r="AD251" i="63"/>
  <c r="AC251" i="63"/>
  <c r="AB251" i="63"/>
  <c r="AA251" i="63"/>
  <c r="Z251" i="63"/>
  <c r="Y251" i="63"/>
  <c r="X251" i="63"/>
  <c r="W251" i="63"/>
  <c r="V251" i="63"/>
  <c r="U251" i="63"/>
  <c r="T251" i="63"/>
  <c r="S251" i="63"/>
  <c r="R251" i="63"/>
  <c r="Q251" i="63"/>
  <c r="P251" i="63"/>
  <c r="O251" i="63"/>
  <c r="N251" i="63"/>
  <c r="M251" i="63"/>
  <c r="L251" i="63"/>
  <c r="K251" i="63"/>
  <c r="J251" i="63"/>
  <c r="I251" i="63"/>
  <c r="AM249" i="63"/>
  <c r="AL249" i="63"/>
  <c r="AK249" i="63"/>
  <c r="AJ249" i="63"/>
  <c r="AI249" i="63"/>
  <c r="AH249" i="63"/>
  <c r="AG249" i="63"/>
  <c r="AF249" i="63"/>
  <c r="AE249" i="63"/>
  <c r="AD249" i="63"/>
  <c r="AC249" i="63"/>
  <c r="AB249" i="63"/>
  <c r="AA249" i="63"/>
  <c r="Z249" i="63"/>
  <c r="Y249" i="63"/>
  <c r="X249" i="63"/>
  <c r="W249" i="63"/>
  <c r="V249" i="63"/>
  <c r="U249" i="63"/>
  <c r="T249" i="63"/>
  <c r="S249" i="63"/>
  <c r="R249" i="63"/>
  <c r="Q249" i="63"/>
  <c r="P249" i="63"/>
  <c r="O249" i="63"/>
  <c r="N249" i="63"/>
  <c r="M249" i="63"/>
  <c r="L249" i="63"/>
  <c r="K249" i="63"/>
  <c r="J249" i="63"/>
  <c r="I249" i="63"/>
  <c r="AY248" i="63"/>
  <c r="AX248" i="63"/>
  <c r="AM248" i="63"/>
  <c r="AL248" i="63"/>
  <c r="AK248" i="63"/>
  <c r="AJ248" i="63"/>
  <c r="AI248" i="63"/>
  <c r="AH248" i="63"/>
  <c r="AG248" i="63"/>
  <c r="AF248" i="63"/>
  <c r="AE248" i="63"/>
  <c r="AD248" i="63"/>
  <c r="AC248" i="63"/>
  <c r="AB248" i="63"/>
  <c r="AA248" i="63"/>
  <c r="Z248" i="63"/>
  <c r="Y248" i="63"/>
  <c r="X248" i="63"/>
  <c r="W248" i="63"/>
  <c r="V248" i="63"/>
  <c r="U248" i="63"/>
  <c r="T248" i="63"/>
  <c r="S248" i="63"/>
  <c r="R248" i="63"/>
  <c r="Q248" i="63"/>
  <c r="P248" i="63"/>
  <c r="O248" i="63"/>
  <c r="N248" i="63"/>
  <c r="M248" i="63"/>
  <c r="L248" i="63"/>
  <c r="K248" i="63"/>
  <c r="J248" i="63"/>
  <c r="I248" i="63"/>
  <c r="AM246" i="63"/>
  <c r="AL246" i="63"/>
  <c r="AK246" i="63"/>
  <c r="AJ246" i="63"/>
  <c r="AI246" i="63"/>
  <c r="AH246" i="63"/>
  <c r="AG246" i="63"/>
  <c r="AF246" i="63"/>
  <c r="AE246" i="63"/>
  <c r="AD246" i="63"/>
  <c r="AC246" i="63"/>
  <c r="AB246" i="63"/>
  <c r="AA246" i="63"/>
  <c r="Z246" i="63"/>
  <c r="Y246" i="63"/>
  <c r="X246" i="63"/>
  <c r="W246" i="63"/>
  <c r="V246" i="63"/>
  <c r="U246" i="63"/>
  <c r="T246" i="63"/>
  <c r="S246" i="63"/>
  <c r="R246" i="63"/>
  <c r="Q246" i="63"/>
  <c r="P246" i="63"/>
  <c r="O246" i="63"/>
  <c r="N246" i="63"/>
  <c r="M246" i="63"/>
  <c r="L246" i="63"/>
  <c r="K246" i="63"/>
  <c r="J246" i="63"/>
  <c r="I246" i="63"/>
  <c r="AY245" i="63"/>
  <c r="AX245" i="63"/>
  <c r="AM245" i="63"/>
  <c r="AL245" i="63"/>
  <c r="AK245" i="63"/>
  <c r="AJ245" i="63"/>
  <c r="AI245" i="63"/>
  <c r="AH245" i="63"/>
  <c r="AG245" i="63"/>
  <c r="AF245" i="63"/>
  <c r="AE245" i="63"/>
  <c r="AD245" i="63"/>
  <c r="AC245" i="63"/>
  <c r="AB245" i="63"/>
  <c r="AA245" i="63"/>
  <c r="Z245" i="63"/>
  <c r="Y245" i="63"/>
  <c r="X245" i="63"/>
  <c r="W245" i="63"/>
  <c r="V245" i="63"/>
  <c r="U245" i="63"/>
  <c r="T245" i="63"/>
  <c r="S245" i="63"/>
  <c r="R245" i="63"/>
  <c r="Q245" i="63"/>
  <c r="P245" i="63"/>
  <c r="O245" i="63"/>
  <c r="N245" i="63"/>
  <c r="M245" i="63"/>
  <c r="L245" i="63"/>
  <c r="K245" i="63"/>
  <c r="J245" i="63"/>
  <c r="I245" i="63"/>
  <c r="AM243" i="63"/>
  <c r="AL243" i="63"/>
  <c r="AK243" i="63"/>
  <c r="AJ243" i="63"/>
  <c r="AI243" i="63"/>
  <c r="AH243" i="63"/>
  <c r="AG243" i="63"/>
  <c r="AF243" i="63"/>
  <c r="AE243" i="63"/>
  <c r="AD243" i="63"/>
  <c r="AC243" i="63"/>
  <c r="AB243" i="63"/>
  <c r="AA243" i="63"/>
  <c r="Z243" i="63"/>
  <c r="Y243" i="63"/>
  <c r="X243" i="63"/>
  <c r="W243" i="63"/>
  <c r="V243" i="63"/>
  <c r="U243" i="63"/>
  <c r="T243" i="63"/>
  <c r="S243" i="63"/>
  <c r="R243" i="63"/>
  <c r="Q243" i="63"/>
  <c r="P243" i="63"/>
  <c r="O243" i="63"/>
  <c r="N243" i="63"/>
  <c r="M243" i="63"/>
  <c r="L243" i="63"/>
  <c r="K243" i="63"/>
  <c r="J243" i="63"/>
  <c r="I243" i="63"/>
  <c r="AY242" i="63"/>
  <c r="AX242" i="63"/>
  <c r="AM242" i="63"/>
  <c r="AL242" i="63"/>
  <c r="AK242" i="63"/>
  <c r="AJ242" i="63"/>
  <c r="AI242" i="63"/>
  <c r="AH242" i="63"/>
  <c r="AG242" i="63"/>
  <c r="AF242" i="63"/>
  <c r="AE242" i="63"/>
  <c r="AD242" i="63"/>
  <c r="AC242" i="63"/>
  <c r="AB242" i="63"/>
  <c r="AA242" i="63"/>
  <c r="Z242" i="63"/>
  <c r="Y242" i="63"/>
  <c r="X242" i="63"/>
  <c r="W242" i="63"/>
  <c r="V242" i="63"/>
  <c r="U242" i="63"/>
  <c r="T242" i="63"/>
  <c r="S242" i="63"/>
  <c r="R242" i="63"/>
  <c r="Q242" i="63"/>
  <c r="P242" i="63"/>
  <c r="O242" i="63"/>
  <c r="N242" i="63"/>
  <c r="M242" i="63"/>
  <c r="L242" i="63"/>
  <c r="K242" i="63"/>
  <c r="J242" i="63"/>
  <c r="I242" i="63"/>
  <c r="AM240" i="63"/>
  <c r="AL240" i="63"/>
  <c r="AK240" i="63"/>
  <c r="AJ240" i="63"/>
  <c r="AI240" i="63"/>
  <c r="AH240" i="63"/>
  <c r="AG240" i="63"/>
  <c r="AF240" i="63"/>
  <c r="AE240" i="63"/>
  <c r="AD240" i="63"/>
  <c r="AC240" i="63"/>
  <c r="AB240" i="63"/>
  <c r="AA240" i="63"/>
  <c r="Z240" i="63"/>
  <c r="Y240" i="63"/>
  <c r="X240" i="63"/>
  <c r="W240" i="63"/>
  <c r="V240" i="63"/>
  <c r="U240" i="63"/>
  <c r="T240" i="63"/>
  <c r="S240" i="63"/>
  <c r="R240" i="63"/>
  <c r="Q240" i="63"/>
  <c r="P240" i="63"/>
  <c r="O240" i="63"/>
  <c r="N240" i="63"/>
  <c r="M240" i="63"/>
  <c r="L240" i="63"/>
  <c r="K240" i="63"/>
  <c r="J240" i="63"/>
  <c r="I240" i="63"/>
  <c r="AY239" i="63"/>
  <c r="AX239" i="63"/>
  <c r="AM239" i="63"/>
  <c r="AL239" i="63"/>
  <c r="AK239" i="63"/>
  <c r="AJ239" i="63"/>
  <c r="AI239" i="63"/>
  <c r="AH239" i="63"/>
  <c r="AG239" i="63"/>
  <c r="AF239" i="63"/>
  <c r="AE239" i="63"/>
  <c r="AD239" i="63"/>
  <c r="AC239" i="63"/>
  <c r="AB239" i="63"/>
  <c r="AA239" i="63"/>
  <c r="Z239" i="63"/>
  <c r="Y239" i="63"/>
  <c r="X239" i="63"/>
  <c r="W239" i="63"/>
  <c r="V239" i="63"/>
  <c r="U239" i="63"/>
  <c r="T239" i="63"/>
  <c r="S239" i="63"/>
  <c r="R239" i="63"/>
  <c r="Q239" i="63"/>
  <c r="P239" i="63"/>
  <c r="O239" i="63"/>
  <c r="N239" i="63"/>
  <c r="M239" i="63"/>
  <c r="L239" i="63"/>
  <c r="K239" i="63"/>
  <c r="J239" i="63"/>
  <c r="I239" i="63"/>
  <c r="AM237" i="63"/>
  <c r="AL237" i="63"/>
  <c r="AK237" i="63"/>
  <c r="AJ237" i="63"/>
  <c r="AI237" i="63"/>
  <c r="AH237" i="63"/>
  <c r="AG237" i="63"/>
  <c r="AF237" i="63"/>
  <c r="AE237" i="63"/>
  <c r="AD237" i="63"/>
  <c r="AC237" i="63"/>
  <c r="AB237" i="63"/>
  <c r="AA237" i="63"/>
  <c r="Z237" i="63"/>
  <c r="Y237" i="63"/>
  <c r="X237" i="63"/>
  <c r="W237" i="63"/>
  <c r="V237" i="63"/>
  <c r="U237" i="63"/>
  <c r="T237" i="63"/>
  <c r="S237" i="63"/>
  <c r="R237" i="63"/>
  <c r="Q237" i="63"/>
  <c r="P237" i="63"/>
  <c r="O237" i="63"/>
  <c r="N237" i="63"/>
  <c r="M237" i="63"/>
  <c r="L237" i="63"/>
  <c r="K237" i="63"/>
  <c r="J237" i="63"/>
  <c r="I237" i="63"/>
  <c r="AY236" i="63"/>
  <c r="AX236" i="63"/>
  <c r="AM236" i="63"/>
  <c r="AL236" i="63"/>
  <c r="AK236" i="63"/>
  <c r="AJ236" i="63"/>
  <c r="AI236" i="63"/>
  <c r="AH236" i="63"/>
  <c r="AG236" i="63"/>
  <c r="AF236" i="63"/>
  <c r="AE236" i="63"/>
  <c r="AD236" i="63"/>
  <c r="AC236" i="63"/>
  <c r="AB236" i="63"/>
  <c r="AA236" i="63"/>
  <c r="Z236" i="63"/>
  <c r="Y236" i="63"/>
  <c r="X236" i="63"/>
  <c r="W236" i="63"/>
  <c r="V236" i="63"/>
  <c r="U236" i="63"/>
  <c r="T236" i="63"/>
  <c r="S236" i="63"/>
  <c r="R236" i="63"/>
  <c r="Q236" i="63"/>
  <c r="P236" i="63"/>
  <c r="O236" i="63"/>
  <c r="N236" i="63"/>
  <c r="M236" i="63"/>
  <c r="L236" i="63"/>
  <c r="K236" i="63"/>
  <c r="J236" i="63"/>
  <c r="I236" i="63"/>
  <c r="AM234" i="63"/>
  <c r="AL234" i="63"/>
  <c r="AK234" i="63"/>
  <c r="AJ234" i="63"/>
  <c r="AI234" i="63"/>
  <c r="AH234" i="63"/>
  <c r="AG234" i="63"/>
  <c r="AF234" i="63"/>
  <c r="AE234" i="63"/>
  <c r="AD234" i="63"/>
  <c r="AC234" i="63"/>
  <c r="AB234" i="63"/>
  <c r="AA234" i="63"/>
  <c r="Z234" i="63"/>
  <c r="Y234" i="63"/>
  <c r="X234" i="63"/>
  <c r="W234" i="63"/>
  <c r="V234" i="63"/>
  <c r="U234" i="63"/>
  <c r="T234" i="63"/>
  <c r="S234" i="63"/>
  <c r="R234" i="63"/>
  <c r="Q234" i="63"/>
  <c r="P234" i="63"/>
  <c r="O234" i="63"/>
  <c r="N234" i="63"/>
  <c r="M234" i="63"/>
  <c r="L234" i="63"/>
  <c r="K234" i="63"/>
  <c r="J234" i="63"/>
  <c r="I234" i="63"/>
  <c r="AY233" i="63"/>
  <c r="AX233" i="63"/>
  <c r="AM233" i="63"/>
  <c r="AL233" i="63"/>
  <c r="AK233" i="63"/>
  <c r="AJ233" i="63"/>
  <c r="AI233" i="63"/>
  <c r="AH233" i="63"/>
  <c r="AG233" i="63"/>
  <c r="AF233" i="63"/>
  <c r="AE233" i="63"/>
  <c r="AD233" i="63"/>
  <c r="AC233" i="63"/>
  <c r="AB233" i="63"/>
  <c r="AA233" i="63"/>
  <c r="Z233" i="63"/>
  <c r="Y233" i="63"/>
  <c r="X233" i="63"/>
  <c r="W233" i="63"/>
  <c r="V233" i="63"/>
  <c r="U233" i="63"/>
  <c r="T233" i="63"/>
  <c r="S233" i="63"/>
  <c r="R233" i="63"/>
  <c r="Q233" i="63"/>
  <c r="P233" i="63"/>
  <c r="O233" i="63"/>
  <c r="N233" i="63"/>
  <c r="M233" i="63"/>
  <c r="L233" i="63"/>
  <c r="K233" i="63"/>
  <c r="J233" i="63"/>
  <c r="I233" i="63"/>
  <c r="AM231" i="63"/>
  <c r="AL231" i="63"/>
  <c r="AK231" i="63"/>
  <c r="AJ231" i="63"/>
  <c r="AI231" i="63"/>
  <c r="AH231" i="63"/>
  <c r="AG231" i="63"/>
  <c r="AF231" i="63"/>
  <c r="AE231" i="63"/>
  <c r="AD231" i="63"/>
  <c r="AC231" i="63"/>
  <c r="AB231" i="63"/>
  <c r="AA231" i="63"/>
  <c r="Z231" i="63"/>
  <c r="Y231" i="63"/>
  <c r="X231" i="63"/>
  <c r="W231" i="63"/>
  <c r="V231" i="63"/>
  <c r="U231" i="63"/>
  <c r="T231" i="63"/>
  <c r="S231" i="63"/>
  <c r="R231" i="63"/>
  <c r="Q231" i="63"/>
  <c r="P231" i="63"/>
  <c r="O231" i="63"/>
  <c r="N231" i="63"/>
  <c r="M231" i="63"/>
  <c r="L231" i="63"/>
  <c r="K231" i="63"/>
  <c r="J231" i="63"/>
  <c r="I231" i="63"/>
  <c r="AY230" i="63"/>
  <c r="AX230" i="63"/>
  <c r="AM230" i="63"/>
  <c r="AL230" i="63"/>
  <c r="AK230" i="63"/>
  <c r="AJ230" i="63"/>
  <c r="AI230" i="63"/>
  <c r="AH230" i="63"/>
  <c r="AG230" i="63"/>
  <c r="AF230" i="63"/>
  <c r="AE230" i="63"/>
  <c r="AD230" i="63"/>
  <c r="AC230" i="63"/>
  <c r="AB230" i="63"/>
  <c r="AA230" i="63"/>
  <c r="Z230" i="63"/>
  <c r="Y230" i="63"/>
  <c r="X230" i="63"/>
  <c r="W230" i="63"/>
  <c r="V230" i="63"/>
  <c r="U230" i="63"/>
  <c r="T230" i="63"/>
  <c r="S230" i="63"/>
  <c r="R230" i="63"/>
  <c r="Q230" i="63"/>
  <c r="P230" i="63"/>
  <c r="O230" i="63"/>
  <c r="N230" i="63"/>
  <c r="M230" i="63"/>
  <c r="L230" i="63"/>
  <c r="K230" i="63"/>
  <c r="J230" i="63"/>
  <c r="I230" i="63"/>
  <c r="AM228" i="63"/>
  <c r="AL228" i="63"/>
  <c r="AK228" i="63"/>
  <c r="AJ228" i="63"/>
  <c r="AI228" i="63"/>
  <c r="AH228" i="63"/>
  <c r="AG228" i="63"/>
  <c r="AF228" i="63"/>
  <c r="AE228" i="63"/>
  <c r="AD228" i="63"/>
  <c r="AC228" i="63"/>
  <c r="AB228" i="63"/>
  <c r="AA228" i="63"/>
  <c r="Z228" i="63"/>
  <c r="Y228" i="63"/>
  <c r="X228" i="63"/>
  <c r="W228" i="63"/>
  <c r="V228" i="63"/>
  <c r="U228" i="63"/>
  <c r="T228" i="63"/>
  <c r="S228" i="63"/>
  <c r="R228" i="63"/>
  <c r="Q228" i="63"/>
  <c r="P228" i="63"/>
  <c r="O228" i="63"/>
  <c r="N228" i="63"/>
  <c r="M228" i="63"/>
  <c r="L228" i="63"/>
  <c r="K228" i="63"/>
  <c r="J228" i="63"/>
  <c r="I228" i="63"/>
  <c r="AY227" i="63"/>
  <c r="AX227" i="63"/>
  <c r="AM227" i="63"/>
  <c r="AL227" i="63"/>
  <c r="AK227" i="63"/>
  <c r="AJ227" i="63"/>
  <c r="AI227" i="63"/>
  <c r="AH227" i="63"/>
  <c r="AG227" i="63"/>
  <c r="AF227" i="63"/>
  <c r="AE227" i="63"/>
  <c r="AD227" i="63"/>
  <c r="AC227" i="63"/>
  <c r="AB227" i="63"/>
  <c r="AA227" i="63"/>
  <c r="Z227" i="63"/>
  <c r="Y227" i="63"/>
  <c r="X227" i="63"/>
  <c r="W227" i="63"/>
  <c r="V227" i="63"/>
  <c r="U227" i="63"/>
  <c r="T227" i="63"/>
  <c r="S227" i="63"/>
  <c r="R227" i="63"/>
  <c r="Q227" i="63"/>
  <c r="P227" i="63"/>
  <c r="O227" i="63"/>
  <c r="N227" i="63"/>
  <c r="M227" i="63"/>
  <c r="L227" i="63"/>
  <c r="K227" i="63"/>
  <c r="J227" i="63"/>
  <c r="I227" i="63"/>
  <c r="AM225" i="63"/>
  <c r="AL225" i="63"/>
  <c r="AK225" i="63"/>
  <c r="AJ225" i="63"/>
  <c r="AI225" i="63"/>
  <c r="AH225" i="63"/>
  <c r="AG225" i="63"/>
  <c r="AF225" i="63"/>
  <c r="AE225" i="63"/>
  <c r="AD225" i="63"/>
  <c r="AC225" i="63"/>
  <c r="AB225" i="63"/>
  <c r="AA225" i="63"/>
  <c r="Z225" i="63"/>
  <c r="Y225" i="63"/>
  <c r="X225" i="63"/>
  <c r="W225" i="63"/>
  <c r="V225" i="63"/>
  <c r="U225" i="63"/>
  <c r="T225" i="63"/>
  <c r="S225" i="63"/>
  <c r="R225" i="63"/>
  <c r="Q225" i="63"/>
  <c r="P225" i="63"/>
  <c r="O225" i="63"/>
  <c r="N225" i="63"/>
  <c r="M225" i="63"/>
  <c r="L225" i="63"/>
  <c r="K225" i="63"/>
  <c r="J225" i="63"/>
  <c r="I225" i="63"/>
  <c r="AY224" i="63"/>
  <c r="AX224" i="63"/>
  <c r="AM224" i="63"/>
  <c r="AL224" i="63"/>
  <c r="AK224" i="63"/>
  <c r="AJ224" i="63"/>
  <c r="AI224" i="63"/>
  <c r="AH224" i="63"/>
  <c r="AG224" i="63"/>
  <c r="AF224" i="63"/>
  <c r="AE224" i="63"/>
  <c r="AD224" i="63"/>
  <c r="AC224" i="63"/>
  <c r="AB224" i="63"/>
  <c r="AA224" i="63"/>
  <c r="Z224" i="63"/>
  <c r="Y224" i="63"/>
  <c r="X224" i="63"/>
  <c r="W224" i="63"/>
  <c r="V224" i="63"/>
  <c r="U224" i="63"/>
  <c r="T224" i="63"/>
  <c r="S224" i="63"/>
  <c r="R224" i="63"/>
  <c r="Q224" i="63"/>
  <c r="P224" i="63"/>
  <c r="O224" i="63"/>
  <c r="N224" i="63"/>
  <c r="M224" i="63"/>
  <c r="L224" i="63"/>
  <c r="K224" i="63"/>
  <c r="J224" i="63"/>
  <c r="I224" i="63"/>
  <c r="AM222" i="63"/>
  <c r="AL222" i="63"/>
  <c r="AK222" i="63"/>
  <c r="AJ222" i="63"/>
  <c r="AI222" i="63"/>
  <c r="AH222" i="63"/>
  <c r="AG222" i="63"/>
  <c r="AF222" i="63"/>
  <c r="AE222" i="63"/>
  <c r="AD222" i="63"/>
  <c r="AC222" i="63"/>
  <c r="AB222" i="63"/>
  <c r="AA222" i="63"/>
  <c r="Z222" i="63"/>
  <c r="Y222" i="63"/>
  <c r="X222" i="63"/>
  <c r="W222" i="63"/>
  <c r="V222" i="63"/>
  <c r="U222" i="63"/>
  <c r="T222" i="63"/>
  <c r="S222" i="63"/>
  <c r="R222" i="63"/>
  <c r="Q222" i="63"/>
  <c r="P222" i="63"/>
  <c r="O222" i="63"/>
  <c r="N222" i="63"/>
  <c r="M222" i="63"/>
  <c r="L222" i="63"/>
  <c r="K222" i="63"/>
  <c r="J222" i="63"/>
  <c r="I222" i="63"/>
  <c r="AY221" i="63"/>
  <c r="AX221" i="63"/>
  <c r="AM221" i="63"/>
  <c r="AL221" i="63"/>
  <c r="AK221" i="63"/>
  <c r="AJ221" i="63"/>
  <c r="AI221" i="63"/>
  <c r="AH221" i="63"/>
  <c r="AG221" i="63"/>
  <c r="AF221" i="63"/>
  <c r="AE221" i="63"/>
  <c r="AD221" i="63"/>
  <c r="AC221" i="63"/>
  <c r="AB221" i="63"/>
  <c r="AA221" i="63"/>
  <c r="Z221" i="63"/>
  <c r="Y221" i="63"/>
  <c r="X221" i="63"/>
  <c r="W221" i="63"/>
  <c r="V221" i="63"/>
  <c r="U221" i="63"/>
  <c r="T221" i="63"/>
  <c r="S221" i="63"/>
  <c r="R221" i="63"/>
  <c r="Q221" i="63"/>
  <c r="P221" i="63"/>
  <c r="O221" i="63"/>
  <c r="N221" i="63"/>
  <c r="M221" i="63"/>
  <c r="L221" i="63"/>
  <c r="K221" i="63"/>
  <c r="J221" i="63"/>
  <c r="I221" i="63"/>
  <c r="AM219" i="63"/>
  <c r="AL219" i="63"/>
  <c r="AK219" i="63"/>
  <c r="AJ219" i="63"/>
  <c r="AI219" i="63"/>
  <c r="AH219" i="63"/>
  <c r="AG219" i="63"/>
  <c r="AF219" i="63"/>
  <c r="AE219" i="63"/>
  <c r="AD219" i="63"/>
  <c r="AC219" i="63"/>
  <c r="AB219" i="63"/>
  <c r="AA219" i="63"/>
  <c r="Z219" i="63"/>
  <c r="Y219" i="63"/>
  <c r="X219" i="63"/>
  <c r="W219" i="63"/>
  <c r="V219" i="63"/>
  <c r="U219" i="63"/>
  <c r="T219" i="63"/>
  <c r="S219" i="63"/>
  <c r="R219" i="63"/>
  <c r="Q219" i="63"/>
  <c r="P219" i="63"/>
  <c r="O219" i="63"/>
  <c r="N219" i="63"/>
  <c r="M219" i="63"/>
  <c r="L219" i="63"/>
  <c r="K219" i="63"/>
  <c r="J219" i="63"/>
  <c r="I219" i="63"/>
  <c r="AY218" i="63"/>
  <c r="AX218" i="63"/>
  <c r="AM218" i="63"/>
  <c r="AL218" i="63"/>
  <c r="AK218" i="63"/>
  <c r="AJ218" i="63"/>
  <c r="AI218" i="63"/>
  <c r="AH218" i="63"/>
  <c r="AG218" i="63"/>
  <c r="AF218" i="63"/>
  <c r="AE218" i="63"/>
  <c r="AD218" i="63"/>
  <c r="AC218" i="63"/>
  <c r="AB218" i="63"/>
  <c r="AA218" i="63"/>
  <c r="Z218" i="63"/>
  <c r="Y218" i="63"/>
  <c r="X218" i="63"/>
  <c r="W218" i="63"/>
  <c r="V218" i="63"/>
  <c r="U218" i="63"/>
  <c r="T218" i="63"/>
  <c r="S218" i="63"/>
  <c r="R218" i="63"/>
  <c r="Q218" i="63"/>
  <c r="P218" i="63"/>
  <c r="O218" i="63"/>
  <c r="N218" i="63"/>
  <c r="M218" i="63"/>
  <c r="L218" i="63"/>
  <c r="K218" i="63"/>
  <c r="J218" i="63"/>
  <c r="I218" i="63"/>
  <c r="AM216" i="63"/>
  <c r="AL216" i="63"/>
  <c r="AK216" i="63"/>
  <c r="AJ216" i="63"/>
  <c r="AI216" i="63"/>
  <c r="AH216" i="63"/>
  <c r="AG216" i="63"/>
  <c r="AF216" i="63"/>
  <c r="AE216" i="63"/>
  <c r="AD216" i="63"/>
  <c r="AC216" i="63"/>
  <c r="AB216" i="63"/>
  <c r="AA216" i="63"/>
  <c r="Z216" i="63"/>
  <c r="Y216" i="63"/>
  <c r="X216" i="63"/>
  <c r="W216" i="63"/>
  <c r="V216" i="63"/>
  <c r="U216" i="63"/>
  <c r="T216" i="63"/>
  <c r="S216" i="63"/>
  <c r="R216" i="63"/>
  <c r="Q216" i="63"/>
  <c r="P216" i="63"/>
  <c r="O216" i="63"/>
  <c r="N216" i="63"/>
  <c r="M216" i="63"/>
  <c r="L216" i="63"/>
  <c r="K216" i="63"/>
  <c r="J216" i="63"/>
  <c r="I216" i="63"/>
  <c r="AY215" i="63"/>
  <c r="AX215" i="63"/>
  <c r="AM215" i="63"/>
  <c r="AL215" i="63"/>
  <c r="AK215" i="63"/>
  <c r="AJ215" i="63"/>
  <c r="AI215" i="63"/>
  <c r="AH215" i="63"/>
  <c r="AG215" i="63"/>
  <c r="AF215" i="63"/>
  <c r="AE215" i="63"/>
  <c r="AD215" i="63"/>
  <c r="AC215" i="63"/>
  <c r="AB215" i="63"/>
  <c r="AA215" i="63"/>
  <c r="Z215" i="63"/>
  <c r="Y215" i="63"/>
  <c r="X215" i="63"/>
  <c r="W215" i="63"/>
  <c r="V215" i="63"/>
  <c r="U215" i="63"/>
  <c r="T215" i="63"/>
  <c r="S215" i="63"/>
  <c r="R215" i="63"/>
  <c r="Q215" i="63"/>
  <c r="P215" i="63"/>
  <c r="O215" i="63"/>
  <c r="N215" i="63"/>
  <c r="M215" i="63"/>
  <c r="L215" i="63"/>
  <c r="K215" i="63"/>
  <c r="J215" i="63"/>
  <c r="I215" i="63"/>
  <c r="AM213" i="63"/>
  <c r="AL213" i="63"/>
  <c r="AK213" i="63"/>
  <c r="AJ213" i="63"/>
  <c r="AI213" i="63"/>
  <c r="AH213" i="63"/>
  <c r="AG213" i="63"/>
  <c r="AF213" i="63"/>
  <c r="AE213" i="63"/>
  <c r="AD213" i="63"/>
  <c r="AC213" i="63"/>
  <c r="AB213" i="63"/>
  <c r="AA213" i="63"/>
  <c r="Z213" i="63"/>
  <c r="Y213" i="63"/>
  <c r="X213" i="63"/>
  <c r="W213" i="63"/>
  <c r="V213" i="63"/>
  <c r="U213" i="63"/>
  <c r="T213" i="63"/>
  <c r="S213" i="63"/>
  <c r="R213" i="63"/>
  <c r="Q213" i="63"/>
  <c r="P213" i="63"/>
  <c r="O213" i="63"/>
  <c r="N213" i="63"/>
  <c r="M213" i="63"/>
  <c r="L213" i="63"/>
  <c r="K213" i="63"/>
  <c r="J213" i="63"/>
  <c r="I213" i="63"/>
  <c r="AY212" i="63"/>
  <c r="AX212" i="63"/>
  <c r="AM212" i="63"/>
  <c r="AL212" i="63"/>
  <c r="AK212" i="63"/>
  <c r="AJ212" i="63"/>
  <c r="AI212" i="63"/>
  <c r="AH212" i="63"/>
  <c r="AG212" i="63"/>
  <c r="AF212" i="63"/>
  <c r="AE212" i="63"/>
  <c r="AD212" i="63"/>
  <c r="AC212" i="63"/>
  <c r="AB212" i="63"/>
  <c r="AA212" i="63"/>
  <c r="Z212" i="63"/>
  <c r="Y212" i="63"/>
  <c r="X212" i="63"/>
  <c r="W212" i="63"/>
  <c r="V212" i="63"/>
  <c r="U212" i="63"/>
  <c r="T212" i="63"/>
  <c r="S212" i="63"/>
  <c r="R212" i="63"/>
  <c r="Q212" i="63"/>
  <c r="P212" i="63"/>
  <c r="O212" i="63"/>
  <c r="N212" i="63"/>
  <c r="M212" i="63"/>
  <c r="L212" i="63"/>
  <c r="K212" i="63"/>
  <c r="J212" i="63"/>
  <c r="I212" i="63"/>
  <c r="AM210" i="63"/>
  <c r="AL210" i="63"/>
  <c r="AK210" i="63"/>
  <c r="AJ210" i="63"/>
  <c r="AI210" i="63"/>
  <c r="AH210" i="63"/>
  <c r="AG210" i="63"/>
  <c r="AF210" i="63"/>
  <c r="AE210" i="63"/>
  <c r="AD210" i="63"/>
  <c r="AC210" i="63"/>
  <c r="AB210" i="63"/>
  <c r="AA210" i="63"/>
  <c r="Z210" i="63"/>
  <c r="Y210" i="63"/>
  <c r="X210" i="63"/>
  <c r="W210" i="63"/>
  <c r="V210" i="63"/>
  <c r="U210" i="63"/>
  <c r="T210" i="63"/>
  <c r="S210" i="63"/>
  <c r="R210" i="63"/>
  <c r="Q210" i="63"/>
  <c r="P210" i="63"/>
  <c r="O210" i="63"/>
  <c r="N210" i="63"/>
  <c r="M210" i="63"/>
  <c r="L210" i="63"/>
  <c r="K210" i="63"/>
  <c r="J210" i="63"/>
  <c r="I210" i="63"/>
  <c r="AY209" i="63"/>
  <c r="AX209" i="63"/>
  <c r="AM209" i="63"/>
  <c r="AL209" i="63"/>
  <c r="AK209" i="63"/>
  <c r="AJ209" i="63"/>
  <c r="AI209" i="63"/>
  <c r="AH209" i="63"/>
  <c r="AG209" i="63"/>
  <c r="AF209" i="63"/>
  <c r="AE209" i="63"/>
  <c r="AD209" i="63"/>
  <c r="AC209" i="63"/>
  <c r="AB209" i="63"/>
  <c r="AA209" i="63"/>
  <c r="Z209" i="63"/>
  <c r="Y209" i="63"/>
  <c r="X209" i="63"/>
  <c r="W209" i="63"/>
  <c r="V209" i="63"/>
  <c r="U209" i="63"/>
  <c r="T209" i="63"/>
  <c r="S209" i="63"/>
  <c r="R209" i="63"/>
  <c r="Q209" i="63"/>
  <c r="P209" i="63"/>
  <c r="O209" i="63"/>
  <c r="N209" i="63"/>
  <c r="M209" i="63"/>
  <c r="L209" i="63"/>
  <c r="K209" i="63"/>
  <c r="J209" i="63"/>
  <c r="I209" i="63"/>
  <c r="AM207" i="63"/>
  <c r="AL207" i="63"/>
  <c r="AK207" i="63"/>
  <c r="AJ207" i="63"/>
  <c r="AI207" i="63"/>
  <c r="AH207" i="63"/>
  <c r="AG207" i="63"/>
  <c r="AF207" i="63"/>
  <c r="AE207" i="63"/>
  <c r="AD207" i="63"/>
  <c r="AC207" i="63"/>
  <c r="AB207" i="63"/>
  <c r="AA207" i="63"/>
  <c r="Z207" i="63"/>
  <c r="Y207" i="63"/>
  <c r="X207" i="63"/>
  <c r="W207" i="63"/>
  <c r="V207" i="63"/>
  <c r="U207" i="63"/>
  <c r="T207" i="63"/>
  <c r="S207" i="63"/>
  <c r="R207" i="63"/>
  <c r="Q207" i="63"/>
  <c r="P207" i="63"/>
  <c r="O207" i="63"/>
  <c r="N207" i="63"/>
  <c r="M207" i="63"/>
  <c r="L207" i="63"/>
  <c r="K207" i="63"/>
  <c r="J207" i="63"/>
  <c r="I207" i="63"/>
  <c r="AY206" i="63"/>
  <c r="AX206" i="63"/>
  <c r="AM206" i="63"/>
  <c r="AL206" i="63"/>
  <c r="AK206" i="63"/>
  <c r="AJ206" i="63"/>
  <c r="AI206" i="63"/>
  <c r="AH206" i="63"/>
  <c r="AG206" i="63"/>
  <c r="AF206" i="63"/>
  <c r="AE206" i="63"/>
  <c r="AD206" i="63"/>
  <c r="AC206" i="63"/>
  <c r="AB206" i="63"/>
  <c r="AA206" i="63"/>
  <c r="Z206" i="63"/>
  <c r="Y206" i="63"/>
  <c r="X206" i="63"/>
  <c r="W206" i="63"/>
  <c r="V206" i="63"/>
  <c r="U206" i="63"/>
  <c r="T206" i="63"/>
  <c r="S206" i="63"/>
  <c r="R206" i="63"/>
  <c r="Q206" i="63"/>
  <c r="P206" i="63"/>
  <c r="O206" i="63"/>
  <c r="N206" i="63"/>
  <c r="M206" i="63"/>
  <c r="L206" i="63"/>
  <c r="K206" i="63"/>
  <c r="J206" i="63"/>
  <c r="I206" i="63"/>
  <c r="AM204" i="63"/>
  <c r="AL204" i="63"/>
  <c r="AK204" i="63"/>
  <c r="AJ204" i="63"/>
  <c r="AI204" i="63"/>
  <c r="AH204" i="63"/>
  <c r="AG204" i="63"/>
  <c r="AF204" i="63"/>
  <c r="AE204" i="63"/>
  <c r="AD204" i="63"/>
  <c r="AC204" i="63"/>
  <c r="AB204" i="63"/>
  <c r="AA204" i="63"/>
  <c r="Z204" i="63"/>
  <c r="Y204" i="63"/>
  <c r="X204" i="63"/>
  <c r="W204" i="63"/>
  <c r="V204" i="63"/>
  <c r="U204" i="63"/>
  <c r="T204" i="63"/>
  <c r="S204" i="63"/>
  <c r="R204" i="63"/>
  <c r="Q204" i="63"/>
  <c r="P204" i="63"/>
  <c r="O204" i="63"/>
  <c r="N204" i="63"/>
  <c r="M204" i="63"/>
  <c r="L204" i="63"/>
  <c r="K204" i="63"/>
  <c r="J204" i="63"/>
  <c r="I204" i="63"/>
  <c r="AY203" i="63"/>
  <c r="AX203" i="63"/>
  <c r="AM203" i="63"/>
  <c r="AL203" i="63"/>
  <c r="AK203" i="63"/>
  <c r="AJ203" i="63"/>
  <c r="AI203" i="63"/>
  <c r="AH203" i="63"/>
  <c r="AG203" i="63"/>
  <c r="AF203" i="63"/>
  <c r="AE203" i="63"/>
  <c r="AD203" i="63"/>
  <c r="AC203" i="63"/>
  <c r="AB203" i="63"/>
  <c r="AA203" i="63"/>
  <c r="Z203" i="63"/>
  <c r="Y203" i="63"/>
  <c r="X203" i="63"/>
  <c r="W203" i="63"/>
  <c r="V203" i="63"/>
  <c r="U203" i="63"/>
  <c r="T203" i="63"/>
  <c r="S203" i="63"/>
  <c r="R203" i="63"/>
  <c r="Q203" i="63"/>
  <c r="P203" i="63"/>
  <c r="O203" i="63"/>
  <c r="N203" i="63"/>
  <c r="M203" i="63"/>
  <c r="L203" i="63"/>
  <c r="K203" i="63"/>
  <c r="J203" i="63"/>
  <c r="I203" i="63"/>
  <c r="AM201" i="63"/>
  <c r="AL201" i="63"/>
  <c r="AK201" i="63"/>
  <c r="AJ201" i="63"/>
  <c r="AI201" i="63"/>
  <c r="AH201" i="63"/>
  <c r="AG201" i="63"/>
  <c r="AF201" i="63"/>
  <c r="AE201" i="63"/>
  <c r="AD201" i="63"/>
  <c r="AC201" i="63"/>
  <c r="AB201" i="63"/>
  <c r="AA201" i="63"/>
  <c r="Z201" i="63"/>
  <c r="Y201" i="63"/>
  <c r="X201" i="63"/>
  <c r="W201" i="63"/>
  <c r="V201" i="63"/>
  <c r="U201" i="63"/>
  <c r="T201" i="63"/>
  <c r="S201" i="63"/>
  <c r="R201" i="63"/>
  <c r="Q201" i="63"/>
  <c r="P201" i="63"/>
  <c r="O201" i="63"/>
  <c r="N201" i="63"/>
  <c r="M201" i="63"/>
  <c r="L201" i="63"/>
  <c r="K201" i="63"/>
  <c r="J201" i="63"/>
  <c r="I201" i="63"/>
  <c r="AY200" i="63"/>
  <c r="AX200" i="63"/>
  <c r="AM200" i="63"/>
  <c r="AL200" i="63"/>
  <c r="AK200" i="63"/>
  <c r="AJ200" i="63"/>
  <c r="AI200" i="63"/>
  <c r="AH200" i="63"/>
  <c r="AG200" i="63"/>
  <c r="AF200" i="63"/>
  <c r="AE200" i="63"/>
  <c r="AD200" i="63"/>
  <c r="AC200" i="63"/>
  <c r="AB200" i="63"/>
  <c r="AA200" i="63"/>
  <c r="Z200" i="63"/>
  <c r="Y200" i="63"/>
  <c r="X200" i="63"/>
  <c r="W200" i="63"/>
  <c r="V200" i="63"/>
  <c r="U200" i="63"/>
  <c r="T200" i="63"/>
  <c r="S200" i="63"/>
  <c r="R200" i="63"/>
  <c r="Q200" i="63"/>
  <c r="P200" i="63"/>
  <c r="O200" i="63"/>
  <c r="N200" i="63"/>
  <c r="M200" i="63"/>
  <c r="L200" i="63"/>
  <c r="K200" i="63"/>
  <c r="J200" i="63"/>
  <c r="I200" i="63"/>
  <c r="AM198" i="63"/>
  <c r="AL198" i="63"/>
  <c r="AK198" i="63"/>
  <c r="AJ198" i="63"/>
  <c r="AI198" i="63"/>
  <c r="AH198" i="63"/>
  <c r="AG198" i="63"/>
  <c r="AF198" i="63"/>
  <c r="AE198" i="63"/>
  <c r="AD198" i="63"/>
  <c r="AC198" i="63"/>
  <c r="AB198" i="63"/>
  <c r="AA198" i="63"/>
  <c r="Z198" i="63"/>
  <c r="Y198" i="63"/>
  <c r="X198" i="63"/>
  <c r="W198" i="63"/>
  <c r="V198" i="63"/>
  <c r="U198" i="63"/>
  <c r="T198" i="63"/>
  <c r="S198" i="63"/>
  <c r="R198" i="63"/>
  <c r="Q198" i="63"/>
  <c r="P198" i="63"/>
  <c r="O198" i="63"/>
  <c r="N198" i="63"/>
  <c r="M198" i="63"/>
  <c r="L198" i="63"/>
  <c r="K198" i="63"/>
  <c r="J198" i="63"/>
  <c r="I198" i="63"/>
  <c r="AY197" i="63"/>
  <c r="AX197" i="63"/>
  <c r="AM197" i="63"/>
  <c r="AL197" i="63"/>
  <c r="AK197" i="63"/>
  <c r="AJ197" i="63"/>
  <c r="AI197" i="63"/>
  <c r="AH197" i="63"/>
  <c r="AG197" i="63"/>
  <c r="AF197" i="63"/>
  <c r="AE197" i="63"/>
  <c r="AD197" i="63"/>
  <c r="AC197" i="63"/>
  <c r="AB197" i="63"/>
  <c r="AA197" i="63"/>
  <c r="Z197" i="63"/>
  <c r="Y197" i="63"/>
  <c r="X197" i="63"/>
  <c r="W197" i="63"/>
  <c r="V197" i="63"/>
  <c r="U197" i="63"/>
  <c r="T197" i="63"/>
  <c r="S197" i="63"/>
  <c r="R197" i="63"/>
  <c r="Q197" i="63"/>
  <c r="P197" i="63"/>
  <c r="O197" i="63"/>
  <c r="N197" i="63"/>
  <c r="M197" i="63"/>
  <c r="L197" i="63"/>
  <c r="K197" i="63"/>
  <c r="J197" i="63"/>
  <c r="I197" i="63"/>
  <c r="AM195" i="63"/>
  <c r="AL195" i="63"/>
  <c r="AK195" i="63"/>
  <c r="AJ195" i="63"/>
  <c r="AI195" i="63"/>
  <c r="AH195" i="63"/>
  <c r="AG195" i="63"/>
  <c r="AF195" i="63"/>
  <c r="AE195" i="63"/>
  <c r="AD195" i="63"/>
  <c r="AC195" i="63"/>
  <c r="AB195" i="63"/>
  <c r="AA195" i="63"/>
  <c r="Z195" i="63"/>
  <c r="Y195" i="63"/>
  <c r="X195" i="63"/>
  <c r="W195" i="63"/>
  <c r="V195" i="63"/>
  <c r="U195" i="63"/>
  <c r="T195" i="63"/>
  <c r="S195" i="63"/>
  <c r="R195" i="63"/>
  <c r="Q195" i="63"/>
  <c r="P195" i="63"/>
  <c r="O195" i="63"/>
  <c r="N195" i="63"/>
  <c r="M195" i="63"/>
  <c r="L195" i="63"/>
  <c r="K195" i="63"/>
  <c r="J195" i="63"/>
  <c r="I195" i="63"/>
  <c r="AY194" i="63"/>
  <c r="AX194" i="63"/>
  <c r="AM194" i="63"/>
  <c r="AL194" i="63"/>
  <c r="AK194" i="63"/>
  <c r="AJ194" i="63"/>
  <c r="AI194" i="63"/>
  <c r="AH194" i="63"/>
  <c r="AG194" i="63"/>
  <c r="AF194" i="63"/>
  <c r="AE194" i="63"/>
  <c r="AD194" i="63"/>
  <c r="AC194" i="63"/>
  <c r="AB194" i="63"/>
  <c r="AA194" i="63"/>
  <c r="Z194" i="63"/>
  <c r="Y194" i="63"/>
  <c r="X194" i="63"/>
  <c r="W194" i="63"/>
  <c r="V194" i="63"/>
  <c r="U194" i="63"/>
  <c r="T194" i="63"/>
  <c r="S194" i="63"/>
  <c r="R194" i="63"/>
  <c r="Q194" i="63"/>
  <c r="P194" i="63"/>
  <c r="O194" i="63"/>
  <c r="N194" i="63"/>
  <c r="M194" i="63"/>
  <c r="L194" i="63"/>
  <c r="K194" i="63"/>
  <c r="J194" i="63"/>
  <c r="I194" i="63"/>
  <c r="AM192" i="63"/>
  <c r="AL192" i="63"/>
  <c r="AK192" i="63"/>
  <c r="AJ192" i="63"/>
  <c r="AI192" i="63"/>
  <c r="AH192" i="63"/>
  <c r="AG192" i="63"/>
  <c r="AF192" i="63"/>
  <c r="AE192" i="63"/>
  <c r="AD192" i="63"/>
  <c r="AC192" i="63"/>
  <c r="AB192" i="63"/>
  <c r="AA192" i="63"/>
  <c r="Z192" i="63"/>
  <c r="Y192" i="63"/>
  <c r="X192" i="63"/>
  <c r="W192" i="63"/>
  <c r="V192" i="63"/>
  <c r="U192" i="63"/>
  <c r="T192" i="63"/>
  <c r="S192" i="63"/>
  <c r="R192" i="63"/>
  <c r="Q192" i="63"/>
  <c r="P192" i="63"/>
  <c r="O192" i="63"/>
  <c r="N192" i="63"/>
  <c r="M192" i="63"/>
  <c r="L192" i="63"/>
  <c r="K192" i="63"/>
  <c r="J192" i="63"/>
  <c r="I192" i="63"/>
  <c r="AY191" i="63"/>
  <c r="AX191" i="63"/>
  <c r="AM191" i="63"/>
  <c r="AL191" i="63"/>
  <c r="AK191" i="63"/>
  <c r="AJ191" i="63"/>
  <c r="AI191" i="63"/>
  <c r="AH191" i="63"/>
  <c r="AG191" i="63"/>
  <c r="AF191" i="63"/>
  <c r="AE191" i="63"/>
  <c r="AD191" i="63"/>
  <c r="AC191" i="63"/>
  <c r="AB191" i="63"/>
  <c r="AA191" i="63"/>
  <c r="Z191" i="63"/>
  <c r="Y191" i="63"/>
  <c r="X191" i="63"/>
  <c r="W191" i="63"/>
  <c r="V191" i="63"/>
  <c r="U191" i="63"/>
  <c r="T191" i="63"/>
  <c r="S191" i="63"/>
  <c r="R191" i="63"/>
  <c r="Q191" i="63"/>
  <c r="P191" i="63"/>
  <c r="O191" i="63"/>
  <c r="N191" i="63"/>
  <c r="M191" i="63"/>
  <c r="L191" i="63"/>
  <c r="K191" i="63"/>
  <c r="J191" i="63"/>
  <c r="I191" i="63"/>
  <c r="AM189" i="63"/>
  <c r="AL189" i="63"/>
  <c r="AK189" i="63"/>
  <c r="AJ189" i="63"/>
  <c r="AI189" i="63"/>
  <c r="AH189" i="63"/>
  <c r="AG189" i="63"/>
  <c r="AF189" i="63"/>
  <c r="AE189" i="63"/>
  <c r="AD189" i="63"/>
  <c r="AC189" i="63"/>
  <c r="AB189" i="63"/>
  <c r="AA189" i="63"/>
  <c r="Z189" i="63"/>
  <c r="Y189" i="63"/>
  <c r="X189" i="63"/>
  <c r="W189" i="63"/>
  <c r="V189" i="63"/>
  <c r="U189" i="63"/>
  <c r="T189" i="63"/>
  <c r="S189" i="63"/>
  <c r="R189" i="63"/>
  <c r="Q189" i="63"/>
  <c r="P189" i="63"/>
  <c r="O189" i="63"/>
  <c r="N189" i="63"/>
  <c r="M189" i="63"/>
  <c r="L189" i="63"/>
  <c r="K189" i="63"/>
  <c r="J189" i="63"/>
  <c r="I189" i="63"/>
  <c r="AY188" i="63"/>
  <c r="AX188" i="63"/>
  <c r="AM188" i="63"/>
  <c r="AL188" i="63"/>
  <c r="AK188" i="63"/>
  <c r="AJ188" i="63"/>
  <c r="AI188" i="63"/>
  <c r="AH188" i="63"/>
  <c r="AG188" i="63"/>
  <c r="AF188" i="63"/>
  <c r="AE188" i="63"/>
  <c r="AD188" i="63"/>
  <c r="AC188" i="63"/>
  <c r="AB188" i="63"/>
  <c r="AA188" i="63"/>
  <c r="Z188" i="63"/>
  <c r="Y188" i="63"/>
  <c r="X188" i="63"/>
  <c r="W188" i="63"/>
  <c r="V188" i="63"/>
  <c r="U188" i="63"/>
  <c r="T188" i="63"/>
  <c r="S188" i="63"/>
  <c r="R188" i="63"/>
  <c r="Q188" i="63"/>
  <c r="P188" i="63"/>
  <c r="O188" i="63"/>
  <c r="N188" i="63"/>
  <c r="M188" i="63"/>
  <c r="L188" i="63"/>
  <c r="K188" i="63"/>
  <c r="J188" i="63"/>
  <c r="I188" i="63"/>
  <c r="AM186" i="63"/>
  <c r="AL186" i="63"/>
  <c r="AK186" i="63"/>
  <c r="AJ186" i="63"/>
  <c r="AI186" i="63"/>
  <c r="AH186" i="63"/>
  <c r="AG186" i="63"/>
  <c r="AF186" i="63"/>
  <c r="AE186" i="63"/>
  <c r="AD186" i="63"/>
  <c r="AC186" i="63"/>
  <c r="AB186" i="63"/>
  <c r="AA186" i="63"/>
  <c r="Z186" i="63"/>
  <c r="Y186" i="63"/>
  <c r="X186" i="63"/>
  <c r="W186" i="63"/>
  <c r="V186" i="63"/>
  <c r="U186" i="63"/>
  <c r="T186" i="63"/>
  <c r="S186" i="63"/>
  <c r="R186" i="63"/>
  <c r="Q186" i="63"/>
  <c r="P186" i="63"/>
  <c r="O186" i="63"/>
  <c r="N186" i="63"/>
  <c r="M186" i="63"/>
  <c r="L186" i="63"/>
  <c r="K186" i="63"/>
  <c r="J186" i="63"/>
  <c r="I186" i="63"/>
  <c r="AY185" i="63"/>
  <c r="AX185" i="63"/>
  <c r="AM185" i="63"/>
  <c r="AL185" i="63"/>
  <c r="AK185" i="63"/>
  <c r="AJ185" i="63"/>
  <c r="AI185" i="63"/>
  <c r="AH185" i="63"/>
  <c r="AG185" i="63"/>
  <c r="AF185" i="63"/>
  <c r="AE185" i="63"/>
  <c r="AD185" i="63"/>
  <c r="AC185" i="63"/>
  <c r="AB185" i="63"/>
  <c r="AA185" i="63"/>
  <c r="Z185" i="63"/>
  <c r="Y185" i="63"/>
  <c r="X185" i="63"/>
  <c r="W185" i="63"/>
  <c r="V185" i="63"/>
  <c r="U185" i="63"/>
  <c r="T185" i="63"/>
  <c r="S185" i="63"/>
  <c r="R185" i="63"/>
  <c r="Q185" i="63"/>
  <c r="P185" i="63"/>
  <c r="O185" i="63"/>
  <c r="N185" i="63"/>
  <c r="M185" i="63"/>
  <c r="L185" i="63"/>
  <c r="K185" i="63"/>
  <c r="J185" i="63"/>
  <c r="I185" i="63"/>
  <c r="AM183" i="63"/>
  <c r="AL183" i="63"/>
  <c r="AK183" i="63"/>
  <c r="AJ183" i="63"/>
  <c r="AI183" i="63"/>
  <c r="AH183" i="63"/>
  <c r="AG183" i="63"/>
  <c r="AF183" i="63"/>
  <c r="AE183" i="63"/>
  <c r="AD183" i="63"/>
  <c r="AC183" i="63"/>
  <c r="AB183" i="63"/>
  <c r="AA183" i="63"/>
  <c r="Z183" i="63"/>
  <c r="Y183" i="63"/>
  <c r="X183" i="63"/>
  <c r="W183" i="63"/>
  <c r="V183" i="63"/>
  <c r="U183" i="63"/>
  <c r="T183" i="63"/>
  <c r="S183" i="63"/>
  <c r="R183" i="63"/>
  <c r="Q183" i="63"/>
  <c r="P183" i="63"/>
  <c r="O183" i="63"/>
  <c r="N183" i="63"/>
  <c r="M183" i="63"/>
  <c r="L183" i="63"/>
  <c r="K183" i="63"/>
  <c r="J183" i="63"/>
  <c r="I183" i="63"/>
  <c r="AY182" i="63"/>
  <c r="AX182" i="63"/>
  <c r="AM182" i="63"/>
  <c r="AL182" i="63"/>
  <c r="AK182" i="63"/>
  <c r="AJ182" i="63"/>
  <c r="AI182" i="63"/>
  <c r="AH182" i="63"/>
  <c r="AG182" i="63"/>
  <c r="AF182" i="63"/>
  <c r="AE182" i="63"/>
  <c r="AD182" i="63"/>
  <c r="AC182" i="63"/>
  <c r="AB182" i="63"/>
  <c r="AA182" i="63"/>
  <c r="Z182" i="63"/>
  <c r="Y182" i="63"/>
  <c r="X182" i="63"/>
  <c r="W182" i="63"/>
  <c r="V182" i="63"/>
  <c r="U182" i="63"/>
  <c r="T182" i="63"/>
  <c r="S182" i="63"/>
  <c r="R182" i="63"/>
  <c r="Q182" i="63"/>
  <c r="P182" i="63"/>
  <c r="O182" i="63"/>
  <c r="N182" i="63"/>
  <c r="M182" i="63"/>
  <c r="L182" i="63"/>
  <c r="K182" i="63"/>
  <c r="J182" i="63"/>
  <c r="I182" i="63"/>
  <c r="AM180" i="63"/>
  <c r="AL180" i="63"/>
  <c r="AK180" i="63"/>
  <c r="AJ180" i="63"/>
  <c r="AI180" i="63"/>
  <c r="AH180" i="63"/>
  <c r="AG180" i="63"/>
  <c r="AF180" i="63"/>
  <c r="AE180" i="63"/>
  <c r="AD180" i="63"/>
  <c r="AC180" i="63"/>
  <c r="AB180" i="63"/>
  <c r="AA180" i="63"/>
  <c r="Z180" i="63"/>
  <c r="Y180" i="63"/>
  <c r="X180" i="63"/>
  <c r="W180" i="63"/>
  <c r="V180" i="63"/>
  <c r="U180" i="63"/>
  <c r="T180" i="63"/>
  <c r="S180" i="63"/>
  <c r="R180" i="63"/>
  <c r="Q180" i="63"/>
  <c r="P180" i="63"/>
  <c r="O180" i="63"/>
  <c r="N180" i="63"/>
  <c r="M180" i="63"/>
  <c r="L180" i="63"/>
  <c r="K180" i="63"/>
  <c r="J180" i="63"/>
  <c r="I180" i="63"/>
  <c r="AY179" i="63"/>
  <c r="AX179" i="63"/>
  <c r="AM179" i="63"/>
  <c r="AL179" i="63"/>
  <c r="AK179" i="63"/>
  <c r="AJ179" i="63"/>
  <c r="AI179" i="63"/>
  <c r="AH179" i="63"/>
  <c r="AG179" i="63"/>
  <c r="AF179" i="63"/>
  <c r="AE179" i="63"/>
  <c r="AD179" i="63"/>
  <c r="AC179" i="63"/>
  <c r="AB179" i="63"/>
  <c r="AA179" i="63"/>
  <c r="Z179" i="63"/>
  <c r="Y179" i="63"/>
  <c r="X179" i="63"/>
  <c r="W179" i="63"/>
  <c r="V179" i="63"/>
  <c r="U179" i="63"/>
  <c r="T179" i="63"/>
  <c r="S179" i="63"/>
  <c r="R179" i="63"/>
  <c r="Q179" i="63"/>
  <c r="P179" i="63"/>
  <c r="O179" i="63"/>
  <c r="N179" i="63"/>
  <c r="M179" i="63"/>
  <c r="L179" i="63"/>
  <c r="K179" i="63"/>
  <c r="J179" i="63"/>
  <c r="I179" i="63"/>
  <c r="AM177" i="63"/>
  <c r="AL177" i="63"/>
  <c r="AK177" i="63"/>
  <c r="AJ177" i="63"/>
  <c r="AI177" i="63"/>
  <c r="AH177" i="63"/>
  <c r="AG177" i="63"/>
  <c r="AF177" i="63"/>
  <c r="AE177" i="63"/>
  <c r="AD177" i="63"/>
  <c r="AC177" i="63"/>
  <c r="AB177" i="63"/>
  <c r="AA177" i="63"/>
  <c r="Z177" i="63"/>
  <c r="Y177" i="63"/>
  <c r="X177" i="63"/>
  <c r="W177" i="63"/>
  <c r="V177" i="63"/>
  <c r="U177" i="63"/>
  <c r="T177" i="63"/>
  <c r="S177" i="63"/>
  <c r="R177" i="63"/>
  <c r="Q177" i="63"/>
  <c r="P177" i="63"/>
  <c r="O177" i="63"/>
  <c r="N177" i="63"/>
  <c r="M177" i="63"/>
  <c r="L177" i="63"/>
  <c r="K177" i="63"/>
  <c r="J177" i="63"/>
  <c r="I177" i="63"/>
  <c r="AY176" i="63"/>
  <c r="AX176" i="63"/>
  <c r="AM176" i="63"/>
  <c r="AL176" i="63"/>
  <c r="AK176" i="63"/>
  <c r="AJ176" i="63"/>
  <c r="AI176" i="63"/>
  <c r="AH176" i="63"/>
  <c r="AG176" i="63"/>
  <c r="AF176" i="63"/>
  <c r="AE176" i="63"/>
  <c r="AD176" i="63"/>
  <c r="AC176" i="63"/>
  <c r="AB176" i="63"/>
  <c r="AA176" i="63"/>
  <c r="Z176" i="63"/>
  <c r="Y176" i="63"/>
  <c r="X176" i="63"/>
  <c r="W176" i="63"/>
  <c r="V176" i="63"/>
  <c r="U176" i="63"/>
  <c r="T176" i="63"/>
  <c r="S176" i="63"/>
  <c r="R176" i="63"/>
  <c r="Q176" i="63"/>
  <c r="P176" i="63"/>
  <c r="O176" i="63"/>
  <c r="N176" i="63"/>
  <c r="M176" i="63"/>
  <c r="L176" i="63"/>
  <c r="K176" i="63"/>
  <c r="J176" i="63"/>
  <c r="I176" i="63"/>
  <c r="AM174" i="63"/>
  <c r="AL174" i="63"/>
  <c r="AK174" i="63"/>
  <c r="AJ174" i="63"/>
  <c r="AI174" i="63"/>
  <c r="AH174" i="63"/>
  <c r="AG174" i="63"/>
  <c r="AF174" i="63"/>
  <c r="AE174" i="63"/>
  <c r="AD174" i="63"/>
  <c r="AC174" i="63"/>
  <c r="AB174" i="63"/>
  <c r="AA174" i="63"/>
  <c r="Z174" i="63"/>
  <c r="Y174" i="63"/>
  <c r="X174" i="63"/>
  <c r="W174" i="63"/>
  <c r="V174" i="63"/>
  <c r="U174" i="63"/>
  <c r="T174" i="63"/>
  <c r="S174" i="63"/>
  <c r="R174" i="63"/>
  <c r="Q174" i="63"/>
  <c r="P174" i="63"/>
  <c r="O174" i="63"/>
  <c r="N174" i="63"/>
  <c r="M174" i="63"/>
  <c r="L174" i="63"/>
  <c r="K174" i="63"/>
  <c r="J174" i="63"/>
  <c r="I174" i="63"/>
  <c r="AY173" i="63"/>
  <c r="AX173" i="63"/>
  <c r="AM173" i="63"/>
  <c r="AL173" i="63"/>
  <c r="AK173" i="63"/>
  <c r="AJ173" i="63"/>
  <c r="AI173" i="63"/>
  <c r="AH173" i="63"/>
  <c r="AG173" i="63"/>
  <c r="AF173" i="63"/>
  <c r="AE173" i="63"/>
  <c r="AD173" i="63"/>
  <c r="AC173" i="63"/>
  <c r="AB173" i="63"/>
  <c r="AA173" i="63"/>
  <c r="Z173" i="63"/>
  <c r="Y173" i="63"/>
  <c r="X173" i="63"/>
  <c r="W173" i="63"/>
  <c r="V173" i="63"/>
  <c r="U173" i="63"/>
  <c r="T173" i="63"/>
  <c r="S173" i="63"/>
  <c r="R173" i="63"/>
  <c r="Q173" i="63"/>
  <c r="P173" i="63"/>
  <c r="O173" i="63"/>
  <c r="N173" i="63"/>
  <c r="M173" i="63"/>
  <c r="L173" i="63"/>
  <c r="K173" i="63"/>
  <c r="J173" i="63"/>
  <c r="I173" i="63"/>
  <c r="AM171" i="63"/>
  <c r="AL171" i="63"/>
  <c r="AK171" i="63"/>
  <c r="AJ171" i="63"/>
  <c r="AI171" i="63"/>
  <c r="AH171" i="63"/>
  <c r="AG171" i="63"/>
  <c r="AF171" i="63"/>
  <c r="AE171" i="63"/>
  <c r="AD171" i="63"/>
  <c r="AC171" i="63"/>
  <c r="AB171" i="63"/>
  <c r="AA171" i="63"/>
  <c r="Z171" i="63"/>
  <c r="Y171" i="63"/>
  <c r="X171" i="63"/>
  <c r="W171" i="63"/>
  <c r="V171" i="63"/>
  <c r="U171" i="63"/>
  <c r="T171" i="63"/>
  <c r="S171" i="63"/>
  <c r="R171" i="63"/>
  <c r="Q171" i="63"/>
  <c r="P171" i="63"/>
  <c r="O171" i="63"/>
  <c r="N171" i="63"/>
  <c r="M171" i="63"/>
  <c r="L171" i="63"/>
  <c r="K171" i="63"/>
  <c r="J171" i="63"/>
  <c r="I171" i="63"/>
  <c r="AY170" i="63"/>
  <c r="AX170" i="63"/>
  <c r="AM170" i="63"/>
  <c r="AL170" i="63"/>
  <c r="AK170" i="63"/>
  <c r="AJ170" i="63"/>
  <c r="AI170" i="63"/>
  <c r="AH170" i="63"/>
  <c r="AG170" i="63"/>
  <c r="AF170" i="63"/>
  <c r="AE170" i="63"/>
  <c r="AD170" i="63"/>
  <c r="AC170" i="63"/>
  <c r="AB170" i="63"/>
  <c r="AA170" i="63"/>
  <c r="Z170" i="63"/>
  <c r="Y170" i="63"/>
  <c r="X170" i="63"/>
  <c r="W170" i="63"/>
  <c r="V170" i="63"/>
  <c r="U170" i="63"/>
  <c r="T170" i="63"/>
  <c r="S170" i="63"/>
  <c r="R170" i="63"/>
  <c r="Q170" i="63"/>
  <c r="P170" i="63"/>
  <c r="O170" i="63"/>
  <c r="N170" i="63"/>
  <c r="M170" i="63"/>
  <c r="L170" i="63"/>
  <c r="K170" i="63"/>
  <c r="J170" i="63"/>
  <c r="I170" i="63"/>
  <c r="AM168" i="63"/>
  <c r="AL168" i="63"/>
  <c r="AK168" i="63"/>
  <c r="AJ168" i="63"/>
  <c r="AI168" i="63"/>
  <c r="AH168" i="63"/>
  <c r="AG168" i="63"/>
  <c r="AF168" i="63"/>
  <c r="AE168" i="63"/>
  <c r="AD168" i="63"/>
  <c r="AC168" i="63"/>
  <c r="AB168" i="63"/>
  <c r="AA168" i="63"/>
  <c r="Z168" i="63"/>
  <c r="Y168" i="63"/>
  <c r="X168" i="63"/>
  <c r="W168" i="63"/>
  <c r="V168" i="63"/>
  <c r="U168" i="63"/>
  <c r="T168" i="63"/>
  <c r="S168" i="63"/>
  <c r="R168" i="63"/>
  <c r="Q168" i="63"/>
  <c r="P168" i="63"/>
  <c r="O168" i="63"/>
  <c r="N168" i="63"/>
  <c r="M168" i="63"/>
  <c r="L168" i="63"/>
  <c r="K168" i="63"/>
  <c r="J168" i="63"/>
  <c r="I168" i="63"/>
  <c r="AY167" i="63"/>
  <c r="AX167" i="63"/>
  <c r="AM167" i="63"/>
  <c r="AL167" i="63"/>
  <c r="AK167" i="63"/>
  <c r="AJ167" i="63"/>
  <c r="AI167" i="63"/>
  <c r="AH167" i="63"/>
  <c r="AG167" i="63"/>
  <c r="AF167" i="63"/>
  <c r="AE167" i="63"/>
  <c r="AD167" i="63"/>
  <c r="AC167" i="63"/>
  <c r="AB167" i="63"/>
  <c r="AA167" i="63"/>
  <c r="Z167" i="63"/>
  <c r="Y167" i="63"/>
  <c r="X167" i="63"/>
  <c r="W167" i="63"/>
  <c r="V167" i="63"/>
  <c r="U167" i="63"/>
  <c r="T167" i="63"/>
  <c r="S167" i="63"/>
  <c r="R167" i="63"/>
  <c r="Q167" i="63"/>
  <c r="P167" i="63"/>
  <c r="O167" i="63"/>
  <c r="N167" i="63"/>
  <c r="M167" i="63"/>
  <c r="L167" i="63"/>
  <c r="K167" i="63"/>
  <c r="J167" i="63"/>
  <c r="I167" i="63"/>
  <c r="AM165" i="63"/>
  <c r="AL165" i="63"/>
  <c r="AK165" i="63"/>
  <c r="AJ165" i="63"/>
  <c r="AI165" i="63"/>
  <c r="AH165" i="63"/>
  <c r="AG165" i="63"/>
  <c r="AF165" i="63"/>
  <c r="AE165" i="63"/>
  <c r="AD165" i="63"/>
  <c r="AC165" i="63"/>
  <c r="AB165" i="63"/>
  <c r="AA165" i="63"/>
  <c r="Z165" i="63"/>
  <c r="Y165" i="63"/>
  <c r="X165" i="63"/>
  <c r="W165" i="63"/>
  <c r="V165" i="63"/>
  <c r="U165" i="63"/>
  <c r="T165" i="63"/>
  <c r="S165" i="63"/>
  <c r="R165" i="63"/>
  <c r="Q165" i="63"/>
  <c r="P165" i="63"/>
  <c r="O165" i="63"/>
  <c r="N165" i="63"/>
  <c r="M165" i="63"/>
  <c r="L165" i="63"/>
  <c r="K165" i="63"/>
  <c r="J165" i="63"/>
  <c r="I165" i="63"/>
  <c r="AY164" i="63"/>
  <c r="AX164" i="63"/>
  <c r="AM164" i="63"/>
  <c r="AL164" i="63"/>
  <c r="AK164" i="63"/>
  <c r="AJ164" i="63"/>
  <c r="AI164" i="63"/>
  <c r="AH164" i="63"/>
  <c r="AG164" i="63"/>
  <c r="AF164" i="63"/>
  <c r="AE164" i="63"/>
  <c r="AD164" i="63"/>
  <c r="AC164" i="63"/>
  <c r="AB164" i="63"/>
  <c r="AA164" i="63"/>
  <c r="Z164" i="63"/>
  <c r="Y164" i="63"/>
  <c r="X164" i="63"/>
  <c r="W164" i="63"/>
  <c r="V164" i="63"/>
  <c r="U164" i="63"/>
  <c r="T164" i="63"/>
  <c r="S164" i="63"/>
  <c r="R164" i="63"/>
  <c r="Q164" i="63"/>
  <c r="P164" i="63"/>
  <c r="O164" i="63"/>
  <c r="N164" i="63"/>
  <c r="M164" i="63"/>
  <c r="L164" i="63"/>
  <c r="K164" i="63"/>
  <c r="J164" i="63"/>
  <c r="I164" i="63"/>
  <c r="AM162" i="63"/>
  <c r="AL162" i="63"/>
  <c r="AK162" i="63"/>
  <c r="AJ162" i="63"/>
  <c r="AI162" i="63"/>
  <c r="AH162" i="63"/>
  <c r="AG162" i="63"/>
  <c r="AF162" i="63"/>
  <c r="AE162" i="63"/>
  <c r="AD162" i="63"/>
  <c r="AC162" i="63"/>
  <c r="AB162" i="63"/>
  <c r="AA162" i="63"/>
  <c r="Z162" i="63"/>
  <c r="Y162" i="63"/>
  <c r="X162" i="63"/>
  <c r="W162" i="63"/>
  <c r="V162" i="63"/>
  <c r="U162" i="63"/>
  <c r="T162" i="63"/>
  <c r="S162" i="63"/>
  <c r="R162" i="63"/>
  <c r="Q162" i="63"/>
  <c r="P162" i="63"/>
  <c r="O162" i="63"/>
  <c r="N162" i="63"/>
  <c r="M162" i="63"/>
  <c r="L162" i="63"/>
  <c r="K162" i="63"/>
  <c r="J162" i="63"/>
  <c r="I162" i="63"/>
  <c r="AY161" i="63"/>
  <c r="AX161" i="63"/>
  <c r="AM161" i="63"/>
  <c r="AL161" i="63"/>
  <c r="AK161" i="63"/>
  <c r="AJ161" i="63"/>
  <c r="AI161" i="63"/>
  <c r="AH161" i="63"/>
  <c r="AG161" i="63"/>
  <c r="AF161" i="63"/>
  <c r="AE161" i="63"/>
  <c r="AD161" i="63"/>
  <c r="AC161" i="63"/>
  <c r="AB161" i="63"/>
  <c r="AA161" i="63"/>
  <c r="Z161" i="63"/>
  <c r="Y161" i="63"/>
  <c r="X161" i="63"/>
  <c r="W161" i="63"/>
  <c r="V161" i="63"/>
  <c r="U161" i="63"/>
  <c r="T161" i="63"/>
  <c r="S161" i="63"/>
  <c r="R161" i="63"/>
  <c r="Q161" i="63"/>
  <c r="P161" i="63"/>
  <c r="O161" i="63"/>
  <c r="N161" i="63"/>
  <c r="M161" i="63"/>
  <c r="L161" i="63"/>
  <c r="K161" i="63"/>
  <c r="J161" i="63"/>
  <c r="I161" i="63"/>
  <c r="AM159" i="63"/>
  <c r="AL159" i="63"/>
  <c r="AK159" i="63"/>
  <c r="AJ159" i="63"/>
  <c r="AI159" i="63"/>
  <c r="AH159" i="63"/>
  <c r="AG159" i="63"/>
  <c r="AF159" i="63"/>
  <c r="AE159" i="63"/>
  <c r="AD159" i="63"/>
  <c r="AC159" i="63"/>
  <c r="AB159" i="63"/>
  <c r="AA159" i="63"/>
  <c r="Z159" i="63"/>
  <c r="Y159" i="63"/>
  <c r="X159" i="63"/>
  <c r="W159" i="63"/>
  <c r="V159" i="63"/>
  <c r="U159" i="63"/>
  <c r="T159" i="63"/>
  <c r="S159" i="63"/>
  <c r="R159" i="63"/>
  <c r="Q159" i="63"/>
  <c r="P159" i="63"/>
  <c r="O159" i="63"/>
  <c r="N159" i="63"/>
  <c r="M159" i="63"/>
  <c r="L159" i="63"/>
  <c r="K159" i="63"/>
  <c r="J159" i="63"/>
  <c r="I159" i="63"/>
  <c r="AY158" i="63"/>
  <c r="AX158" i="63"/>
  <c r="AM158" i="63"/>
  <c r="AL158" i="63"/>
  <c r="AK158" i="63"/>
  <c r="AJ158" i="63"/>
  <c r="AI158" i="63"/>
  <c r="AH158" i="63"/>
  <c r="AG158" i="63"/>
  <c r="AF158" i="63"/>
  <c r="AE158" i="63"/>
  <c r="AD158" i="63"/>
  <c r="AC158" i="63"/>
  <c r="AB158" i="63"/>
  <c r="AA158" i="63"/>
  <c r="Z158" i="63"/>
  <c r="Y158" i="63"/>
  <c r="X158" i="63"/>
  <c r="W158" i="63"/>
  <c r="V158" i="63"/>
  <c r="U158" i="63"/>
  <c r="T158" i="63"/>
  <c r="S158" i="63"/>
  <c r="R158" i="63"/>
  <c r="Q158" i="63"/>
  <c r="P158" i="63"/>
  <c r="O158" i="63"/>
  <c r="N158" i="63"/>
  <c r="M158" i="63"/>
  <c r="L158" i="63"/>
  <c r="K158" i="63"/>
  <c r="J158" i="63"/>
  <c r="I158" i="63"/>
  <c r="AM156" i="63"/>
  <c r="AL156" i="63"/>
  <c r="AK156" i="63"/>
  <c r="AJ156" i="63"/>
  <c r="AI156" i="63"/>
  <c r="AH156" i="63"/>
  <c r="AG156" i="63"/>
  <c r="AF156" i="63"/>
  <c r="AE156" i="63"/>
  <c r="AD156" i="63"/>
  <c r="AC156" i="63"/>
  <c r="AB156" i="63"/>
  <c r="AA156" i="63"/>
  <c r="Z156" i="63"/>
  <c r="Y156" i="63"/>
  <c r="X156" i="63"/>
  <c r="W156" i="63"/>
  <c r="V156" i="63"/>
  <c r="U156" i="63"/>
  <c r="T156" i="63"/>
  <c r="S156" i="63"/>
  <c r="R156" i="63"/>
  <c r="Q156" i="63"/>
  <c r="P156" i="63"/>
  <c r="O156" i="63"/>
  <c r="N156" i="63"/>
  <c r="M156" i="63"/>
  <c r="L156" i="63"/>
  <c r="K156" i="63"/>
  <c r="J156" i="63"/>
  <c r="I156" i="63"/>
  <c r="AY155" i="63"/>
  <c r="AX155" i="63"/>
  <c r="AM155" i="63"/>
  <c r="AL155" i="63"/>
  <c r="AK155" i="63"/>
  <c r="AJ155" i="63"/>
  <c r="AI155" i="63"/>
  <c r="AH155" i="63"/>
  <c r="AG155" i="63"/>
  <c r="AF155" i="63"/>
  <c r="AE155" i="63"/>
  <c r="AD155" i="63"/>
  <c r="AC155" i="63"/>
  <c r="AB155" i="63"/>
  <c r="AA155" i="63"/>
  <c r="Z155" i="63"/>
  <c r="Y155" i="63"/>
  <c r="X155" i="63"/>
  <c r="W155" i="63"/>
  <c r="V155" i="63"/>
  <c r="U155" i="63"/>
  <c r="T155" i="63"/>
  <c r="S155" i="63"/>
  <c r="R155" i="63"/>
  <c r="Q155" i="63"/>
  <c r="P155" i="63"/>
  <c r="O155" i="63"/>
  <c r="N155" i="63"/>
  <c r="M155" i="63"/>
  <c r="L155" i="63"/>
  <c r="K155" i="63"/>
  <c r="J155" i="63"/>
  <c r="I155" i="63"/>
  <c r="AM153" i="63"/>
  <c r="AL153" i="63"/>
  <c r="AK153" i="63"/>
  <c r="AJ153" i="63"/>
  <c r="AI153" i="63"/>
  <c r="AH153" i="63"/>
  <c r="AG153" i="63"/>
  <c r="AF153" i="63"/>
  <c r="AE153" i="63"/>
  <c r="AD153" i="63"/>
  <c r="AC153" i="63"/>
  <c r="AB153" i="63"/>
  <c r="AA153" i="63"/>
  <c r="Z153" i="63"/>
  <c r="Y153" i="63"/>
  <c r="X153" i="63"/>
  <c r="W153" i="63"/>
  <c r="V153" i="63"/>
  <c r="U153" i="63"/>
  <c r="T153" i="63"/>
  <c r="S153" i="63"/>
  <c r="R153" i="63"/>
  <c r="Q153" i="63"/>
  <c r="P153" i="63"/>
  <c r="O153" i="63"/>
  <c r="N153" i="63"/>
  <c r="M153" i="63"/>
  <c r="L153" i="63"/>
  <c r="K153" i="63"/>
  <c r="J153" i="63"/>
  <c r="I153" i="63"/>
  <c r="AY152" i="63"/>
  <c r="AX152" i="63"/>
  <c r="AM152" i="63"/>
  <c r="AL152" i="63"/>
  <c r="AK152" i="63"/>
  <c r="AJ152" i="63"/>
  <c r="AI152" i="63"/>
  <c r="AH152" i="63"/>
  <c r="AG152" i="63"/>
  <c r="AF152" i="63"/>
  <c r="AE152" i="63"/>
  <c r="AD152" i="63"/>
  <c r="AC152" i="63"/>
  <c r="AB152" i="63"/>
  <c r="AA152" i="63"/>
  <c r="Z152" i="63"/>
  <c r="Y152" i="63"/>
  <c r="X152" i="63"/>
  <c r="W152" i="63"/>
  <c r="V152" i="63"/>
  <c r="U152" i="63"/>
  <c r="T152" i="63"/>
  <c r="S152" i="63"/>
  <c r="R152" i="63"/>
  <c r="Q152" i="63"/>
  <c r="P152" i="63"/>
  <c r="O152" i="63"/>
  <c r="N152" i="63"/>
  <c r="M152" i="63"/>
  <c r="L152" i="63"/>
  <c r="K152" i="63"/>
  <c r="J152" i="63"/>
  <c r="I152" i="63"/>
  <c r="AM150" i="63"/>
  <c r="AL150" i="63"/>
  <c r="AK150" i="63"/>
  <c r="AJ150" i="63"/>
  <c r="AI150" i="63"/>
  <c r="AH150" i="63"/>
  <c r="AG150" i="63"/>
  <c r="AF150" i="63"/>
  <c r="AE150" i="63"/>
  <c r="AD150" i="63"/>
  <c r="AC150" i="63"/>
  <c r="AB150" i="63"/>
  <c r="AA150" i="63"/>
  <c r="Z150" i="63"/>
  <c r="Y150" i="63"/>
  <c r="X150" i="63"/>
  <c r="W150" i="63"/>
  <c r="V150" i="63"/>
  <c r="U150" i="63"/>
  <c r="T150" i="63"/>
  <c r="S150" i="63"/>
  <c r="R150" i="63"/>
  <c r="Q150" i="63"/>
  <c r="P150" i="63"/>
  <c r="O150" i="63"/>
  <c r="N150" i="63"/>
  <c r="M150" i="63"/>
  <c r="L150" i="63"/>
  <c r="K150" i="63"/>
  <c r="J150" i="63"/>
  <c r="I150" i="63"/>
  <c r="AY149" i="63"/>
  <c r="AX149" i="63"/>
  <c r="AM149" i="63"/>
  <c r="AL149" i="63"/>
  <c r="AK149" i="63"/>
  <c r="AJ149" i="63"/>
  <c r="AI149" i="63"/>
  <c r="AH149" i="63"/>
  <c r="AG149" i="63"/>
  <c r="AF149" i="63"/>
  <c r="AE149" i="63"/>
  <c r="AD149" i="63"/>
  <c r="AC149" i="63"/>
  <c r="AB149" i="63"/>
  <c r="AA149" i="63"/>
  <c r="Z149" i="63"/>
  <c r="Y149" i="63"/>
  <c r="X149" i="63"/>
  <c r="W149" i="63"/>
  <c r="V149" i="63"/>
  <c r="U149" i="63"/>
  <c r="T149" i="63"/>
  <c r="S149" i="63"/>
  <c r="R149" i="63"/>
  <c r="Q149" i="63"/>
  <c r="P149" i="63"/>
  <c r="O149" i="63"/>
  <c r="N149" i="63"/>
  <c r="M149" i="63"/>
  <c r="L149" i="63"/>
  <c r="K149" i="63"/>
  <c r="J149" i="63"/>
  <c r="I149" i="63"/>
  <c r="AM147" i="63"/>
  <c r="AL147" i="63"/>
  <c r="AK147" i="63"/>
  <c r="AJ147" i="63"/>
  <c r="AI147" i="63"/>
  <c r="AH147" i="63"/>
  <c r="AG147" i="63"/>
  <c r="AF147" i="63"/>
  <c r="AE147" i="63"/>
  <c r="AD147" i="63"/>
  <c r="AC147" i="63"/>
  <c r="AB147" i="63"/>
  <c r="AA147" i="63"/>
  <c r="Z147" i="63"/>
  <c r="Y147" i="63"/>
  <c r="X147" i="63"/>
  <c r="W147" i="63"/>
  <c r="V147" i="63"/>
  <c r="U147" i="63"/>
  <c r="T147" i="63"/>
  <c r="S147" i="63"/>
  <c r="R147" i="63"/>
  <c r="Q147" i="63"/>
  <c r="P147" i="63"/>
  <c r="O147" i="63"/>
  <c r="N147" i="63"/>
  <c r="M147" i="63"/>
  <c r="L147" i="63"/>
  <c r="K147" i="63"/>
  <c r="J147" i="63"/>
  <c r="I147" i="63"/>
  <c r="AY146" i="63"/>
  <c r="AX146" i="63"/>
  <c r="AM146" i="63"/>
  <c r="AL146" i="63"/>
  <c r="AK146" i="63"/>
  <c r="AJ146" i="63"/>
  <c r="AI146" i="63"/>
  <c r="AH146" i="63"/>
  <c r="AG146" i="63"/>
  <c r="AF146" i="63"/>
  <c r="AE146" i="63"/>
  <c r="AD146" i="63"/>
  <c r="AC146" i="63"/>
  <c r="AB146" i="63"/>
  <c r="AA146" i="63"/>
  <c r="Z146" i="63"/>
  <c r="Y146" i="63"/>
  <c r="X146" i="63"/>
  <c r="W146" i="63"/>
  <c r="V146" i="63"/>
  <c r="U146" i="63"/>
  <c r="T146" i="63"/>
  <c r="S146" i="63"/>
  <c r="R146" i="63"/>
  <c r="Q146" i="63"/>
  <c r="P146" i="63"/>
  <c r="O146" i="63"/>
  <c r="N146" i="63"/>
  <c r="M146" i="63"/>
  <c r="L146" i="63"/>
  <c r="K146" i="63"/>
  <c r="J146" i="63"/>
  <c r="I146" i="63"/>
  <c r="AM144" i="63"/>
  <c r="AL144" i="63"/>
  <c r="AK144" i="63"/>
  <c r="AJ144" i="63"/>
  <c r="AI144" i="63"/>
  <c r="AH144" i="63"/>
  <c r="AG144" i="63"/>
  <c r="AF144" i="63"/>
  <c r="AE144" i="63"/>
  <c r="AD144" i="63"/>
  <c r="AC144" i="63"/>
  <c r="AB144" i="63"/>
  <c r="AA144" i="63"/>
  <c r="Z144" i="63"/>
  <c r="Y144" i="63"/>
  <c r="X144" i="63"/>
  <c r="W144" i="63"/>
  <c r="V144" i="63"/>
  <c r="U144" i="63"/>
  <c r="T144" i="63"/>
  <c r="S144" i="63"/>
  <c r="R144" i="63"/>
  <c r="Q144" i="63"/>
  <c r="P144" i="63"/>
  <c r="O144" i="63"/>
  <c r="N144" i="63"/>
  <c r="M144" i="63"/>
  <c r="L144" i="63"/>
  <c r="K144" i="63"/>
  <c r="J144" i="63"/>
  <c r="I144" i="63"/>
  <c r="AY143" i="63"/>
  <c r="AX143" i="63"/>
  <c r="AM143" i="63"/>
  <c r="AL143" i="63"/>
  <c r="AK143" i="63"/>
  <c r="AJ143" i="63"/>
  <c r="AI143" i="63"/>
  <c r="AH143" i="63"/>
  <c r="AG143" i="63"/>
  <c r="AF143" i="63"/>
  <c r="AE143" i="63"/>
  <c r="AD143" i="63"/>
  <c r="AC143" i="63"/>
  <c r="AB143" i="63"/>
  <c r="AA143" i="63"/>
  <c r="Z143" i="63"/>
  <c r="Y143" i="63"/>
  <c r="X143" i="63"/>
  <c r="W143" i="63"/>
  <c r="V143" i="63"/>
  <c r="U143" i="63"/>
  <c r="T143" i="63"/>
  <c r="S143" i="63"/>
  <c r="R143" i="63"/>
  <c r="Q143" i="63"/>
  <c r="P143" i="63"/>
  <c r="O143" i="63"/>
  <c r="N143" i="63"/>
  <c r="M143" i="63"/>
  <c r="L143" i="63"/>
  <c r="K143" i="63"/>
  <c r="J143" i="63"/>
  <c r="I143" i="63"/>
  <c r="AM141" i="63"/>
  <c r="AL141" i="63"/>
  <c r="AK141" i="63"/>
  <c r="AJ141" i="63"/>
  <c r="AI141" i="63"/>
  <c r="AH141" i="63"/>
  <c r="AG141" i="63"/>
  <c r="AF141" i="63"/>
  <c r="AE141" i="63"/>
  <c r="AD141" i="63"/>
  <c r="AC141" i="63"/>
  <c r="AB141" i="63"/>
  <c r="AA141" i="63"/>
  <c r="Z141" i="63"/>
  <c r="Y141" i="63"/>
  <c r="X141" i="63"/>
  <c r="W141" i="63"/>
  <c r="V141" i="63"/>
  <c r="U141" i="63"/>
  <c r="T141" i="63"/>
  <c r="S141" i="63"/>
  <c r="R141" i="63"/>
  <c r="Q141" i="63"/>
  <c r="P141" i="63"/>
  <c r="O141" i="63"/>
  <c r="N141" i="63"/>
  <c r="M141" i="63"/>
  <c r="L141" i="63"/>
  <c r="K141" i="63"/>
  <c r="J141" i="63"/>
  <c r="I141" i="63"/>
  <c r="AY140" i="63"/>
  <c r="AX140" i="63"/>
  <c r="AM140" i="63"/>
  <c r="AL140" i="63"/>
  <c r="AK140" i="63"/>
  <c r="AJ140" i="63"/>
  <c r="AI140" i="63"/>
  <c r="AH140" i="63"/>
  <c r="AG140" i="63"/>
  <c r="AF140" i="63"/>
  <c r="AE140" i="63"/>
  <c r="AD140" i="63"/>
  <c r="AC140" i="63"/>
  <c r="AB140" i="63"/>
  <c r="AA140" i="63"/>
  <c r="Z140" i="63"/>
  <c r="Y140" i="63"/>
  <c r="X140" i="63"/>
  <c r="W140" i="63"/>
  <c r="V140" i="63"/>
  <c r="U140" i="63"/>
  <c r="T140" i="63"/>
  <c r="S140" i="63"/>
  <c r="R140" i="63"/>
  <c r="Q140" i="63"/>
  <c r="P140" i="63"/>
  <c r="O140" i="63"/>
  <c r="N140" i="63"/>
  <c r="M140" i="63"/>
  <c r="L140" i="63"/>
  <c r="K140" i="63"/>
  <c r="J140" i="63"/>
  <c r="I140" i="63"/>
  <c r="AM138" i="63"/>
  <c r="AL138" i="63"/>
  <c r="AK138" i="63"/>
  <c r="AJ138" i="63"/>
  <c r="AI138" i="63"/>
  <c r="AH138" i="63"/>
  <c r="AG138" i="63"/>
  <c r="AF138" i="63"/>
  <c r="AE138" i="63"/>
  <c r="AD138" i="63"/>
  <c r="AC138" i="63"/>
  <c r="AB138" i="63"/>
  <c r="AA138" i="63"/>
  <c r="Z138" i="63"/>
  <c r="Y138" i="63"/>
  <c r="X138" i="63"/>
  <c r="W138" i="63"/>
  <c r="V138" i="63"/>
  <c r="U138" i="63"/>
  <c r="T138" i="63"/>
  <c r="S138" i="63"/>
  <c r="R138" i="63"/>
  <c r="Q138" i="63"/>
  <c r="P138" i="63"/>
  <c r="O138" i="63"/>
  <c r="N138" i="63"/>
  <c r="M138" i="63"/>
  <c r="L138" i="63"/>
  <c r="K138" i="63"/>
  <c r="J138" i="63"/>
  <c r="I138" i="63"/>
  <c r="AY137" i="63"/>
  <c r="AX137" i="63"/>
  <c r="AM137" i="63"/>
  <c r="AL137" i="63"/>
  <c r="AK137" i="63"/>
  <c r="AJ137" i="63"/>
  <c r="AI137" i="63"/>
  <c r="AH137" i="63"/>
  <c r="AG137" i="63"/>
  <c r="AF137" i="63"/>
  <c r="AE137" i="63"/>
  <c r="AD137" i="63"/>
  <c r="AC137" i="63"/>
  <c r="AB137" i="63"/>
  <c r="AA137" i="63"/>
  <c r="Z137" i="63"/>
  <c r="Y137" i="63"/>
  <c r="X137" i="63"/>
  <c r="W137" i="63"/>
  <c r="V137" i="63"/>
  <c r="U137" i="63"/>
  <c r="T137" i="63"/>
  <c r="S137" i="63"/>
  <c r="R137" i="63"/>
  <c r="Q137" i="63"/>
  <c r="P137" i="63"/>
  <c r="O137" i="63"/>
  <c r="N137" i="63"/>
  <c r="M137" i="63"/>
  <c r="L137" i="63"/>
  <c r="K137" i="63"/>
  <c r="J137" i="63"/>
  <c r="I137" i="63"/>
  <c r="AM135" i="63"/>
  <c r="AL135" i="63"/>
  <c r="AK135" i="63"/>
  <c r="AJ135" i="63"/>
  <c r="AI135" i="63"/>
  <c r="AH135" i="63"/>
  <c r="AG135" i="63"/>
  <c r="AF135" i="63"/>
  <c r="AE135" i="63"/>
  <c r="AD135" i="63"/>
  <c r="AC135" i="63"/>
  <c r="AB135" i="63"/>
  <c r="AA135" i="63"/>
  <c r="Z135" i="63"/>
  <c r="Y135" i="63"/>
  <c r="X135" i="63"/>
  <c r="W135" i="63"/>
  <c r="V135" i="63"/>
  <c r="U135" i="63"/>
  <c r="T135" i="63"/>
  <c r="S135" i="63"/>
  <c r="R135" i="63"/>
  <c r="Q135" i="63"/>
  <c r="P135" i="63"/>
  <c r="O135" i="63"/>
  <c r="N135" i="63"/>
  <c r="M135" i="63"/>
  <c r="L135" i="63"/>
  <c r="K135" i="63"/>
  <c r="J135" i="63"/>
  <c r="I135" i="63"/>
  <c r="AY134" i="63"/>
  <c r="AX134" i="63"/>
  <c r="AM134" i="63"/>
  <c r="AL134" i="63"/>
  <c r="AK134" i="63"/>
  <c r="AJ134" i="63"/>
  <c r="AI134" i="63"/>
  <c r="AH134" i="63"/>
  <c r="AG134" i="63"/>
  <c r="AF134" i="63"/>
  <c r="AE134" i="63"/>
  <c r="AD134" i="63"/>
  <c r="AC134" i="63"/>
  <c r="AB134" i="63"/>
  <c r="AA134" i="63"/>
  <c r="Z134" i="63"/>
  <c r="Y134" i="63"/>
  <c r="X134" i="63"/>
  <c r="W134" i="63"/>
  <c r="V134" i="63"/>
  <c r="U134" i="63"/>
  <c r="T134" i="63"/>
  <c r="S134" i="63"/>
  <c r="R134" i="63"/>
  <c r="Q134" i="63"/>
  <c r="P134" i="63"/>
  <c r="O134" i="63"/>
  <c r="N134" i="63"/>
  <c r="M134" i="63"/>
  <c r="L134" i="63"/>
  <c r="K134" i="63"/>
  <c r="J134" i="63"/>
  <c r="I134" i="63"/>
  <c r="AM132" i="63"/>
  <c r="AL132" i="63"/>
  <c r="AK132" i="63"/>
  <c r="AJ132" i="63"/>
  <c r="AI132" i="63"/>
  <c r="AH132" i="63"/>
  <c r="AG132" i="63"/>
  <c r="AF132" i="63"/>
  <c r="AE132" i="63"/>
  <c r="AD132" i="63"/>
  <c r="AC132" i="63"/>
  <c r="AB132" i="63"/>
  <c r="AA132" i="63"/>
  <c r="Z132" i="63"/>
  <c r="Y132" i="63"/>
  <c r="X132" i="63"/>
  <c r="W132" i="63"/>
  <c r="V132" i="63"/>
  <c r="U132" i="63"/>
  <c r="T132" i="63"/>
  <c r="S132" i="63"/>
  <c r="R132" i="63"/>
  <c r="Q132" i="63"/>
  <c r="P132" i="63"/>
  <c r="O132" i="63"/>
  <c r="N132" i="63"/>
  <c r="M132" i="63"/>
  <c r="L132" i="63"/>
  <c r="K132" i="63"/>
  <c r="J132" i="63"/>
  <c r="I132" i="63"/>
  <c r="AY131" i="63"/>
  <c r="AX131" i="63"/>
  <c r="AM131" i="63"/>
  <c r="AL131" i="63"/>
  <c r="AK131" i="63"/>
  <c r="AJ131" i="63"/>
  <c r="AI131" i="63"/>
  <c r="AH131" i="63"/>
  <c r="AG131" i="63"/>
  <c r="AF131" i="63"/>
  <c r="AE131" i="63"/>
  <c r="AD131" i="63"/>
  <c r="AC131" i="63"/>
  <c r="AB131" i="63"/>
  <c r="AA131" i="63"/>
  <c r="Z131" i="63"/>
  <c r="Y131" i="63"/>
  <c r="X131" i="63"/>
  <c r="W131" i="63"/>
  <c r="V131" i="63"/>
  <c r="U131" i="63"/>
  <c r="T131" i="63"/>
  <c r="S131" i="63"/>
  <c r="R131" i="63"/>
  <c r="Q131" i="63"/>
  <c r="P131" i="63"/>
  <c r="O131" i="63"/>
  <c r="N131" i="63"/>
  <c r="M131" i="63"/>
  <c r="L131" i="63"/>
  <c r="K131" i="63"/>
  <c r="J131" i="63"/>
  <c r="I131" i="63"/>
  <c r="AM129" i="63"/>
  <c r="AL129" i="63"/>
  <c r="AK129" i="63"/>
  <c r="AJ129" i="63"/>
  <c r="AI129" i="63"/>
  <c r="AH129" i="63"/>
  <c r="AG129" i="63"/>
  <c r="AF129" i="63"/>
  <c r="AE129" i="63"/>
  <c r="AD129" i="63"/>
  <c r="AC129" i="63"/>
  <c r="AB129" i="63"/>
  <c r="AA129" i="63"/>
  <c r="Z129" i="63"/>
  <c r="Y129" i="63"/>
  <c r="X129" i="63"/>
  <c r="W129" i="63"/>
  <c r="V129" i="63"/>
  <c r="U129" i="63"/>
  <c r="T129" i="63"/>
  <c r="S129" i="63"/>
  <c r="R129" i="63"/>
  <c r="Q129" i="63"/>
  <c r="P129" i="63"/>
  <c r="O129" i="63"/>
  <c r="N129" i="63"/>
  <c r="M129" i="63"/>
  <c r="L129" i="63"/>
  <c r="K129" i="63"/>
  <c r="J129" i="63"/>
  <c r="I129" i="63"/>
  <c r="AY128" i="63"/>
  <c r="AX128" i="63"/>
  <c r="AM128" i="63"/>
  <c r="AL128" i="63"/>
  <c r="AK128" i="63"/>
  <c r="AJ128" i="63"/>
  <c r="AI128" i="63"/>
  <c r="AH128" i="63"/>
  <c r="AG128" i="63"/>
  <c r="AF128" i="63"/>
  <c r="AE128" i="63"/>
  <c r="AD128" i="63"/>
  <c r="AC128" i="63"/>
  <c r="AB128" i="63"/>
  <c r="AA128" i="63"/>
  <c r="Z128" i="63"/>
  <c r="Y128" i="63"/>
  <c r="X128" i="63"/>
  <c r="W128" i="63"/>
  <c r="V128" i="63"/>
  <c r="U128" i="63"/>
  <c r="T128" i="63"/>
  <c r="S128" i="63"/>
  <c r="R128" i="63"/>
  <c r="Q128" i="63"/>
  <c r="P128" i="63"/>
  <c r="O128" i="63"/>
  <c r="N128" i="63"/>
  <c r="M128" i="63"/>
  <c r="L128" i="63"/>
  <c r="K128" i="63"/>
  <c r="J128" i="63"/>
  <c r="I128" i="63"/>
  <c r="AM126" i="63"/>
  <c r="AL126" i="63"/>
  <c r="AK126" i="63"/>
  <c r="AJ126" i="63"/>
  <c r="AI126" i="63"/>
  <c r="AH126" i="63"/>
  <c r="AG126" i="63"/>
  <c r="AF126" i="63"/>
  <c r="AE126" i="63"/>
  <c r="AD126" i="63"/>
  <c r="AC126" i="63"/>
  <c r="AB126" i="63"/>
  <c r="AA126" i="63"/>
  <c r="Z126" i="63"/>
  <c r="Y126" i="63"/>
  <c r="X126" i="63"/>
  <c r="W126" i="63"/>
  <c r="V126" i="63"/>
  <c r="U126" i="63"/>
  <c r="T126" i="63"/>
  <c r="S126" i="63"/>
  <c r="R126" i="63"/>
  <c r="Q126" i="63"/>
  <c r="P126" i="63"/>
  <c r="O126" i="63"/>
  <c r="N126" i="63"/>
  <c r="M126" i="63"/>
  <c r="L126" i="63"/>
  <c r="K126" i="63"/>
  <c r="J126" i="63"/>
  <c r="I126" i="63"/>
  <c r="AY125" i="63"/>
  <c r="AX125" i="63"/>
  <c r="AM125" i="63"/>
  <c r="AL125" i="63"/>
  <c r="AK125" i="63"/>
  <c r="AJ125" i="63"/>
  <c r="AI125" i="63"/>
  <c r="AH125" i="63"/>
  <c r="AG125" i="63"/>
  <c r="AF125" i="63"/>
  <c r="AE125" i="63"/>
  <c r="AD125" i="63"/>
  <c r="AC125" i="63"/>
  <c r="AB125" i="63"/>
  <c r="AA125" i="63"/>
  <c r="Z125" i="63"/>
  <c r="Y125" i="63"/>
  <c r="X125" i="63"/>
  <c r="W125" i="63"/>
  <c r="V125" i="63"/>
  <c r="U125" i="63"/>
  <c r="T125" i="63"/>
  <c r="S125" i="63"/>
  <c r="R125" i="63"/>
  <c r="Q125" i="63"/>
  <c r="P125" i="63"/>
  <c r="O125" i="63"/>
  <c r="N125" i="63"/>
  <c r="M125" i="63"/>
  <c r="L125" i="63"/>
  <c r="K125" i="63"/>
  <c r="J125" i="63"/>
  <c r="I125" i="63"/>
  <c r="AM123" i="63"/>
  <c r="AL123" i="63"/>
  <c r="AK123" i="63"/>
  <c r="AJ123" i="63"/>
  <c r="AI123" i="63"/>
  <c r="AH123" i="63"/>
  <c r="AG123" i="63"/>
  <c r="AF123" i="63"/>
  <c r="AE123" i="63"/>
  <c r="AD123" i="63"/>
  <c r="AC123" i="63"/>
  <c r="AB123" i="63"/>
  <c r="AA123" i="63"/>
  <c r="Z123" i="63"/>
  <c r="Y123" i="63"/>
  <c r="X123" i="63"/>
  <c r="W123" i="63"/>
  <c r="V123" i="63"/>
  <c r="U123" i="63"/>
  <c r="T123" i="63"/>
  <c r="S123" i="63"/>
  <c r="R123" i="63"/>
  <c r="Q123" i="63"/>
  <c r="P123" i="63"/>
  <c r="O123" i="63"/>
  <c r="N123" i="63"/>
  <c r="M123" i="63"/>
  <c r="L123" i="63"/>
  <c r="K123" i="63"/>
  <c r="J123" i="63"/>
  <c r="I123" i="63"/>
  <c r="AY122" i="63"/>
  <c r="AX122" i="63"/>
  <c r="AM122" i="63"/>
  <c r="AL122" i="63"/>
  <c r="AK122" i="63"/>
  <c r="AJ122" i="63"/>
  <c r="AI122" i="63"/>
  <c r="AH122" i="63"/>
  <c r="AG122" i="63"/>
  <c r="AF122" i="63"/>
  <c r="AE122" i="63"/>
  <c r="AD122" i="63"/>
  <c r="AC122" i="63"/>
  <c r="AB122" i="63"/>
  <c r="AA122" i="63"/>
  <c r="Z122" i="63"/>
  <c r="Y122" i="63"/>
  <c r="X122" i="63"/>
  <c r="W122" i="63"/>
  <c r="V122" i="63"/>
  <c r="U122" i="63"/>
  <c r="T122" i="63"/>
  <c r="S122" i="63"/>
  <c r="R122" i="63"/>
  <c r="Q122" i="63"/>
  <c r="P122" i="63"/>
  <c r="O122" i="63"/>
  <c r="N122" i="63"/>
  <c r="M122" i="63"/>
  <c r="L122" i="63"/>
  <c r="K122" i="63"/>
  <c r="J122" i="63"/>
  <c r="I122" i="63"/>
  <c r="AM120" i="63"/>
  <c r="AL120" i="63"/>
  <c r="AK120" i="63"/>
  <c r="AJ120" i="63"/>
  <c r="AI120" i="63"/>
  <c r="AH120" i="63"/>
  <c r="AG120" i="63"/>
  <c r="AF120" i="63"/>
  <c r="AE120" i="63"/>
  <c r="AD120" i="63"/>
  <c r="AC120" i="63"/>
  <c r="AB120" i="63"/>
  <c r="AA120" i="63"/>
  <c r="Z120" i="63"/>
  <c r="Y120" i="63"/>
  <c r="X120" i="63"/>
  <c r="W120" i="63"/>
  <c r="V120" i="63"/>
  <c r="U120" i="63"/>
  <c r="T120" i="63"/>
  <c r="S120" i="63"/>
  <c r="R120" i="63"/>
  <c r="Q120" i="63"/>
  <c r="P120" i="63"/>
  <c r="O120" i="63"/>
  <c r="N120" i="63"/>
  <c r="M120" i="63"/>
  <c r="L120" i="63"/>
  <c r="K120" i="63"/>
  <c r="J120" i="63"/>
  <c r="I120" i="63"/>
  <c r="AY119" i="63"/>
  <c r="AX119" i="63"/>
  <c r="AM119" i="63"/>
  <c r="AL119" i="63"/>
  <c r="AK119" i="63"/>
  <c r="AJ119" i="63"/>
  <c r="AI119" i="63"/>
  <c r="AH119" i="63"/>
  <c r="AG119" i="63"/>
  <c r="AF119" i="63"/>
  <c r="AE119" i="63"/>
  <c r="AD119" i="63"/>
  <c r="AC119" i="63"/>
  <c r="AB119" i="63"/>
  <c r="AA119" i="63"/>
  <c r="Z119" i="63"/>
  <c r="Y119" i="63"/>
  <c r="X119" i="63"/>
  <c r="W119" i="63"/>
  <c r="V119" i="63"/>
  <c r="U119" i="63"/>
  <c r="T119" i="63"/>
  <c r="S119" i="63"/>
  <c r="R119" i="63"/>
  <c r="Q119" i="63"/>
  <c r="P119" i="63"/>
  <c r="O119" i="63"/>
  <c r="N119" i="63"/>
  <c r="M119" i="63"/>
  <c r="L119" i="63"/>
  <c r="K119" i="63"/>
  <c r="J119" i="63"/>
  <c r="I119" i="63"/>
  <c r="AM117" i="63"/>
  <c r="AL117" i="63"/>
  <c r="AK117" i="63"/>
  <c r="AJ117" i="63"/>
  <c r="AI117" i="63"/>
  <c r="AH117" i="63"/>
  <c r="AG117" i="63"/>
  <c r="AF117" i="63"/>
  <c r="AE117" i="63"/>
  <c r="AD117" i="63"/>
  <c r="AC117" i="63"/>
  <c r="AB117" i="63"/>
  <c r="AA117" i="63"/>
  <c r="Z117" i="63"/>
  <c r="Y117" i="63"/>
  <c r="X117" i="63"/>
  <c r="W117" i="63"/>
  <c r="V117" i="63"/>
  <c r="U117" i="63"/>
  <c r="T117" i="63"/>
  <c r="S117" i="63"/>
  <c r="R117" i="63"/>
  <c r="Q117" i="63"/>
  <c r="P117" i="63"/>
  <c r="O117" i="63"/>
  <c r="N117" i="63"/>
  <c r="M117" i="63"/>
  <c r="L117" i="63"/>
  <c r="K117" i="63"/>
  <c r="J117" i="63"/>
  <c r="I117" i="63"/>
  <c r="AY116" i="63"/>
  <c r="AX116" i="63"/>
  <c r="AM116" i="63"/>
  <c r="AL116" i="63"/>
  <c r="AK116" i="63"/>
  <c r="AJ116" i="63"/>
  <c r="AI116" i="63"/>
  <c r="AH116" i="63"/>
  <c r="AG116" i="63"/>
  <c r="AF116" i="63"/>
  <c r="AE116" i="63"/>
  <c r="AD116" i="63"/>
  <c r="AC116" i="63"/>
  <c r="AB116" i="63"/>
  <c r="AA116" i="63"/>
  <c r="Z116" i="63"/>
  <c r="Y116" i="63"/>
  <c r="X116" i="63"/>
  <c r="W116" i="63"/>
  <c r="V116" i="63"/>
  <c r="U116" i="63"/>
  <c r="T116" i="63"/>
  <c r="S116" i="63"/>
  <c r="R116" i="63"/>
  <c r="Q116" i="63"/>
  <c r="P116" i="63"/>
  <c r="O116" i="63"/>
  <c r="N116" i="63"/>
  <c r="M116" i="63"/>
  <c r="L116" i="63"/>
  <c r="K116" i="63"/>
  <c r="J116" i="63"/>
  <c r="I116" i="63"/>
  <c r="AM114" i="63"/>
  <c r="AL114" i="63"/>
  <c r="AK114" i="63"/>
  <c r="AJ114" i="63"/>
  <c r="AI114" i="63"/>
  <c r="AH114" i="63"/>
  <c r="AG114" i="63"/>
  <c r="AF114" i="63"/>
  <c r="AE114" i="63"/>
  <c r="AD114" i="63"/>
  <c r="AC114" i="63"/>
  <c r="AB114" i="63"/>
  <c r="AA114" i="63"/>
  <c r="Z114" i="63"/>
  <c r="Y114" i="63"/>
  <c r="X114" i="63"/>
  <c r="W114" i="63"/>
  <c r="V114" i="63"/>
  <c r="U114" i="63"/>
  <c r="T114" i="63"/>
  <c r="S114" i="63"/>
  <c r="R114" i="63"/>
  <c r="Q114" i="63"/>
  <c r="P114" i="63"/>
  <c r="O114" i="63"/>
  <c r="N114" i="63"/>
  <c r="M114" i="63"/>
  <c r="L114" i="63"/>
  <c r="K114" i="63"/>
  <c r="J114" i="63"/>
  <c r="I114" i="63"/>
  <c r="AY113" i="63"/>
  <c r="AX113" i="63"/>
  <c r="AM113" i="63"/>
  <c r="AL113" i="63"/>
  <c r="AK113" i="63"/>
  <c r="AJ113" i="63"/>
  <c r="AI113" i="63"/>
  <c r="AH113" i="63"/>
  <c r="AG113" i="63"/>
  <c r="AF113" i="63"/>
  <c r="AE113" i="63"/>
  <c r="AD113" i="63"/>
  <c r="AC113" i="63"/>
  <c r="AB113" i="63"/>
  <c r="AA113" i="63"/>
  <c r="Z113" i="63"/>
  <c r="Y113" i="63"/>
  <c r="X113" i="63"/>
  <c r="W113" i="63"/>
  <c r="V113" i="63"/>
  <c r="U113" i="63"/>
  <c r="T113" i="63"/>
  <c r="S113" i="63"/>
  <c r="R113" i="63"/>
  <c r="Q113" i="63"/>
  <c r="P113" i="63"/>
  <c r="O113" i="63"/>
  <c r="N113" i="63"/>
  <c r="M113" i="63"/>
  <c r="L113" i="63"/>
  <c r="K113" i="63"/>
  <c r="J113" i="63"/>
  <c r="I113" i="63"/>
  <c r="AM111" i="63"/>
  <c r="AL111" i="63"/>
  <c r="AK111" i="63"/>
  <c r="AJ111" i="63"/>
  <c r="AI111" i="63"/>
  <c r="AH111" i="63"/>
  <c r="AG111" i="63"/>
  <c r="AF111" i="63"/>
  <c r="AE111" i="63"/>
  <c r="AD111" i="63"/>
  <c r="AC111" i="63"/>
  <c r="AB111" i="63"/>
  <c r="AA111" i="63"/>
  <c r="Z111" i="63"/>
  <c r="Y111" i="63"/>
  <c r="X111" i="63"/>
  <c r="W111" i="63"/>
  <c r="V111" i="63"/>
  <c r="U111" i="63"/>
  <c r="T111" i="63"/>
  <c r="S111" i="63"/>
  <c r="R111" i="63"/>
  <c r="Q111" i="63"/>
  <c r="P111" i="63"/>
  <c r="O111" i="63"/>
  <c r="N111" i="63"/>
  <c r="M111" i="63"/>
  <c r="L111" i="63"/>
  <c r="K111" i="63"/>
  <c r="J111" i="63"/>
  <c r="I111" i="63"/>
  <c r="AY110" i="63"/>
  <c r="AX110" i="63"/>
  <c r="AM110" i="63"/>
  <c r="AL110" i="63"/>
  <c r="AK110" i="63"/>
  <c r="AJ110" i="63"/>
  <c r="AI110" i="63"/>
  <c r="AH110" i="63"/>
  <c r="AG110" i="63"/>
  <c r="AF110" i="63"/>
  <c r="AE110" i="63"/>
  <c r="AD110" i="63"/>
  <c r="AC110" i="63"/>
  <c r="AB110" i="63"/>
  <c r="AA110" i="63"/>
  <c r="Z110" i="63"/>
  <c r="Y110" i="63"/>
  <c r="X110" i="63"/>
  <c r="W110" i="63"/>
  <c r="V110" i="63"/>
  <c r="U110" i="63"/>
  <c r="T110" i="63"/>
  <c r="S110" i="63"/>
  <c r="R110" i="63"/>
  <c r="Q110" i="63"/>
  <c r="P110" i="63"/>
  <c r="O110" i="63"/>
  <c r="N110" i="63"/>
  <c r="M110" i="63"/>
  <c r="L110" i="63"/>
  <c r="K110" i="63"/>
  <c r="J110" i="63"/>
  <c r="I110" i="63"/>
  <c r="AM108" i="63"/>
  <c r="AL108" i="63"/>
  <c r="AK108" i="63"/>
  <c r="AJ108" i="63"/>
  <c r="AI108" i="63"/>
  <c r="AH108" i="63"/>
  <c r="AG108" i="63"/>
  <c r="AF108" i="63"/>
  <c r="AE108" i="63"/>
  <c r="AD108" i="63"/>
  <c r="AC108" i="63"/>
  <c r="AB108" i="63"/>
  <c r="AA108" i="63"/>
  <c r="Z108" i="63"/>
  <c r="Y108" i="63"/>
  <c r="X108" i="63"/>
  <c r="W108" i="63"/>
  <c r="V108" i="63"/>
  <c r="U108" i="63"/>
  <c r="T108" i="63"/>
  <c r="S108" i="63"/>
  <c r="R108" i="63"/>
  <c r="Q108" i="63"/>
  <c r="P108" i="63"/>
  <c r="O108" i="63"/>
  <c r="N108" i="63"/>
  <c r="M108" i="63"/>
  <c r="L108" i="63"/>
  <c r="K108" i="63"/>
  <c r="J108" i="63"/>
  <c r="I108" i="63"/>
  <c r="AY107" i="63"/>
  <c r="AX107" i="63"/>
  <c r="AM107" i="63"/>
  <c r="AL107" i="63"/>
  <c r="AK107" i="63"/>
  <c r="AJ107" i="63"/>
  <c r="AI107" i="63"/>
  <c r="AH107" i="63"/>
  <c r="AG107" i="63"/>
  <c r="AF107" i="63"/>
  <c r="AE107" i="63"/>
  <c r="AD107" i="63"/>
  <c r="AC107" i="63"/>
  <c r="AB107" i="63"/>
  <c r="AA107" i="63"/>
  <c r="Z107" i="63"/>
  <c r="Y107" i="63"/>
  <c r="X107" i="63"/>
  <c r="W107" i="63"/>
  <c r="V107" i="63"/>
  <c r="U107" i="63"/>
  <c r="T107" i="63"/>
  <c r="S107" i="63"/>
  <c r="R107" i="63"/>
  <c r="Q107" i="63"/>
  <c r="P107" i="63"/>
  <c r="O107" i="63"/>
  <c r="N107" i="63"/>
  <c r="M107" i="63"/>
  <c r="L107" i="63"/>
  <c r="K107" i="63"/>
  <c r="J107" i="63"/>
  <c r="I107" i="63"/>
  <c r="AM105" i="63"/>
  <c r="AL105" i="63"/>
  <c r="AK105" i="63"/>
  <c r="AJ105" i="63"/>
  <c r="AI105" i="63"/>
  <c r="AH105" i="63"/>
  <c r="AG105" i="63"/>
  <c r="AF105" i="63"/>
  <c r="AE105" i="63"/>
  <c r="AD105" i="63"/>
  <c r="AC105" i="63"/>
  <c r="AB105" i="63"/>
  <c r="AA105" i="63"/>
  <c r="Z105" i="63"/>
  <c r="Y105" i="63"/>
  <c r="X105" i="63"/>
  <c r="W105" i="63"/>
  <c r="V105" i="63"/>
  <c r="U105" i="63"/>
  <c r="T105" i="63"/>
  <c r="S105" i="63"/>
  <c r="R105" i="63"/>
  <c r="Q105" i="63"/>
  <c r="P105" i="63"/>
  <c r="O105" i="63"/>
  <c r="N105" i="63"/>
  <c r="M105" i="63"/>
  <c r="L105" i="63"/>
  <c r="K105" i="63"/>
  <c r="J105" i="63"/>
  <c r="I105" i="63"/>
  <c r="AY104" i="63"/>
  <c r="AX104" i="63"/>
  <c r="AM104" i="63"/>
  <c r="AL104" i="63"/>
  <c r="AK104" i="63"/>
  <c r="AJ104" i="63"/>
  <c r="AI104" i="63"/>
  <c r="AH104" i="63"/>
  <c r="AG104" i="63"/>
  <c r="AF104" i="63"/>
  <c r="AE104" i="63"/>
  <c r="AD104" i="63"/>
  <c r="AC104" i="63"/>
  <c r="AB104" i="63"/>
  <c r="AA104" i="63"/>
  <c r="Z104" i="63"/>
  <c r="Y104" i="63"/>
  <c r="X104" i="63"/>
  <c r="W104" i="63"/>
  <c r="V104" i="63"/>
  <c r="U104" i="63"/>
  <c r="T104" i="63"/>
  <c r="S104" i="63"/>
  <c r="R104" i="63"/>
  <c r="Q104" i="63"/>
  <c r="P104" i="63"/>
  <c r="O104" i="63"/>
  <c r="N104" i="63"/>
  <c r="M104" i="63"/>
  <c r="L104" i="63"/>
  <c r="K104" i="63"/>
  <c r="J104" i="63"/>
  <c r="I104" i="63"/>
  <c r="AM102" i="63"/>
  <c r="AL102" i="63"/>
  <c r="AK102" i="63"/>
  <c r="AJ102" i="63"/>
  <c r="AI102" i="63"/>
  <c r="AH102" i="63"/>
  <c r="AG102" i="63"/>
  <c r="AF102" i="63"/>
  <c r="AE102" i="63"/>
  <c r="AD102" i="63"/>
  <c r="AC102" i="63"/>
  <c r="AB102" i="63"/>
  <c r="AA102" i="63"/>
  <c r="Z102" i="63"/>
  <c r="Y102" i="63"/>
  <c r="X102" i="63"/>
  <c r="W102" i="63"/>
  <c r="V102" i="63"/>
  <c r="U102" i="63"/>
  <c r="T102" i="63"/>
  <c r="S102" i="63"/>
  <c r="R102" i="63"/>
  <c r="Q102" i="63"/>
  <c r="P102" i="63"/>
  <c r="O102" i="63"/>
  <c r="N102" i="63"/>
  <c r="M102" i="63"/>
  <c r="L102" i="63"/>
  <c r="K102" i="63"/>
  <c r="J102" i="63"/>
  <c r="I102" i="63"/>
  <c r="AY101" i="63"/>
  <c r="AX101" i="63"/>
  <c r="AM101" i="63"/>
  <c r="AL101" i="63"/>
  <c r="AK101" i="63"/>
  <c r="AJ101" i="63"/>
  <c r="AI101" i="63"/>
  <c r="AH101" i="63"/>
  <c r="AG101" i="63"/>
  <c r="AF101" i="63"/>
  <c r="AE101" i="63"/>
  <c r="AD101" i="63"/>
  <c r="AC101" i="63"/>
  <c r="AB101" i="63"/>
  <c r="AA101" i="63"/>
  <c r="Z101" i="63"/>
  <c r="Y101" i="63"/>
  <c r="X101" i="63"/>
  <c r="W101" i="63"/>
  <c r="V101" i="63"/>
  <c r="U101" i="63"/>
  <c r="T101" i="63"/>
  <c r="S101" i="63"/>
  <c r="R101" i="63"/>
  <c r="Q101" i="63"/>
  <c r="P101" i="63"/>
  <c r="O101" i="63"/>
  <c r="N101" i="63"/>
  <c r="M101" i="63"/>
  <c r="L101" i="63"/>
  <c r="K101" i="63"/>
  <c r="J101" i="63"/>
  <c r="I101" i="63"/>
  <c r="AM99" i="63"/>
  <c r="AL99" i="63"/>
  <c r="AK99" i="63"/>
  <c r="AJ99" i="63"/>
  <c r="AI99" i="63"/>
  <c r="AH99" i="63"/>
  <c r="AG99" i="63"/>
  <c r="AF99" i="63"/>
  <c r="AE99" i="63"/>
  <c r="AD99" i="63"/>
  <c r="AC99" i="63"/>
  <c r="AB99" i="63"/>
  <c r="AA99" i="63"/>
  <c r="Z99" i="63"/>
  <c r="Y99" i="63"/>
  <c r="X99" i="63"/>
  <c r="W99" i="63"/>
  <c r="V99" i="63"/>
  <c r="U99" i="63"/>
  <c r="T99" i="63"/>
  <c r="S99" i="63"/>
  <c r="R99" i="63"/>
  <c r="Q99" i="63"/>
  <c r="P99" i="63"/>
  <c r="O99" i="63"/>
  <c r="N99" i="63"/>
  <c r="M99" i="63"/>
  <c r="L99" i="63"/>
  <c r="K99" i="63"/>
  <c r="J99" i="63"/>
  <c r="I99" i="63"/>
  <c r="AY98" i="63"/>
  <c r="AX98" i="63"/>
  <c r="AM98" i="63"/>
  <c r="AL98" i="63"/>
  <c r="AK98" i="63"/>
  <c r="AJ98" i="63"/>
  <c r="AI98" i="63"/>
  <c r="AH98" i="63"/>
  <c r="AG98" i="63"/>
  <c r="AF98" i="63"/>
  <c r="AE98" i="63"/>
  <c r="AD98" i="63"/>
  <c r="AC98" i="63"/>
  <c r="AB98" i="63"/>
  <c r="AA98" i="63"/>
  <c r="Z98" i="63"/>
  <c r="Y98" i="63"/>
  <c r="X98" i="63"/>
  <c r="W98" i="63"/>
  <c r="V98" i="63"/>
  <c r="U98" i="63"/>
  <c r="T98" i="63"/>
  <c r="S98" i="63"/>
  <c r="R98" i="63"/>
  <c r="Q98" i="63"/>
  <c r="P98" i="63"/>
  <c r="O98" i="63"/>
  <c r="N98" i="63"/>
  <c r="M98" i="63"/>
  <c r="L98" i="63"/>
  <c r="K98" i="63"/>
  <c r="J98" i="63"/>
  <c r="I98" i="63"/>
  <c r="AM96" i="63"/>
  <c r="AL96" i="63"/>
  <c r="AK96" i="63"/>
  <c r="AJ96" i="63"/>
  <c r="AI96" i="63"/>
  <c r="AH96" i="63"/>
  <c r="AG96" i="63"/>
  <c r="AF96" i="63"/>
  <c r="AE96" i="63"/>
  <c r="AD96" i="63"/>
  <c r="AC96" i="63"/>
  <c r="AB96" i="63"/>
  <c r="AA96" i="63"/>
  <c r="Z96" i="63"/>
  <c r="Y96" i="63"/>
  <c r="X96" i="63"/>
  <c r="W96" i="63"/>
  <c r="V96" i="63"/>
  <c r="U96" i="63"/>
  <c r="T96" i="63"/>
  <c r="S96" i="63"/>
  <c r="R96" i="63"/>
  <c r="Q96" i="63"/>
  <c r="P96" i="63"/>
  <c r="O96" i="63"/>
  <c r="N96" i="63"/>
  <c r="M96" i="63"/>
  <c r="L96" i="63"/>
  <c r="K96" i="63"/>
  <c r="J96" i="63"/>
  <c r="I96" i="63"/>
  <c r="AY95" i="63"/>
  <c r="AX95" i="63"/>
  <c r="AM95" i="63"/>
  <c r="AL95" i="63"/>
  <c r="AK95" i="63"/>
  <c r="AJ95" i="63"/>
  <c r="AI95" i="63"/>
  <c r="AH95" i="63"/>
  <c r="AG95" i="63"/>
  <c r="AF95" i="63"/>
  <c r="AE95" i="63"/>
  <c r="AD95" i="63"/>
  <c r="AC95" i="63"/>
  <c r="AB95" i="63"/>
  <c r="AA95" i="63"/>
  <c r="Z95" i="63"/>
  <c r="Y95" i="63"/>
  <c r="X95" i="63"/>
  <c r="W95" i="63"/>
  <c r="V95" i="63"/>
  <c r="U95" i="63"/>
  <c r="T95" i="63"/>
  <c r="S95" i="63"/>
  <c r="R95" i="63"/>
  <c r="Q95" i="63"/>
  <c r="P95" i="63"/>
  <c r="O95" i="63"/>
  <c r="N95" i="63"/>
  <c r="M95" i="63"/>
  <c r="L95" i="63"/>
  <c r="K95" i="63"/>
  <c r="J95" i="63"/>
  <c r="I95" i="63"/>
  <c r="AM93" i="63"/>
  <c r="AL93" i="63"/>
  <c r="AK93" i="63"/>
  <c r="AJ93" i="63"/>
  <c r="AI93" i="63"/>
  <c r="AH93" i="63"/>
  <c r="AG93" i="63"/>
  <c r="AF93" i="63"/>
  <c r="AE93" i="63"/>
  <c r="AD93" i="63"/>
  <c r="AC93" i="63"/>
  <c r="AB93" i="63"/>
  <c r="AA93" i="63"/>
  <c r="Z93" i="63"/>
  <c r="Y93" i="63"/>
  <c r="X93" i="63"/>
  <c r="W93" i="63"/>
  <c r="V93" i="63"/>
  <c r="U93" i="63"/>
  <c r="T93" i="63"/>
  <c r="S93" i="63"/>
  <c r="R93" i="63"/>
  <c r="Q93" i="63"/>
  <c r="P93" i="63"/>
  <c r="O93" i="63"/>
  <c r="N93" i="63"/>
  <c r="M93" i="63"/>
  <c r="L93" i="63"/>
  <c r="K93" i="63"/>
  <c r="J93" i="63"/>
  <c r="I93" i="63"/>
  <c r="AY92" i="63"/>
  <c r="AX92" i="63"/>
  <c r="AM92" i="63"/>
  <c r="AL92" i="63"/>
  <c r="AK92" i="63"/>
  <c r="AJ92" i="63"/>
  <c r="AI92" i="63"/>
  <c r="AH92" i="63"/>
  <c r="AG92" i="63"/>
  <c r="AF92" i="63"/>
  <c r="AE92" i="63"/>
  <c r="AD92" i="63"/>
  <c r="AC92" i="63"/>
  <c r="AB92" i="63"/>
  <c r="AA92" i="63"/>
  <c r="Z92" i="63"/>
  <c r="Y92" i="63"/>
  <c r="X92" i="63"/>
  <c r="W92" i="63"/>
  <c r="V92" i="63"/>
  <c r="U92" i="63"/>
  <c r="T92" i="63"/>
  <c r="S92" i="63"/>
  <c r="R92" i="63"/>
  <c r="Q92" i="63"/>
  <c r="P92" i="63"/>
  <c r="O92" i="63"/>
  <c r="N92" i="63"/>
  <c r="M92" i="63"/>
  <c r="L92" i="63"/>
  <c r="K92" i="63"/>
  <c r="J92" i="63"/>
  <c r="I92" i="63"/>
  <c r="AM90" i="63"/>
  <c r="AL90" i="63"/>
  <c r="AK90" i="63"/>
  <c r="AJ90" i="63"/>
  <c r="AI90" i="63"/>
  <c r="AH90" i="63"/>
  <c r="AG90" i="63"/>
  <c r="AF90" i="63"/>
  <c r="AE90" i="63"/>
  <c r="AD90" i="63"/>
  <c r="AC90" i="63"/>
  <c r="AB90" i="63"/>
  <c r="AA90" i="63"/>
  <c r="Z90" i="63"/>
  <c r="Y90" i="63"/>
  <c r="X90" i="63"/>
  <c r="W90" i="63"/>
  <c r="V90" i="63"/>
  <c r="U90" i="63"/>
  <c r="T90" i="63"/>
  <c r="S90" i="63"/>
  <c r="R90" i="63"/>
  <c r="Q90" i="63"/>
  <c r="P90" i="63"/>
  <c r="O90" i="63"/>
  <c r="N90" i="63"/>
  <c r="M90" i="63"/>
  <c r="L90" i="63"/>
  <c r="K90" i="63"/>
  <c r="J90" i="63"/>
  <c r="I90" i="63"/>
  <c r="AY89" i="63"/>
  <c r="AX89" i="63"/>
  <c r="AM89" i="63"/>
  <c r="AL89" i="63"/>
  <c r="AK89" i="63"/>
  <c r="AJ89" i="63"/>
  <c r="AI89" i="63"/>
  <c r="AH89" i="63"/>
  <c r="AG89" i="63"/>
  <c r="AF89" i="63"/>
  <c r="AE89" i="63"/>
  <c r="AD89" i="63"/>
  <c r="AC89" i="63"/>
  <c r="AB89" i="63"/>
  <c r="AA89" i="63"/>
  <c r="Z89" i="63"/>
  <c r="Y89" i="63"/>
  <c r="X89" i="63"/>
  <c r="W89" i="63"/>
  <c r="V89" i="63"/>
  <c r="U89" i="63"/>
  <c r="T89" i="63"/>
  <c r="S89" i="63"/>
  <c r="R89" i="63"/>
  <c r="Q89" i="63"/>
  <c r="P89" i="63"/>
  <c r="O89" i="63"/>
  <c r="N89" i="63"/>
  <c r="M89" i="63"/>
  <c r="L89" i="63"/>
  <c r="K89" i="63"/>
  <c r="J89" i="63"/>
  <c r="I89" i="63"/>
  <c r="AM87" i="63"/>
  <c r="AL87" i="63"/>
  <c r="AK87" i="63"/>
  <c r="AJ87" i="63"/>
  <c r="AI87" i="63"/>
  <c r="AH87" i="63"/>
  <c r="AG87" i="63"/>
  <c r="AF87" i="63"/>
  <c r="AE87" i="63"/>
  <c r="AD87" i="63"/>
  <c r="AC87" i="63"/>
  <c r="AB87" i="63"/>
  <c r="AA87" i="63"/>
  <c r="Z87" i="63"/>
  <c r="Y87" i="63"/>
  <c r="X87" i="63"/>
  <c r="W87" i="63"/>
  <c r="V87" i="63"/>
  <c r="U87" i="63"/>
  <c r="T87" i="63"/>
  <c r="S87" i="63"/>
  <c r="R87" i="63"/>
  <c r="Q87" i="63"/>
  <c r="P87" i="63"/>
  <c r="O87" i="63"/>
  <c r="N87" i="63"/>
  <c r="M87" i="63"/>
  <c r="L87" i="63"/>
  <c r="K87" i="63"/>
  <c r="J87" i="63"/>
  <c r="I87" i="63"/>
  <c r="AY86" i="63"/>
  <c r="AX86" i="63"/>
  <c r="AM86" i="63"/>
  <c r="AL86" i="63"/>
  <c r="AK86" i="63"/>
  <c r="AJ86" i="63"/>
  <c r="AI86" i="63"/>
  <c r="AH86" i="63"/>
  <c r="AG86" i="63"/>
  <c r="AF86" i="63"/>
  <c r="AE86" i="63"/>
  <c r="AD86" i="63"/>
  <c r="AC86" i="63"/>
  <c r="AB86" i="63"/>
  <c r="AA86" i="63"/>
  <c r="Z86" i="63"/>
  <c r="Y86" i="63"/>
  <c r="X86" i="63"/>
  <c r="W86" i="63"/>
  <c r="V86" i="63"/>
  <c r="U86" i="63"/>
  <c r="T86" i="63"/>
  <c r="S86" i="63"/>
  <c r="R86" i="63"/>
  <c r="Q86" i="63"/>
  <c r="P86" i="63"/>
  <c r="O86" i="63"/>
  <c r="N86" i="63"/>
  <c r="M86" i="63"/>
  <c r="L86" i="63"/>
  <c r="K86" i="63"/>
  <c r="J86" i="63"/>
  <c r="I86" i="63"/>
  <c r="AM84" i="63"/>
  <c r="AL84" i="63"/>
  <c r="AK84" i="63"/>
  <c r="AJ84" i="63"/>
  <c r="AI84" i="63"/>
  <c r="AH84" i="63"/>
  <c r="AG84" i="63"/>
  <c r="AF84" i="63"/>
  <c r="AE84" i="63"/>
  <c r="AD84" i="63"/>
  <c r="AC84" i="63"/>
  <c r="AB84" i="63"/>
  <c r="AA84" i="63"/>
  <c r="Z84" i="63"/>
  <c r="Y84" i="63"/>
  <c r="X84" i="63"/>
  <c r="W84" i="63"/>
  <c r="V84" i="63"/>
  <c r="U84" i="63"/>
  <c r="T84" i="63"/>
  <c r="S84" i="63"/>
  <c r="R84" i="63"/>
  <c r="Q84" i="63"/>
  <c r="P84" i="63"/>
  <c r="O84" i="63"/>
  <c r="N84" i="63"/>
  <c r="M84" i="63"/>
  <c r="L84" i="63"/>
  <c r="K84" i="63"/>
  <c r="J84" i="63"/>
  <c r="I84" i="63"/>
  <c r="AY83" i="63"/>
  <c r="AX83" i="63"/>
  <c r="AM83" i="63"/>
  <c r="AL83" i="63"/>
  <c r="AK83" i="63"/>
  <c r="AJ83" i="63"/>
  <c r="AI83" i="63"/>
  <c r="AH83" i="63"/>
  <c r="AG83" i="63"/>
  <c r="AF83" i="63"/>
  <c r="AE83" i="63"/>
  <c r="AD83" i="63"/>
  <c r="AC83" i="63"/>
  <c r="AB83" i="63"/>
  <c r="AA83" i="63"/>
  <c r="Z83" i="63"/>
  <c r="Y83" i="63"/>
  <c r="X83" i="63"/>
  <c r="W83" i="63"/>
  <c r="V83" i="63"/>
  <c r="U83" i="63"/>
  <c r="T83" i="63"/>
  <c r="S83" i="63"/>
  <c r="R83" i="63"/>
  <c r="Q83" i="63"/>
  <c r="P83" i="63"/>
  <c r="O83" i="63"/>
  <c r="N83" i="63"/>
  <c r="M83" i="63"/>
  <c r="L83" i="63"/>
  <c r="K83" i="63"/>
  <c r="J83" i="63"/>
  <c r="I83" i="63"/>
  <c r="AM318" i="64"/>
  <c r="AL318" i="64"/>
  <c r="AK318" i="64"/>
  <c r="AJ318" i="64"/>
  <c r="AI318" i="64"/>
  <c r="AH318" i="64"/>
  <c r="AG318" i="64"/>
  <c r="AF318" i="64"/>
  <c r="AE318" i="64"/>
  <c r="AD318" i="64"/>
  <c r="AC318" i="64"/>
  <c r="AB318" i="64"/>
  <c r="AA318" i="64"/>
  <c r="Z318" i="64"/>
  <c r="Y318" i="64"/>
  <c r="X318" i="64"/>
  <c r="W318" i="64"/>
  <c r="V318" i="64"/>
  <c r="U318" i="64"/>
  <c r="T318" i="64"/>
  <c r="S318" i="64"/>
  <c r="R318" i="64"/>
  <c r="Q318" i="64"/>
  <c r="P318" i="64"/>
  <c r="O318" i="64"/>
  <c r="N318" i="64"/>
  <c r="M318" i="64"/>
  <c r="L318" i="64"/>
  <c r="K318" i="64"/>
  <c r="J318" i="64"/>
  <c r="I318" i="64"/>
  <c r="AY317" i="64"/>
  <c r="AX317" i="64"/>
  <c r="AM317" i="64"/>
  <c r="AL317" i="64"/>
  <c r="AK317" i="64"/>
  <c r="AJ317" i="64"/>
  <c r="AI317" i="64"/>
  <c r="AH317" i="64"/>
  <c r="AG317" i="64"/>
  <c r="AF317" i="64"/>
  <c r="AE317" i="64"/>
  <c r="AD317" i="64"/>
  <c r="AC317" i="64"/>
  <c r="AB317" i="64"/>
  <c r="AA317" i="64"/>
  <c r="Z317" i="64"/>
  <c r="Y317" i="64"/>
  <c r="X317" i="64"/>
  <c r="W317" i="64"/>
  <c r="V317" i="64"/>
  <c r="U317" i="64"/>
  <c r="T317" i="64"/>
  <c r="S317" i="64"/>
  <c r="R317" i="64"/>
  <c r="Q317" i="64"/>
  <c r="P317" i="64"/>
  <c r="O317" i="64"/>
  <c r="N317" i="64"/>
  <c r="M317" i="64"/>
  <c r="L317" i="64"/>
  <c r="K317" i="64"/>
  <c r="J317" i="64"/>
  <c r="I317" i="64"/>
  <c r="AM315" i="64"/>
  <c r="AL315" i="64"/>
  <c r="AK315" i="64"/>
  <c r="AJ315" i="64"/>
  <c r="AI315" i="64"/>
  <c r="AH315" i="64"/>
  <c r="AG315" i="64"/>
  <c r="AF315" i="64"/>
  <c r="AE315" i="64"/>
  <c r="AD315" i="64"/>
  <c r="AC315" i="64"/>
  <c r="AB315" i="64"/>
  <c r="AA315" i="64"/>
  <c r="Z315" i="64"/>
  <c r="Y315" i="64"/>
  <c r="X315" i="64"/>
  <c r="W315" i="64"/>
  <c r="V315" i="64"/>
  <c r="U315" i="64"/>
  <c r="T315" i="64"/>
  <c r="S315" i="64"/>
  <c r="R315" i="64"/>
  <c r="Q315" i="64"/>
  <c r="P315" i="64"/>
  <c r="O315" i="64"/>
  <c r="N315" i="64"/>
  <c r="M315" i="64"/>
  <c r="L315" i="64"/>
  <c r="K315" i="64"/>
  <c r="J315" i="64"/>
  <c r="I315" i="64"/>
  <c r="AY314" i="64"/>
  <c r="AX314" i="64"/>
  <c r="AM314" i="64"/>
  <c r="AL314" i="64"/>
  <c r="AK314" i="64"/>
  <c r="AJ314" i="64"/>
  <c r="AI314" i="64"/>
  <c r="AH314" i="64"/>
  <c r="AG314" i="64"/>
  <c r="AF314" i="64"/>
  <c r="AE314" i="64"/>
  <c r="AD314" i="64"/>
  <c r="AC314" i="64"/>
  <c r="AB314" i="64"/>
  <c r="AA314" i="64"/>
  <c r="Z314" i="64"/>
  <c r="Y314" i="64"/>
  <c r="X314" i="64"/>
  <c r="W314" i="64"/>
  <c r="V314" i="64"/>
  <c r="U314" i="64"/>
  <c r="T314" i="64"/>
  <c r="S314" i="64"/>
  <c r="R314" i="64"/>
  <c r="Q314" i="64"/>
  <c r="P314" i="64"/>
  <c r="O314" i="64"/>
  <c r="N314" i="64"/>
  <c r="M314" i="64"/>
  <c r="L314" i="64"/>
  <c r="K314" i="64"/>
  <c r="J314" i="64"/>
  <c r="I314" i="64"/>
  <c r="AN313" i="64" s="1"/>
  <c r="AM312" i="64"/>
  <c r="AL312" i="64"/>
  <c r="AK312" i="64"/>
  <c r="AJ312" i="64"/>
  <c r="AI312" i="64"/>
  <c r="AH312" i="64"/>
  <c r="AG312" i="64"/>
  <c r="AF312" i="64"/>
  <c r="AE312" i="64"/>
  <c r="AD312" i="64"/>
  <c r="AC312" i="64"/>
  <c r="AB312" i="64"/>
  <c r="AA312" i="64"/>
  <c r="Z312" i="64"/>
  <c r="Y312" i="64"/>
  <c r="X312" i="64"/>
  <c r="W312" i="64"/>
  <c r="V312" i="64"/>
  <c r="U312" i="64"/>
  <c r="T312" i="64"/>
  <c r="S312" i="64"/>
  <c r="R312" i="64"/>
  <c r="Q312" i="64"/>
  <c r="P312" i="64"/>
  <c r="O312" i="64"/>
  <c r="N312" i="64"/>
  <c r="M312" i="64"/>
  <c r="L312" i="64"/>
  <c r="K312" i="64"/>
  <c r="J312" i="64"/>
  <c r="I312" i="64"/>
  <c r="AY311" i="64"/>
  <c r="AX311" i="64"/>
  <c r="AM311" i="64"/>
  <c r="AL311" i="64"/>
  <c r="AK311" i="64"/>
  <c r="AJ311" i="64"/>
  <c r="AI311" i="64"/>
  <c r="AH311" i="64"/>
  <c r="AG311" i="64"/>
  <c r="AF311" i="64"/>
  <c r="AE311" i="64"/>
  <c r="AD311" i="64"/>
  <c r="AC311" i="64"/>
  <c r="AB311" i="64"/>
  <c r="AA311" i="64"/>
  <c r="Z311" i="64"/>
  <c r="Y311" i="64"/>
  <c r="X311" i="64"/>
  <c r="W311" i="64"/>
  <c r="V311" i="64"/>
  <c r="U311" i="64"/>
  <c r="T311" i="64"/>
  <c r="S311" i="64"/>
  <c r="R311" i="64"/>
  <c r="Q311" i="64"/>
  <c r="P311" i="64"/>
  <c r="O311" i="64"/>
  <c r="N311" i="64"/>
  <c r="M311" i="64"/>
  <c r="L311" i="64"/>
  <c r="K311" i="64"/>
  <c r="J311" i="64"/>
  <c r="I311" i="64"/>
  <c r="AM309" i="64"/>
  <c r="AL309" i="64"/>
  <c r="AK309" i="64"/>
  <c r="AJ309" i="64"/>
  <c r="AI309" i="64"/>
  <c r="AH309" i="64"/>
  <c r="AG309" i="64"/>
  <c r="AF309" i="64"/>
  <c r="AE309" i="64"/>
  <c r="AD309" i="64"/>
  <c r="AC309" i="64"/>
  <c r="AB309" i="64"/>
  <c r="AA309" i="64"/>
  <c r="Z309" i="64"/>
  <c r="Y309" i="64"/>
  <c r="X309" i="64"/>
  <c r="W309" i="64"/>
  <c r="V309" i="64"/>
  <c r="U309" i="64"/>
  <c r="T309" i="64"/>
  <c r="S309" i="64"/>
  <c r="R309" i="64"/>
  <c r="Q309" i="64"/>
  <c r="P309" i="64"/>
  <c r="O309" i="64"/>
  <c r="N309" i="64"/>
  <c r="M309" i="64"/>
  <c r="L309" i="64"/>
  <c r="K309" i="64"/>
  <c r="J309" i="64"/>
  <c r="I309" i="64"/>
  <c r="AY308" i="64"/>
  <c r="AX308" i="64"/>
  <c r="AM308" i="64"/>
  <c r="AL308" i="64"/>
  <c r="AK308" i="64"/>
  <c r="AJ308" i="64"/>
  <c r="AI308" i="64"/>
  <c r="AH308" i="64"/>
  <c r="AG308" i="64"/>
  <c r="AF308" i="64"/>
  <c r="AE308" i="64"/>
  <c r="AD308" i="64"/>
  <c r="AC308" i="64"/>
  <c r="AB308" i="64"/>
  <c r="AA308" i="64"/>
  <c r="Z308" i="64"/>
  <c r="Y308" i="64"/>
  <c r="X308" i="64"/>
  <c r="W308" i="64"/>
  <c r="V308" i="64"/>
  <c r="U308" i="64"/>
  <c r="T308" i="64"/>
  <c r="S308" i="64"/>
  <c r="R308" i="64"/>
  <c r="Q308" i="64"/>
  <c r="P308" i="64"/>
  <c r="O308" i="64"/>
  <c r="N308" i="64"/>
  <c r="M308" i="64"/>
  <c r="L308" i="64"/>
  <c r="AN307" i="64" s="1"/>
  <c r="K308" i="64"/>
  <c r="J308" i="64"/>
  <c r="I308" i="64"/>
  <c r="AM306" i="64"/>
  <c r="AL306" i="64"/>
  <c r="AK306" i="64"/>
  <c r="AJ306" i="64"/>
  <c r="AI306" i="64"/>
  <c r="AH306" i="64"/>
  <c r="AG306" i="64"/>
  <c r="AF306" i="64"/>
  <c r="AE306" i="64"/>
  <c r="AD306" i="64"/>
  <c r="AC306" i="64"/>
  <c r="AB306" i="64"/>
  <c r="AA306" i="64"/>
  <c r="Z306" i="64"/>
  <c r="Y306" i="64"/>
  <c r="X306" i="64"/>
  <c r="W306" i="64"/>
  <c r="V306" i="64"/>
  <c r="U306" i="64"/>
  <c r="T306" i="64"/>
  <c r="S306" i="64"/>
  <c r="R306" i="64"/>
  <c r="Q306" i="64"/>
  <c r="P306" i="64"/>
  <c r="O306" i="64"/>
  <c r="N306" i="64"/>
  <c r="M306" i="64"/>
  <c r="L306" i="64"/>
  <c r="K306" i="64"/>
  <c r="J306" i="64"/>
  <c r="I306" i="64"/>
  <c r="AY305" i="64"/>
  <c r="AX305" i="64"/>
  <c r="AM305" i="64"/>
  <c r="AL305" i="64"/>
  <c r="AK305" i="64"/>
  <c r="AJ305" i="64"/>
  <c r="AI305" i="64"/>
  <c r="AH305" i="64"/>
  <c r="AG305" i="64"/>
  <c r="AF305" i="64"/>
  <c r="AE305" i="64"/>
  <c r="AD305" i="64"/>
  <c r="AC305" i="64"/>
  <c r="AB305" i="64"/>
  <c r="AA305" i="64"/>
  <c r="Z305" i="64"/>
  <c r="Y305" i="64"/>
  <c r="X305" i="64"/>
  <c r="W305" i="64"/>
  <c r="V305" i="64"/>
  <c r="U305" i="64"/>
  <c r="T305" i="64"/>
  <c r="S305" i="64"/>
  <c r="R305" i="64"/>
  <c r="Q305" i="64"/>
  <c r="P305" i="64"/>
  <c r="O305" i="64"/>
  <c r="N305" i="64"/>
  <c r="M305" i="64"/>
  <c r="L305" i="64"/>
  <c r="K305" i="64"/>
  <c r="J305" i="64"/>
  <c r="I305" i="64"/>
  <c r="AM303" i="64"/>
  <c r="AL303" i="64"/>
  <c r="AK303" i="64"/>
  <c r="AJ303" i="64"/>
  <c r="AI303" i="64"/>
  <c r="AH303" i="64"/>
  <c r="AG303" i="64"/>
  <c r="AF303" i="64"/>
  <c r="AE303" i="64"/>
  <c r="AD303" i="64"/>
  <c r="AC303" i="64"/>
  <c r="AB303" i="64"/>
  <c r="AA303" i="64"/>
  <c r="Z303" i="64"/>
  <c r="Y303" i="64"/>
  <c r="X303" i="64"/>
  <c r="W303" i="64"/>
  <c r="V303" i="64"/>
  <c r="U303" i="64"/>
  <c r="T303" i="64"/>
  <c r="S303" i="64"/>
  <c r="R303" i="64"/>
  <c r="Q303" i="64"/>
  <c r="P303" i="64"/>
  <c r="O303" i="64"/>
  <c r="N303" i="64"/>
  <c r="M303" i="64"/>
  <c r="L303" i="64"/>
  <c r="K303" i="64"/>
  <c r="J303" i="64"/>
  <c r="I303" i="64"/>
  <c r="AY302" i="64"/>
  <c r="AX302" i="64"/>
  <c r="AM302" i="64"/>
  <c r="AL302" i="64"/>
  <c r="AK302" i="64"/>
  <c r="AJ302" i="64"/>
  <c r="AI302" i="64"/>
  <c r="AH302" i="64"/>
  <c r="AG302" i="64"/>
  <c r="AF302" i="64"/>
  <c r="AE302" i="64"/>
  <c r="AD302" i="64"/>
  <c r="AC302" i="64"/>
  <c r="AB302" i="64"/>
  <c r="AA302" i="64"/>
  <c r="Z302" i="64"/>
  <c r="Y302" i="64"/>
  <c r="X302" i="64"/>
  <c r="W302" i="64"/>
  <c r="V302" i="64"/>
  <c r="U302" i="64"/>
  <c r="T302" i="64"/>
  <c r="S302" i="64"/>
  <c r="R302" i="64"/>
  <c r="Q302" i="64"/>
  <c r="P302" i="64"/>
  <c r="O302" i="64"/>
  <c r="N302" i="64"/>
  <c r="M302" i="64"/>
  <c r="L302" i="64"/>
  <c r="K302" i="64"/>
  <c r="J302" i="64"/>
  <c r="I302" i="64"/>
  <c r="AM300" i="64"/>
  <c r="AL300" i="64"/>
  <c r="AK300" i="64"/>
  <c r="AJ300" i="64"/>
  <c r="AI300" i="64"/>
  <c r="AH300" i="64"/>
  <c r="AG300" i="64"/>
  <c r="AF300" i="64"/>
  <c r="AE300" i="64"/>
  <c r="AD300" i="64"/>
  <c r="AC300" i="64"/>
  <c r="AB300" i="64"/>
  <c r="AA300" i="64"/>
  <c r="Z300" i="64"/>
  <c r="Y300" i="64"/>
  <c r="X300" i="64"/>
  <c r="W300" i="64"/>
  <c r="V300" i="64"/>
  <c r="U300" i="64"/>
  <c r="T300" i="64"/>
  <c r="S300" i="64"/>
  <c r="R300" i="64"/>
  <c r="Q300" i="64"/>
  <c r="P300" i="64"/>
  <c r="O300" i="64"/>
  <c r="N300" i="64"/>
  <c r="M300" i="64"/>
  <c r="L300" i="64"/>
  <c r="K300" i="64"/>
  <c r="J300" i="64"/>
  <c r="I300" i="64"/>
  <c r="AY299" i="64"/>
  <c r="AX299" i="64"/>
  <c r="AM299" i="64"/>
  <c r="AL299" i="64"/>
  <c r="AK299" i="64"/>
  <c r="AJ299" i="64"/>
  <c r="AI299" i="64"/>
  <c r="AH299" i="64"/>
  <c r="AG299" i="64"/>
  <c r="AF299" i="64"/>
  <c r="AE299" i="64"/>
  <c r="AD299" i="64"/>
  <c r="AC299" i="64"/>
  <c r="AB299" i="64"/>
  <c r="AA299" i="64"/>
  <c r="Z299" i="64"/>
  <c r="Y299" i="64"/>
  <c r="X299" i="64"/>
  <c r="W299" i="64"/>
  <c r="V299" i="64"/>
  <c r="U299" i="64"/>
  <c r="T299" i="64"/>
  <c r="S299" i="64"/>
  <c r="R299" i="64"/>
  <c r="Q299" i="64"/>
  <c r="P299" i="64"/>
  <c r="O299" i="64"/>
  <c r="N299" i="64"/>
  <c r="M299" i="64"/>
  <c r="L299" i="64"/>
  <c r="K299" i="64"/>
  <c r="J299" i="64"/>
  <c r="I299" i="64"/>
  <c r="AM297" i="64"/>
  <c r="AL297" i="64"/>
  <c r="AK297" i="64"/>
  <c r="AJ297" i="64"/>
  <c r="AI297" i="64"/>
  <c r="AH297" i="64"/>
  <c r="AG297" i="64"/>
  <c r="AF297" i="64"/>
  <c r="AE297" i="64"/>
  <c r="AD297" i="64"/>
  <c r="AC297" i="64"/>
  <c r="AB297" i="64"/>
  <c r="AA297" i="64"/>
  <c r="Z297" i="64"/>
  <c r="Y297" i="64"/>
  <c r="X297" i="64"/>
  <c r="W297" i="64"/>
  <c r="V297" i="64"/>
  <c r="U297" i="64"/>
  <c r="T297" i="64"/>
  <c r="S297" i="64"/>
  <c r="R297" i="64"/>
  <c r="Q297" i="64"/>
  <c r="P297" i="64"/>
  <c r="O297" i="64"/>
  <c r="N297" i="64"/>
  <c r="M297" i="64"/>
  <c r="L297" i="64"/>
  <c r="K297" i="64"/>
  <c r="J297" i="64"/>
  <c r="I297" i="64"/>
  <c r="AY296" i="64"/>
  <c r="AX296" i="64"/>
  <c r="AM296" i="64"/>
  <c r="AL296" i="64"/>
  <c r="AK296" i="64"/>
  <c r="AJ296" i="64"/>
  <c r="AI296" i="64"/>
  <c r="AH296" i="64"/>
  <c r="AG296" i="64"/>
  <c r="AF296" i="64"/>
  <c r="AE296" i="64"/>
  <c r="AD296" i="64"/>
  <c r="AC296" i="64"/>
  <c r="AB296" i="64"/>
  <c r="AA296" i="64"/>
  <c r="Z296" i="64"/>
  <c r="Y296" i="64"/>
  <c r="X296" i="64"/>
  <c r="W296" i="64"/>
  <c r="V296" i="64"/>
  <c r="U296" i="64"/>
  <c r="T296" i="64"/>
  <c r="S296" i="64"/>
  <c r="R296" i="64"/>
  <c r="Q296" i="64"/>
  <c r="P296" i="64"/>
  <c r="O296" i="64"/>
  <c r="N296" i="64"/>
  <c r="M296" i="64"/>
  <c r="L296" i="64"/>
  <c r="K296" i="64"/>
  <c r="J296" i="64"/>
  <c r="I296" i="64"/>
  <c r="AN295" i="64" s="1"/>
  <c r="AM294" i="64"/>
  <c r="AL294" i="64"/>
  <c r="AK294" i="64"/>
  <c r="AJ294" i="64"/>
  <c r="AI294" i="64"/>
  <c r="AH294" i="64"/>
  <c r="AG294" i="64"/>
  <c r="AF294" i="64"/>
  <c r="AE294" i="64"/>
  <c r="AD294" i="64"/>
  <c r="AC294" i="64"/>
  <c r="AB294" i="64"/>
  <c r="AA294" i="64"/>
  <c r="Z294" i="64"/>
  <c r="Y294" i="64"/>
  <c r="X294" i="64"/>
  <c r="W294" i="64"/>
  <c r="V294" i="64"/>
  <c r="U294" i="64"/>
  <c r="T294" i="64"/>
  <c r="S294" i="64"/>
  <c r="R294" i="64"/>
  <c r="Q294" i="64"/>
  <c r="P294" i="64"/>
  <c r="O294" i="64"/>
  <c r="N294" i="64"/>
  <c r="M294" i="64"/>
  <c r="L294" i="64"/>
  <c r="K294" i="64"/>
  <c r="J294" i="64"/>
  <c r="I294" i="64"/>
  <c r="AY293" i="64"/>
  <c r="AX293" i="64"/>
  <c r="AM293" i="64"/>
  <c r="AL293" i="64"/>
  <c r="AK293" i="64"/>
  <c r="AJ293" i="64"/>
  <c r="AI293" i="64"/>
  <c r="AH293" i="64"/>
  <c r="AG293" i="64"/>
  <c r="AF293" i="64"/>
  <c r="AE293" i="64"/>
  <c r="AD293" i="64"/>
  <c r="AC293" i="64"/>
  <c r="AB293" i="64"/>
  <c r="AA293" i="64"/>
  <c r="Z293" i="64"/>
  <c r="Y293" i="64"/>
  <c r="X293" i="64"/>
  <c r="W293" i="64"/>
  <c r="V293" i="64"/>
  <c r="U293" i="64"/>
  <c r="T293" i="64"/>
  <c r="S293" i="64"/>
  <c r="R293" i="64"/>
  <c r="Q293" i="64"/>
  <c r="P293" i="64"/>
  <c r="O293" i="64"/>
  <c r="N293" i="64"/>
  <c r="M293" i="64"/>
  <c r="L293" i="64"/>
  <c r="K293" i="64"/>
  <c r="J293" i="64"/>
  <c r="I293" i="64"/>
  <c r="AM291" i="64"/>
  <c r="AL291" i="64"/>
  <c r="AK291" i="64"/>
  <c r="AJ291" i="64"/>
  <c r="AI291" i="64"/>
  <c r="AH291" i="64"/>
  <c r="AG291" i="64"/>
  <c r="AF291" i="64"/>
  <c r="AE291" i="64"/>
  <c r="AD291" i="64"/>
  <c r="AC291" i="64"/>
  <c r="AB291" i="64"/>
  <c r="AA291" i="64"/>
  <c r="Z291" i="64"/>
  <c r="Y291" i="64"/>
  <c r="X291" i="64"/>
  <c r="W291" i="64"/>
  <c r="V291" i="64"/>
  <c r="U291" i="64"/>
  <c r="T291" i="64"/>
  <c r="S291" i="64"/>
  <c r="R291" i="64"/>
  <c r="Q291" i="64"/>
  <c r="P291" i="64"/>
  <c r="O291" i="64"/>
  <c r="N291" i="64"/>
  <c r="M291" i="64"/>
  <c r="L291" i="64"/>
  <c r="K291" i="64"/>
  <c r="J291" i="64"/>
  <c r="I291" i="64"/>
  <c r="AY290" i="64"/>
  <c r="AX290" i="64"/>
  <c r="AM290" i="64"/>
  <c r="AL290" i="64"/>
  <c r="AK290" i="64"/>
  <c r="AJ290" i="64"/>
  <c r="AI290" i="64"/>
  <c r="AH290" i="64"/>
  <c r="AG290" i="64"/>
  <c r="AF290" i="64"/>
  <c r="AE290" i="64"/>
  <c r="AD290" i="64"/>
  <c r="AC290" i="64"/>
  <c r="AB290" i="64"/>
  <c r="AA290" i="64"/>
  <c r="Z290" i="64"/>
  <c r="Y290" i="64"/>
  <c r="X290" i="64"/>
  <c r="W290" i="64"/>
  <c r="V290" i="64"/>
  <c r="U290" i="64"/>
  <c r="T290" i="64"/>
  <c r="S290" i="64"/>
  <c r="R290" i="64"/>
  <c r="Q290" i="64"/>
  <c r="P290" i="64"/>
  <c r="O290" i="64"/>
  <c r="N290" i="64"/>
  <c r="M290" i="64"/>
  <c r="L290" i="64"/>
  <c r="K290" i="64"/>
  <c r="J290" i="64"/>
  <c r="I290" i="64"/>
  <c r="AM288" i="64"/>
  <c r="AL288" i="64"/>
  <c r="AK288" i="64"/>
  <c r="AJ288" i="64"/>
  <c r="AI288" i="64"/>
  <c r="AH288" i="64"/>
  <c r="AG288" i="64"/>
  <c r="AF288" i="64"/>
  <c r="AE288" i="64"/>
  <c r="AD288" i="64"/>
  <c r="AC288" i="64"/>
  <c r="AB288" i="64"/>
  <c r="AA288" i="64"/>
  <c r="Z288" i="64"/>
  <c r="Y288" i="64"/>
  <c r="X288" i="64"/>
  <c r="W288" i="64"/>
  <c r="V288" i="64"/>
  <c r="U288" i="64"/>
  <c r="T288" i="64"/>
  <c r="S288" i="64"/>
  <c r="R288" i="64"/>
  <c r="Q288" i="64"/>
  <c r="P288" i="64"/>
  <c r="O288" i="64"/>
  <c r="N288" i="64"/>
  <c r="M288" i="64"/>
  <c r="L288" i="64"/>
  <c r="K288" i="64"/>
  <c r="J288" i="64"/>
  <c r="I288" i="64"/>
  <c r="AY287" i="64"/>
  <c r="AX287" i="64"/>
  <c r="AM287" i="64"/>
  <c r="AL287" i="64"/>
  <c r="AK287" i="64"/>
  <c r="AJ287" i="64"/>
  <c r="AI287" i="64"/>
  <c r="AH287" i="64"/>
  <c r="AG287" i="64"/>
  <c r="AF287" i="64"/>
  <c r="AE287" i="64"/>
  <c r="AD287" i="64"/>
  <c r="AC287" i="64"/>
  <c r="AB287" i="64"/>
  <c r="AA287" i="64"/>
  <c r="Z287" i="64"/>
  <c r="Y287" i="64"/>
  <c r="X287" i="64"/>
  <c r="W287" i="64"/>
  <c r="V287" i="64"/>
  <c r="U287" i="64"/>
  <c r="T287" i="64"/>
  <c r="S287" i="64"/>
  <c r="R287" i="64"/>
  <c r="Q287" i="64"/>
  <c r="P287" i="64"/>
  <c r="O287" i="64"/>
  <c r="N287" i="64"/>
  <c r="M287" i="64"/>
  <c r="L287" i="64"/>
  <c r="K287" i="64"/>
  <c r="J287" i="64"/>
  <c r="I287" i="64"/>
  <c r="AN286" i="64" s="1"/>
  <c r="AM285" i="64"/>
  <c r="AL285" i="64"/>
  <c r="AK285" i="64"/>
  <c r="AJ285" i="64"/>
  <c r="AI285" i="64"/>
  <c r="AH285" i="64"/>
  <c r="AG285" i="64"/>
  <c r="AF285" i="64"/>
  <c r="AE285" i="64"/>
  <c r="AD285" i="64"/>
  <c r="AC285" i="64"/>
  <c r="AB285" i="64"/>
  <c r="AA285" i="64"/>
  <c r="Z285" i="64"/>
  <c r="Y285" i="64"/>
  <c r="X285" i="64"/>
  <c r="W285" i="64"/>
  <c r="V285" i="64"/>
  <c r="U285" i="64"/>
  <c r="T285" i="64"/>
  <c r="S285" i="64"/>
  <c r="R285" i="64"/>
  <c r="Q285" i="64"/>
  <c r="P285" i="64"/>
  <c r="O285" i="64"/>
  <c r="N285" i="64"/>
  <c r="M285" i="64"/>
  <c r="L285" i="64"/>
  <c r="K285" i="64"/>
  <c r="J285" i="64"/>
  <c r="I285" i="64"/>
  <c r="AY284" i="64"/>
  <c r="AX284" i="64"/>
  <c r="AM284" i="64"/>
  <c r="AL284" i="64"/>
  <c r="AK284" i="64"/>
  <c r="AJ284" i="64"/>
  <c r="AI284" i="64"/>
  <c r="AH284" i="64"/>
  <c r="AG284" i="64"/>
  <c r="AF284" i="64"/>
  <c r="AE284" i="64"/>
  <c r="AD284" i="64"/>
  <c r="AC284" i="64"/>
  <c r="AB284" i="64"/>
  <c r="AA284" i="64"/>
  <c r="Z284" i="64"/>
  <c r="Y284" i="64"/>
  <c r="X284" i="64"/>
  <c r="W284" i="64"/>
  <c r="V284" i="64"/>
  <c r="U284" i="64"/>
  <c r="T284" i="64"/>
  <c r="S284" i="64"/>
  <c r="R284" i="64"/>
  <c r="Q284" i="64"/>
  <c r="P284" i="64"/>
  <c r="O284" i="64"/>
  <c r="N284" i="64"/>
  <c r="M284" i="64"/>
  <c r="L284" i="64"/>
  <c r="K284" i="64"/>
  <c r="J284" i="64"/>
  <c r="I284" i="64"/>
  <c r="AN283" i="64" s="1"/>
  <c r="AM282" i="64"/>
  <c r="AL282" i="64"/>
  <c r="AK282" i="64"/>
  <c r="AJ282" i="64"/>
  <c r="AI282" i="64"/>
  <c r="AH282" i="64"/>
  <c r="AG282" i="64"/>
  <c r="AF282" i="64"/>
  <c r="AE282" i="64"/>
  <c r="AD282" i="64"/>
  <c r="AC282" i="64"/>
  <c r="AB282" i="64"/>
  <c r="AA282" i="64"/>
  <c r="Z282" i="64"/>
  <c r="Y282" i="64"/>
  <c r="X282" i="64"/>
  <c r="W282" i="64"/>
  <c r="V282" i="64"/>
  <c r="U282" i="64"/>
  <c r="T282" i="64"/>
  <c r="S282" i="64"/>
  <c r="R282" i="64"/>
  <c r="Q282" i="64"/>
  <c r="P282" i="64"/>
  <c r="O282" i="64"/>
  <c r="N282" i="64"/>
  <c r="M282" i="64"/>
  <c r="L282" i="64"/>
  <c r="K282" i="64"/>
  <c r="J282" i="64"/>
  <c r="I282" i="64"/>
  <c r="AY281" i="64"/>
  <c r="AX281" i="64"/>
  <c r="AM281" i="64"/>
  <c r="AL281" i="64"/>
  <c r="AK281" i="64"/>
  <c r="AJ281" i="64"/>
  <c r="AI281" i="64"/>
  <c r="AH281" i="64"/>
  <c r="AG281" i="64"/>
  <c r="AF281" i="64"/>
  <c r="AE281" i="64"/>
  <c r="AD281" i="64"/>
  <c r="AC281" i="64"/>
  <c r="AB281" i="64"/>
  <c r="AA281" i="64"/>
  <c r="Z281" i="64"/>
  <c r="Y281" i="64"/>
  <c r="X281" i="64"/>
  <c r="W281" i="64"/>
  <c r="V281" i="64"/>
  <c r="U281" i="64"/>
  <c r="T281" i="64"/>
  <c r="S281" i="64"/>
  <c r="R281" i="64"/>
  <c r="Q281" i="64"/>
  <c r="P281" i="64"/>
  <c r="O281" i="64"/>
  <c r="N281" i="64"/>
  <c r="M281" i="64"/>
  <c r="L281" i="64"/>
  <c r="K281" i="64"/>
  <c r="J281" i="64"/>
  <c r="I281" i="64"/>
  <c r="AM279" i="64"/>
  <c r="AL279" i="64"/>
  <c r="AK279" i="64"/>
  <c r="AJ279" i="64"/>
  <c r="AI279" i="64"/>
  <c r="AH279" i="64"/>
  <c r="AG279" i="64"/>
  <c r="AF279" i="64"/>
  <c r="AE279" i="64"/>
  <c r="AD279" i="64"/>
  <c r="AC279" i="64"/>
  <c r="AB279" i="64"/>
  <c r="AA279" i="64"/>
  <c r="Z279" i="64"/>
  <c r="Y279" i="64"/>
  <c r="X279" i="64"/>
  <c r="W279" i="64"/>
  <c r="V279" i="64"/>
  <c r="U279" i="64"/>
  <c r="T279" i="64"/>
  <c r="S279" i="64"/>
  <c r="R279" i="64"/>
  <c r="Q279" i="64"/>
  <c r="P279" i="64"/>
  <c r="O279" i="64"/>
  <c r="N279" i="64"/>
  <c r="M279" i="64"/>
  <c r="L279" i="64"/>
  <c r="K279" i="64"/>
  <c r="J279" i="64"/>
  <c r="I279" i="64"/>
  <c r="AY278" i="64"/>
  <c r="AX278" i="64"/>
  <c r="AM278" i="64"/>
  <c r="AL278" i="64"/>
  <c r="AK278" i="64"/>
  <c r="AJ278" i="64"/>
  <c r="AI278" i="64"/>
  <c r="AH278" i="64"/>
  <c r="AG278" i="64"/>
  <c r="AF278" i="64"/>
  <c r="AE278" i="64"/>
  <c r="AD278" i="64"/>
  <c r="AC278" i="64"/>
  <c r="AB278" i="64"/>
  <c r="AA278" i="64"/>
  <c r="Z278" i="64"/>
  <c r="Y278" i="64"/>
  <c r="X278" i="64"/>
  <c r="W278" i="64"/>
  <c r="V278" i="64"/>
  <c r="U278" i="64"/>
  <c r="T278" i="64"/>
  <c r="S278" i="64"/>
  <c r="R278" i="64"/>
  <c r="Q278" i="64"/>
  <c r="P278" i="64"/>
  <c r="O278" i="64"/>
  <c r="N278" i="64"/>
  <c r="M278" i="64"/>
  <c r="L278" i="64"/>
  <c r="K278" i="64"/>
  <c r="J278" i="64"/>
  <c r="I278" i="64"/>
  <c r="AM276" i="64"/>
  <c r="AL276" i="64"/>
  <c r="AK276" i="64"/>
  <c r="AJ276" i="64"/>
  <c r="AI276" i="64"/>
  <c r="AH276" i="64"/>
  <c r="AG276" i="64"/>
  <c r="AF276" i="64"/>
  <c r="AE276" i="64"/>
  <c r="AD276" i="64"/>
  <c r="AC276" i="64"/>
  <c r="AB276" i="64"/>
  <c r="AA276" i="64"/>
  <c r="Z276" i="64"/>
  <c r="Y276" i="64"/>
  <c r="X276" i="64"/>
  <c r="W276" i="64"/>
  <c r="V276" i="64"/>
  <c r="U276" i="64"/>
  <c r="T276" i="64"/>
  <c r="S276" i="64"/>
  <c r="R276" i="64"/>
  <c r="Q276" i="64"/>
  <c r="P276" i="64"/>
  <c r="O276" i="64"/>
  <c r="N276" i="64"/>
  <c r="M276" i="64"/>
  <c r="L276" i="64"/>
  <c r="K276" i="64"/>
  <c r="J276" i="64"/>
  <c r="I276" i="64"/>
  <c r="AY275" i="64"/>
  <c r="AX275" i="64"/>
  <c r="AM275" i="64"/>
  <c r="AL275" i="64"/>
  <c r="AK275" i="64"/>
  <c r="AJ275" i="64"/>
  <c r="AI275" i="64"/>
  <c r="AH275" i="64"/>
  <c r="AG275" i="64"/>
  <c r="AF275" i="64"/>
  <c r="AE275" i="64"/>
  <c r="AD275" i="64"/>
  <c r="AC275" i="64"/>
  <c r="AB275" i="64"/>
  <c r="AA275" i="64"/>
  <c r="Z275" i="64"/>
  <c r="Y275" i="64"/>
  <c r="X275" i="64"/>
  <c r="W275" i="64"/>
  <c r="V275" i="64"/>
  <c r="U275" i="64"/>
  <c r="T275" i="64"/>
  <c r="S275" i="64"/>
  <c r="R275" i="64"/>
  <c r="Q275" i="64"/>
  <c r="P275" i="64"/>
  <c r="O275" i="64"/>
  <c r="N275" i="64"/>
  <c r="M275" i="64"/>
  <c r="L275" i="64"/>
  <c r="K275" i="64"/>
  <c r="J275" i="64"/>
  <c r="I275" i="64"/>
  <c r="AM273" i="64"/>
  <c r="AL273" i="64"/>
  <c r="AK273" i="64"/>
  <c r="AJ273" i="64"/>
  <c r="AI273" i="64"/>
  <c r="AH273" i="64"/>
  <c r="AG273" i="64"/>
  <c r="AF273" i="64"/>
  <c r="AE273" i="64"/>
  <c r="AD273" i="64"/>
  <c r="AC273" i="64"/>
  <c r="AB273" i="64"/>
  <c r="AA273" i="64"/>
  <c r="Z273" i="64"/>
  <c r="Y273" i="64"/>
  <c r="X273" i="64"/>
  <c r="W273" i="64"/>
  <c r="V273" i="64"/>
  <c r="U273" i="64"/>
  <c r="T273" i="64"/>
  <c r="S273" i="64"/>
  <c r="R273" i="64"/>
  <c r="Q273" i="64"/>
  <c r="P273" i="64"/>
  <c r="O273" i="64"/>
  <c r="N273" i="64"/>
  <c r="M273" i="64"/>
  <c r="L273" i="64"/>
  <c r="K273" i="64"/>
  <c r="J273" i="64"/>
  <c r="I273" i="64"/>
  <c r="AY272" i="64"/>
  <c r="AX272" i="64"/>
  <c r="AM272" i="64"/>
  <c r="AL272" i="64"/>
  <c r="AK272" i="64"/>
  <c r="AJ272" i="64"/>
  <c r="AI272" i="64"/>
  <c r="AH272" i="64"/>
  <c r="AG272" i="64"/>
  <c r="AF272" i="64"/>
  <c r="AE272" i="64"/>
  <c r="AD272" i="64"/>
  <c r="AC272" i="64"/>
  <c r="AB272" i="64"/>
  <c r="AA272" i="64"/>
  <c r="Z272" i="64"/>
  <c r="Y272" i="64"/>
  <c r="X272" i="64"/>
  <c r="W272" i="64"/>
  <c r="V272" i="64"/>
  <c r="U272" i="64"/>
  <c r="T272" i="64"/>
  <c r="S272" i="64"/>
  <c r="R272" i="64"/>
  <c r="AN271" i="64" s="1"/>
  <c r="Q272" i="64"/>
  <c r="P272" i="64"/>
  <c r="O272" i="64"/>
  <c r="N272" i="64"/>
  <c r="M272" i="64"/>
  <c r="L272" i="64"/>
  <c r="K272" i="64"/>
  <c r="J272" i="64"/>
  <c r="I272" i="64"/>
  <c r="AM270" i="64"/>
  <c r="AL270" i="64"/>
  <c r="AK270" i="64"/>
  <c r="AJ270" i="64"/>
  <c r="AI270" i="64"/>
  <c r="AH270" i="64"/>
  <c r="AG270" i="64"/>
  <c r="AF270" i="64"/>
  <c r="AE270" i="64"/>
  <c r="AD270" i="64"/>
  <c r="AC270" i="64"/>
  <c r="AB270" i="64"/>
  <c r="AA270" i="64"/>
  <c r="Z270" i="64"/>
  <c r="Y270" i="64"/>
  <c r="X270" i="64"/>
  <c r="W270" i="64"/>
  <c r="V270" i="64"/>
  <c r="U270" i="64"/>
  <c r="T270" i="64"/>
  <c r="S270" i="64"/>
  <c r="R270" i="64"/>
  <c r="Q270" i="64"/>
  <c r="P270" i="64"/>
  <c r="O270" i="64"/>
  <c r="N270" i="64"/>
  <c r="M270" i="64"/>
  <c r="L270" i="64"/>
  <c r="K270" i="64"/>
  <c r="J270" i="64"/>
  <c r="I270" i="64"/>
  <c r="AY269" i="64"/>
  <c r="AX269" i="64"/>
  <c r="AM269" i="64"/>
  <c r="AL269" i="64"/>
  <c r="AK269" i="64"/>
  <c r="AJ269" i="64"/>
  <c r="AI269" i="64"/>
  <c r="AH269" i="64"/>
  <c r="AG269" i="64"/>
  <c r="AF269" i="64"/>
  <c r="AE269" i="64"/>
  <c r="AD269" i="64"/>
  <c r="AC269" i="64"/>
  <c r="AB269" i="64"/>
  <c r="AA269" i="64"/>
  <c r="Z269" i="64"/>
  <c r="Y269" i="64"/>
  <c r="X269" i="64"/>
  <c r="W269" i="64"/>
  <c r="V269" i="64"/>
  <c r="U269" i="64"/>
  <c r="T269" i="64"/>
  <c r="S269" i="64"/>
  <c r="R269" i="64"/>
  <c r="Q269" i="64"/>
  <c r="P269" i="64"/>
  <c r="O269" i="64"/>
  <c r="N269" i="64"/>
  <c r="M269" i="64"/>
  <c r="L269" i="64"/>
  <c r="K269" i="64"/>
  <c r="J269" i="64"/>
  <c r="I269" i="64"/>
  <c r="AM267" i="64"/>
  <c r="AL267" i="64"/>
  <c r="AK267" i="64"/>
  <c r="AJ267" i="64"/>
  <c r="AI267" i="64"/>
  <c r="AH267" i="64"/>
  <c r="AG267" i="64"/>
  <c r="AF267" i="64"/>
  <c r="AE267" i="64"/>
  <c r="AD267" i="64"/>
  <c r="AC267" i="64"/>
  <c r="AB267" i="64"/>
  <c r="AA267" i="64"/>
  <c r="Z267" i="64"/>
  <c r="Y267" i="64"/>
  <c r="X267" i="64"/>
  <c r="W267" i="64"/>
  <c r="V267" i="64"/>
  <c r="U267" i="64"/>
  <c r="T267" i="64"/>
  <c r="S267" i="64"/>
  <c r="R267" i="64"/>
  <c r="Q267" i="64"/>
  <c r="P267" i="64"/>
  <c r="O267" i="64"/>
  <c r="N267" i="64"/>
  <c r="M267" i="64"/>
  <c r="L267" i="64"/>
  <c r="K267" i="64"/>
  <c r="J267" i="64"/>
  <c r="I267" i="64"/>
  <c r="AY266" i="64"/>
  <c r="AX266" i="64"/>
  <c r="AM266" i="64"/>
  <c r="AL266" i="64"/>
  <c r="AK266" i="64"/>
  <c r="AJ266" i="64"/>
  <c r="AI266" i="64"/>
  <c r="AH266" i="64"/>
  <c r="AG266" i="64"/>
  <c r="AF266" i="64"/>
  <c r="AE266" i="64"/>
  <c r="AD266" i="64"/>
  <c r="AC266" i="64"/>
  <c r="AB266" i="64"/>
  <c r="AA266" i="64"/>
  <c r="Z266" i="64"/>
  <c r="Y266" i="64"/>
  <c r="X266" i="64"/>
  <c r="W266" i="64"/>
  <c r="V266" i="64"/>
  <c r="U266" i="64"/>
  <c r="T266" i="64"/>
  <c r="S266" i="64"/>
  <c r="R266" i="64"/>
  <c r="Q266" i="64"/>
  <c r="P266" i="64"/>
  <c r="O266" i="64"/>
  <c r="N266" i="64"/>
  <c r="M266" i="64"/>
  <c r="L266" i="64"/>
  <c r="K266" i="64"/>
  <c r="J266" i="64"/>
  <c r="I266" i="64"/>
  <c r="AM264" i="64"/>
  <c r="AL264" i="64"/>
  <c r="AK264" i="64"/>
  <c r="AJ264" i="64"/>
  <c r="AI264" i="64"/>
  <c r="AH264" i="64"/>
  <c r="AG264" i="64"/>
  <c r="AF264" i="64"/>
  <c r="AE264" i="64"/>
  <c r="AD264" i="64"/>
  <c r="AC264" i="64"/>
  <c r="AB264" i="64"/>
  <c r="AA264" i="64"/>
  <c r="Z264" i="64"/>
  <c r="Y264" i="64"/>
  <c r="X264" i="64"/>
  <c r="W264" i="64"/>
  <c r="V264" i="64"/>
  <c r="U264" i="64"/>
  <c r="T264" i="64"/>
  <c r="S264" i="64"/>
  <c r="R264" i="64"/>
  <c r="Q264" i="64"/>
  <c r="P264" i="64"/>
  <c r="O264" i="64"/>
  <c r="N264" i="64"/>
  <c r="M264" i="64"/>
  <c r="L264" i="64"/>
  <c r="K264" i="64"/>
  <c r="J264" i="64"/>
  <c r="I264" i="64"/>
  <c r="AY263" i="64"/>
  <c r="AX263" i="64"/>
  <c r="AM263" i="64"/>
  <c r="AL263" i="64"/>
  <c r="AK263" i="64"/>
  <c r="AJ263" i="64"/>
  <c r="AI263" i="64"/>
  <c r="AH263" i="64"/>
  <c r="AG263" i="64"/>
  <c r="AF263" i="64"/>
  <c r="AE263" i="64"/>
  <c r="AD263" i="64"/>
  <c r="AC263" i="64"/>
  <c r="AB263" i="64"/>
  <c r="AA263" i="64"/>
  <c r="Z263" i="64"/>
  <c r="Y263" i="64"/>
  <c r="X263" i="64"/>
  <c r="W263" i="64"/>
  <c r="V263" i="64"/>
  <c r="U263" i="64"/>
  <c r="T263" i="64"/>
  <c r="S263" i="64"/>
  <c r="R263" i="64"/>
  <c r="Q263" i="64"/>
  <c r="P263" i="64"/>
  <c r="O263" i="64"/>
  <c r="N263" i="64"/>
  <c r="M263" i="64"/>
  <c r="L263" i="64"/>
  <c r="K263" i="64"/>
  <c r="J263" i="64"/>
  <c r="I263" i="64"/>
  <c r="AM261" i="64"/>
  <c r="AL261" i="64"/>
  <c r="AK261" i="64"/>
  <c r="AJ261" i="64"/>
  <c r="AI261" i="64"/>
  <c r="AH261" i="64"/>
  <c r="AG261" i="64"/>
  <c r="AF261" i="64"/>
  <c r="AE261" i="64"/>
  <c r="AD261" i="64"/>
  <c r="AC261" i="64"/>
  <c r="AB261" i="64"/>
  <c r="AA261" i="64"/>
  <c r="Z261" i="64"/>
  <c r="Y261" i="64"/>
  <c r="X261" i="64"/>
  <c r="W261" i="64"/>
  <c r="V261" i="64"/>
  <c r="U261" i="64"/>
  <c r="T261" i="64"/>
  <c r="S261" i="64"/>
  <c r="R261" i="64"/>
  <c r="Q261" i="64"/>
  <c r="P261" i="64"/>
  <c r="O261" i="64"/>
  <c r="N261" i="64"/>
  <c r="M261" i="64"/>
  <c r="L261" i="64"/>
  <c r="K261" i="64"/>
  <c r="J261" i="64"/>
  <c r="I261" i="64"/>
  <c r="AY260" i="64"/>
  <c r="AX260" i="64"/>
  <c r="AM260" i="64"/>
  <c r="AL260" i="64"/>
  <c r="AK260" i="64"/>
  <c r="AJ260" i="64"/>
  <c r="AI260" i="64"/>
  <c r="AH260" i="64"/>
  <c r="AG260" i="64"/>
  <c r="AF260" i="64"/>
  <c r="AE260" i="64"/>
  <c r="AD260" i="64"/>
  <c r="AC260" i="64"/>
  <c r="AB260" i="64"/>
  <c r="AA260" i="64"/>
  <c r="Z260" i="64"/>
  <c r="Y260" i="64"/>
  <c r="X260" i="64"/>
  <c r="W260" i="64"/>
  <c r="V260" i="64"/>
  <c r="U260" i="64"/>
  <c r="T260" i="64"/>
  <c r="S260" i="64"/>
  <c r="R260" i="64"/>
  <c r="Q260" i="64"/>
  <c r="P260" i="64"/>
  <c r="O260" i="64"/>
  <c r="N260" i="64"/>
  <c r="M260" i="64"/>
  <c r="L260" i="64"/>
  <c r="K260" i="64"/>
  <c r="J260" i="64"/>
  <c r="I260" i="64"/>
  <c r="AM258" i="64"/>
  <c r="AL258" i="64"/>
  <c r="AK258" i="64"/>
  <c r="AJ258" i="64"/>
  <c r="AI258" i="64"/>
  <c r="AH258" i="64"/>
  <c r="AG258" i="64"/>
  <c r="AF258" i="64"/>
  <c r="AE258" i="64"/>
  <c r="AD258" i="64"/>
  <c r="AC258" i="64"/>
  <c r="AB258" i="64"/>
  <c r="AA258" i="64"/>
  <c r="Z258" i="64"/>
  <c r="Y258" i="64"/>
  <c r="X258" i="64"/>
  <c r="W258" i="64"/>
  <c r="V258" i="64"/>
  <c r="U258" i="64"/>
  <c r="T258" i="64"/>
  <c r="S258" i="64"/>
  <c r="R258" i="64"/>
  <c r="Q258" i="64"/>
  <c r="P258" i="64"/>
  <c r="O258" i="64"/>
  <c r="N258" i="64"/>
  <c r="M258" i="64"/>
  <c r="L258" i="64"/>
  <c r="K258" i="64"/>
  <c r="J258" i="64"/>
  <c r="I258" i="64"/>
  <c r="AY257" i="64"/>
  <c r="AX257" i="64"/>
  <c r="AM257" i="64"/>
  <c r="AL257" i="64"/>
  <c r="AK257" i="64"/>
  <c r="AJ257" i="64"/>
  <c r="AI257" i="64"/>
  <c r="AH257" i="64"/>
  <c r="AG257" i="64"/>
  <c r="AF257" i="64"/>
  <c r="AE257" i="64"/>
  <c r="AD257" i="64"/>
  <c r="AC257" i="64"/>
  <c r="AB257" i="64"/>
  <c r="AA257" i="64"/>
  <c r="Z257" i="64"/>
  <c r="Y257" i="64"/>
  <c r="X257" i="64"/>
  <c r="W257" i="64"/>
  <c r="V257" i="64"/>
  <c r="U257" i="64"/>
  <c r="T257" i="64"/>
  <c r="S257" i="64"/>
  <c r="R257" i="64"/>
  <c r="Q257" i="64"/>
  <c r="P257" i="64"/>
  <c r="O257" i="64"/>
  <c r="N257" i="64"/>
  <c r="M257" i="64"/>
  <c r="L257" i="64"/>
  <c r="AN256" i="64" s="1"/>
  <c r="K257" i="64"/>
  <c r="J257" i="64"/>
  <c r="I257" i="64"/>
  <c r="AM255" i="64"/>
  <c r="AL255" i="64"/>
  <c r="AK255" i="64"/>
  <c r="AJ255" i="64"/>
  <c r="AI255" i="64"/>
  <c r="AH255" i="64"/>
  <c r="AG255" i="64"/>
  <c r="AF255" i="64"/>
  <c r="AE255" i="64"/>
  <c r="AD255" i="64"/>
  <c r="AC255" i="64"/>
  <c r="AB255" i="64"/>
  <c r="AA255" i="64"/>
  <c r="Z255" i="64"/>
  <c r="Y255" i="64"/>
  <c r="X255" i="64"/>
  <c r="W255" i="64"/>
  <c r="V255" i="64"/>
  <c r="U255" i="64"/>
  <c r="T255" i="64"/>
  <c r="S255" i="64"/>
  <c r="R255" i="64"/>
  <c r="Q255" i="64"/>
  <c r="P255" i="64"/>
  <c r="O255" i="64"/>
  <c r="N255" i="64"/>
  <c r="M255" i="64"/>
  <c r="L255" i="64"/>
  <c r="K255" i="64"/>
  <c r="J255" i="64"/>
  <c r="I255" i="64"/>
  <c r="AY254" i="64"/>
  <c r="AX254" i="64"/>
  <c r="AM254" i="64"/>
  <c r="AL254" i="64"/>
  <c r="AK254" i="64"/>
  <c r="AJ254" i="64"/>
  <c r="AI254" i="64"/>
  <c r="AH254" i="64"/>
  <c r="AG254" i="64"/>
  <c r="AF254" i="64"/>
  <c r="AE254" i="64"/>
  <c r="AD254" i="64"/>
  <c r="AC254" i="64"/>
  <c r="AB254" i="64"/>
  <c r="AA254" i="64"/>
  <c r="Z254" i="64"/>
  <c r="Y254" i="64"/>
  <c r="X254" i="64"/>
  <c r="W254" i="64"/>
  <c r="V254" i="64"/>
  <c r="U254" i="64"/>
  <c r="T254" i="64"/>
  <c r="S254" i="64"/>
  <c r="R254" i="64"/>
  <c r="Q254" i="64"/>
  <c r="P254" i="64"/>
  <c r="O254" i="64"/>
  <c r="N254" i="64"/>
  <c r="M254" i="64"/>
  <c r="L254" i="64"/>
  <c r="K254" i="64"/>
  <c r="J254" i="64"/>
  <c r="I254" i="64"/>
  <c r="AM252" i="64"/>
  <c r="AL252" i="64"/>
  <c r="AK252" i="64"/>
  <c r="AJ252" i="64"/>
  <c r="AI252" i="64"/>
  <c r="AH252" i="64"/>
  <c r="AG252" i="64"/>
  <c r="AF252" i="64"/>
  <c r="AE252" i="64"/>
  <c r="AD252" i="64"/>
  <c r="AC252" i="64"/>
  <c r="AB252" i="64"/>
  <c r="AA252" i="64"/>
  <c r="Z252" i="64"/>
  <c r="Y252" i="64"/>
  <c r="X252" i="64"/>
  <c r="W252" i="64"/>
  <c r="V252" i="64"/>
  <c r="U252" i="64"/>
  <c r="T252" i="64"/>
  <c r="S252" i="64"/>
  <c r="R252" i="64"/>
  <c r="Q252" i="64"/>
  <c r="P252" i="64"/>
  <c r="O252" i="64"/>
  <c r="N252" i="64"/>
  <c r="M252" i="64"/>
  <c r="L252" i="64"/>
  <c r="K252" i="64"/>
  <c r="J252" i="64"/>
  <c r="I252" i="64"/>
  <c r="AY251" i="64"/>
  <c r="AX251" i="64"/>
  <c r="AM251" i="64"/>
  <c r="AL251" i="64"/>
  <c r="AK251" i="64"/>
  <c r="AJ251" i="64"/>
  <c r="AI251" i="64"/>
  <c r="AH251" i="64"/>
  <c r="AG251" i="64"/>
  <c r="AF251" i="64"/>
  <c r="AE251" i="64"/>
  <c r="AD251" i="64"/>
  <c r="AC251" i="64"/>
  <c r="AB251" i="64"/>
  <c r="AA251" i="64"/>
  <c r="Z251" i="64"/>
  <c r="Y251" i="64"/>
  <c r="X251" i="64"/>
  <c r="W251" i="64"/>
  <c r="V251" i="64"/>
  <c r="U251" i="64"/>
  <c r="T251" i="64"/>
  <c r="S251" i="64"/>
  <c r="R251" i="64"/>
  <c r="Q251" i="64"/>
  <c r="P251" i="64"/>
  <c r="O251" i="64"/>
  <c r="N251" i="64"/>
  <c r="M251" i="64"/>
  <c r="L251" i="64"/>
  <c r="K251" i="64"/>
  <c r="J251" i="64"/>
  <c r="I251" i="64"/>
  <c r="AM249" i="64"/>
  <c r="AL249" i="64"/>
  <c r="AK249" i="64"/>
  <c r="AJ249" i="64"/>
  <c r="AI249" i="64"/>
  <c r="AH249" i="64"/>
  <c r="AG249" i="64"/>
  <c r="AF249" i="64"/>
  <c r="AE249" i="64"/>
  <c r="AD249" i="64"/>
  <c r="AC249" i="64"/>
  <c r="AB249" i="64"/>
  <c r="AA249" i="64"/>
  <c r="Z249" i="64"/>
  <c r="Y249" i="64"/>
  <c r="X249" i="64"/>
  <c r="W249" i="64"/>
  <c r="V249" i="64"/>
  <c r="U249" i="64"/>
  <c r="T249" i="64"/>
  <c r="S249" i="64"/>
  <c r="R249" i="64"/>
  <c r="Q249" i="64"/>
  <c r="P249" i="64"/>
  <c r="O249" i="64"/>
  <c r="N249" i="64"/>
  <c r="M249" i="64"/>
  <c r="L249" i="64"/>
  <c r="K249" i="64"/>
  <c r="J249" i="64"/>
  <c r="I249" i="64"/>
  <c r="AY248" i="64"/>
  <c r="AX248" i="64"/>
  <c r="AM248" i="64"/>
  <c r="AL248" i="64"/>
  <c r="AK248" i="64"/>
  <c r="AJ248" i="64"/>
  <c r="AI248" i="64"/>
  <c r="AH248" i="64"/>
  <c r="AG248" i="64"/>
  <c r="AF248" i="64"/>
  <c r="AE248" i="64"/>
  <c r="AD248" i="64"/>
  <c r="AC248" i="64"/>
  <c r="AB248" i="64"/>
  <c r="AA248" i="64"/>
  <c r="Z248" i="64"/>
  <c r="Y248" i="64"/>
  <c r="X248" i="64"/>
  <c r="W248" i="64"/>
  <c r="V248" i="64"/>
  <c r="U248" i="64"/>
  <c r="T248" i="64"/>
  <c r="S248" i="64"/>
  <c r="R248" i="64"/>
  <c r="Q248" i="64"/>
  <c r="P248" i="64"/>
  <c r="O248" i="64"/>
  <c r="N248" i="64"/>
  <c r="M248" i="64"/>
  <c r="L248" i="64"/>
  <c r="K248" i="64"/>
  <c r="J248" i="64"/>
  <c r="I248" i="64"/>
  <c r="AM246" i="64"/>
  <c r="AL246" i="64"/>
  <c r="AK246" i="64"/>
  <c r="AJ246" i="64"/>
  <c r="AI246" i="64"/>
  <c r="AH246" i="64"/>
  <c r="AG246" i="64"/>
  <c r="AF246" i="64"/>
  <c r="AE246" i="64"/>
  <c r="AD246" i="64"/>
  <c r="AC246" i="64"/>
  <c r="AB246" i="64"/>
  <c r="AA246" i="64"/>
  <c r="Z246" i="64"/>
  <c r="Y246" i="64"/>
  <c r="X246" i="64"/>
  <c r="W246" i="64"/>
  <c r="V246" i="64"/>
  <c r="U246" i="64"/>
  <c r="T246" i="64"/>
  <c r="S246" i="64"/>
  <c r="R246" i="64"/>
  <c r="Q246" i="64"/>
  <c r="P246" i="64"/>
  <c r="O246" i="64"/>
  <c r="N246" i="64"/>
  <c r="M246" i="64"/>
  <c r="L246" i="64"/>
  <c r="K246" i="64"/>
  <c r="J246" i="64"/>
  <c r="I246" i="64"/>
  <c r="AY245" i="64"/>
  <c r="AX245" i="64"/>
  <c r="AM245" i="64"/>
  <c r="AL245" i="64"/>
  <c r="AK245" i="64"/>
  <c r="AJ245" i="64"/>
  <c r="AI245" i="64"/>
  <c r="AH245" i="64"/>
  <c r="AG245" i="64"/>
  <c r="AF245" i="64"/>
  <c r="AE245" i="64"/>
  <c r="AD245" i="64"/>
  <c r="AC245" i="64"/>
  <c r="AB245" i="64"/>
  <c r="AA245" i="64"/>
  <c r="Z245" i="64"/>
  <c r="Y245" i="64"/>
  <c r="X245" i="64"/>
  <c r="W245" i="64"/>
  <c r="V245" i="64"/>
  <c r="U245" i="64"/>
  <c r="T245" i="64"/>
  <c r="S245" i="64"/>
  <c r="R245" i="64"/>
  <c r="Q245" i="64"/>
  <c r="P245" i="64"/>
  <c r="O245" i="64"/>
  <c r="N245" i="64"/>
  <c r="M245" i="64"/>
  <c r="L245" i="64"/>
  <c r="K245" i="64"/>
  <c r="J245" i="64"/>
  <c r="I245" i="64"/>
  <c r="AM243" i="64"/>
  <c r="AL243" i="64"/>
  <c r="AK243" i="64"/>
  <c r="AJ243" i="64"/>
  <c r="AI243" i="64"/>
  <c r="AH243" i="64"/>
  <c r="AG243" i="64"/>
  <c r="AF243" i="64"/>
  <c r="AE243" i="64"/>
  <c r="AD243" i="64"/>
  <c r="AC243" i="64"/>
  <c r="AB243" i="64"/>
  <c r="AA243" i="64"/>
  <c r="Z243" i="64"/>
  <c r="Y243" i="64"/>
  <c r="X243" i="64"/>
  <c r="W243" i="64"/>
  <c r="V243" i="64"/>
  <c r="U243" i="64"/>
  <c r="T243" i="64"/>
  <c r="S243" i="64"/>
  <c r="R243" i="64"/>
  <c r="Q243" i="64"/>
  <c r="P243" i="64"/>
  <c r="O243" i="64"/>
  <c r="N243" i="64"/>
  <c r="M243" i="64"/>
  <c r="L243" i="64"/>
  <c r="K243" i="64"/>
  <c r="J243" i="64"/>
  <c r="I243" i="64"/>
  <c r="AY242" i="64"/>
  <c r="AX242" i="64"/>
  <c r="AM242" i="64"/>
  <c r="AL242" i="64"/>
  <c r="AK242" i="64"/>
  <c r="AJ242" i="64"/>
  <c r="AI242" i="64"/>
  <c r="AH242" i="64"/>
  <c r="AG242" i="64"/>
  <c r="AF242" i="64"/>
  <c r="AE242" i="64"/>
  <c r="AD242" i="64"/>
  <c r="AC242" i="64"/>
  <c r="AB242" i="64"/>
  <c r="AA242" i="64"/>
  <c r="Z242" i="64"/>
  <c r="Y242" i="64"/>
  <c r="X242" i="64"/>
  <c r="W242" i="64"/>
  <c r="V242" i="64"/>
  <c r="U242" i="64"/>
  <c r="T242" i="64"/>
  <c r="S242" i="64"/>
  <c r="R242" i="64"/>
  <c r="Q242" i="64"/>
  <c r="P242" i="64"/>
  <c r="O242" i="64"/>
  <c r="N242" i="64"/>
  <c r="M242" i="64"/>
  <c r="L242" i="64"/>
  <c r="K242" i="64"/>
  <c r="J242" i="64"/>
  <c r="I242" i="64"/>
  <c r="AM240" i="64"/>
  <c r="AL240" i="64"/>
  <c r="AK240" i="64"/>
  <c r="AJ240" i="64"/>
  <c r="AI240" i="64"/>
  <c r="AH240" i="64"/>
  <c r="AG240" i="64"/>
  <c r="AF240" i="64"/>
  <c r="AE240" i="64"/>
  <c r="AD240" i="64"/>
  <c r="AC240" i="64"/>
  <c r="AB240" i="64"/>
  <c r="AA240" i="64"/>
  <c r="Z240" i="64"/>
  <c r="Y240" i="64"/>
  <c r="X240" i="64"/>
  <c r="W240" i="64"/>
  <c r="V240" i="64"/>
  <c r="U240" i="64"/>
  <c r="T240" i="64"/>
  <c r="S240" i="64"/>
  <c r="R240" i="64"/>
  <c r="Q240" i="64"/>
  <c r="P240" i="64"/>
  <c r="O240" i="64"/>
  <c r="N240" i="64"/>
  <c r="M240" i="64"/>
  <c r="L240" i="64"/>
  <c r="K240" i="64"/>
  <c r="J240" i="64"/>
  <c r="I240" i="64"/>
  <c r="AY239" i="64"/>
  <c r="AX239" i="64"/>
  <c r="AM239" i="64"/>
  <c r="AL239" i="64"/>
  <c r="AK239" i="64"/>
  <c r="AJ239" i="64"/>
  <c r="AI239" i="64"/>
  <c r="AH239" i="64"/>
  <c r="AG239" i="64"/>
  <c r="AF239" i="64"/>
  <c r="AE239" i="64"/>
  <c r="AD239" i="64"/>
  <c r="AC239" i="64"/>
  <c r="AB239" i="64"/>
  <c r="AA239" i="64"/>
  <c r="Z239" i="64"/>
  <c r="Y239" i="64"/>
  <c r="X239" i="64"/>
  <c r="W239" i="64"/>
  <c r="V239" i="64"/>
  <c r="U239" i="64"/>
  <c r="T239" i="64"/>
  <c r="S239" i="64"/>
  <c r="R239" i="64"/>
  <c r="Q239" i="64"/>
  <c r="P239" i="64"/>
  <c r="O239" i="64"/>
  <c r="N239" i="64"/>
  <c r="M239" i="64"/>
  <c r="L239" i="64"/>
  <c r="K239" i="64"/>
  <c r="J239" i="64"/>
  <c r="I239" i="64"/>
  <c r="AM237" i="64"/>
  <c r="AL237" i="64"/>
  <c r="AK237" i="64"/>
  <c r="AJ237" i="64"/>
  <c r="AI237" i="64"/>
  <c r="AH237" i="64"/>
  <c r="AG237" i="64"/>
  <c r="AF237" i="64"/>
  <c r="AE237" i="64"/>
  <c r="AD237" i="64"/>
  <c r="AC237" i="64"/>
  <c r="AB237" i="64"/>
  <c r="AA237" i="64"/>
  <c r="Z237" i="64"/>
  <c r="Y237" i="64"/>
  <c r="X237" i="64"/>
  <c r="W237" i="64"/>
  <c r="V237" i="64"/>
  <c r="U237" i="64"/>
  <c r="T237" i="64"/>
  <c r="S237" i="64"/>
  <c r="R237" i="64"/>
  <c r="Q237" i="64"/>
  <c r="P237" i="64"/>
  <c r="O237" i="64"/>
  <c r="N237" i="64"/>
  <c r="M237" i="64"/>
  <c r="L237" i="64"/>
  <c r="K237" i="64"/>
  <c r="J237" i="64"/>
  <c r="I237" i="64"/>
  <c r="AY236" i="64"/>
  <c r="AX236" i="64"/>
  <c r="AM236" i="64"/>
  <c r="AL236" i="64"/>
  <c r="AK236" i="64"/>
  <c r="AJ236" i="64"/>
  <c r="AI236" i="64"/>
  <c r="AH236" i="64"/>
  <c r="AG236" i="64"/>
  <c r="AF236" i="64"/>
  <c r="AE236" i="64"/>
  <c r="AD236" i="64"/>
  <c r="AC236" i="64"/>
  <c r="AB236" i="64"/>
  <c r="AA236" i="64"/>
  <c r="Z236" i="64"/>
  <c r="Y236" i="64"/>
  <c r="X236" i="64"/>
  <c r="W236" i="64"/>
  <c r="V236" i="64"/>
  <c r="U236" i="64"/>
  <c r="T236" i="64"/>
  <c r="S236" i="64"/>
  <c r="R236" i="64"/>
  <c r="Q236" i="64"/>
  <c r="P236" i="64"/>
  <c r="O236" i="64"/>
  <c r="N236" i="64"/>
  <c r="M236" i="64"/>
  <c r="L236" i="64"/>
  <c r="K236" i="64"/>
  <c r="J236" i="64"/>
  <c r="I236" i="64"/>
  <c r="AM234" i="64"/>
  <c r="AL234" i="64"/>
  <c r="AK234" i="64"/>
  <c r="AJ234" i="64"/>
  <c r="AI234" i="64"/>
  <c r="AH234" i="64"/>
  <c r="AG234" i="64"/>
  <c r="AF234" i="64"/>
  <c r="AE234" i="64"/>
  <c r="AD234" i="64"/>
  <c r="AC234" i="64"/>
  <c r="AB234" i="64"/>
  <c r="AA234" i="64"/>
  <c r="Z234" i="64"/>
  <c r="Y234" i="64"/>
  <c r="X234" i="64"/>
  <c r="W234" i="64"/>
  <c r="V234" i="64"/>
  <c r="U234" i="64"/>
  <c r="T234" i="64"/>
  <c r="S234" i="64"/>
  <c r="R234" i="64"/>
  <c r="Q234" i="64"/>
  <c r="P234" i="64"/>
  <c r="O234" i="64"/>
  <c r="N234" i="64"/>
  <c r="M234" i="64"/>
  <c r="L234" i="64"/>
  <c r="K234" i="64"/>
  <c r="J234" i="64"/>
  <c r="I234" i="64"/>
  <c r="AY233" i="64"/>
  <c r="AX233" i="64"/>
  <c r="AM233" i="64"/>
  <c r="AL233" i="64"/>
  <c r="AK233" i="64"/>
  <c r="AJ233" i="64"/>
  <c r="AI233" i="64"/>
  <c r="AH233" i="64"/>
  <c r="AG233" i="64"/>
  <c r="AF233" i="64"/>
  <c r="AE233" i="64"/>
  <c r="AD233" i="64"/>
  <c r="AC233" i="64"/>
  <c r="AB233" i="64"/>
  <c r="AA233" i="64"/>
  <c r="Z233" i="64"/>
  <c r="Y233" i="64"/>
  <c r="X233" i="64"/>
  <c r="W233" i="64"/>
  <c r="V233" i="64"/>
  <c r="U233" i="64"/>
  <c r="T233" i="64"/>
  <c r="S233" i="64"/>
  <c r="R233" i="64"/>
  <c r="Q233" i="64"/>
  <c r="P233" i="64"/>
  <c r="O233" i="64"/>
  <c r="N233" i="64"/>
  <c r="M233" i="64"/>
  <c r="L233" i="64"/>
  <c r="K233" i="64"/>
  <c r="J233" i="64"/>
  <c r="I233" i="64"/>
  <c r="AM231" i="64"/>
  <c r="AL231" i="64"/>
  <c r="AK231" i="64"/>
  <c r="AJ231" i="64"/>
  <c r="AI231" i="64"/>
  <c r="AH231" i="64"/>
  <c r="AG231" i="64"/>
  <c r="AF231" i="64"/>
  <c r="AE231" i="64"/>
  <c r="AD231" i="64"/>
  <c r="AC231" i="64"/>
  <c r="AB231" i="64"/>
  <c r="AA231" i="64"/>
  <c r="Z231" i="64"/>
  <c r="Y231" i="64"/>
  <c r="X231" i="64"/>
  <c r="W231" i="64"/>
  <c r="V231" i="64"/>
  <c r="U231" i="64"/>
  <c r="T231" i="64"/>
  <c r="S231" i="64"/>
  <c r="R231" i="64"/>
  <c r="Q231" i="64"/>
  <c r="P231" i="64"/>
  <c r="O231" i="64"/>
  <c r="N231" i="64"/>
  <c r="M231" i="64"/>
  <c r="L231" i="64"/>
  <c r="K231" i="64"/>
  <c r="J231" i="64"/>
  <c r="I231" i="64"/>
  <c r="AY230" i="64"/>
  <c r="AX230" i="64"/>
  <c r="AM230" i="64"/>
  <c r="AL230" i="64"/>
  <c r="AK230" i="64"/>
  <c r="AJ230" i="64"/>
  <c r="AI230" i="64"/>
  <c r="AH230" i="64"/>
  <c r="AG230" i="64"/>
  <c r="AF230" i="64"/>
  <c r="AE230" i="64"/>
  <c r="AD230" i="64"/>
  <c r="AC230" i="64"/>
  <c r="AB230" i="64"/>
  <c r="AA230" i="64"/>
  <c r="Z230" i="64"/>
  <c r="Y230" i="64"/>
  <c r="X230" i="64"/>
  <c r="W230" i="64"/>
  <c r="V230" i="64"/>
  <c r="U230" i="64"/>
  <c r="T230" i="64"/>
  <c r="S230" i="64"/>
  <c r="R230" i="64"/>
  <c r="Q230" i="64"/>
  <c r="P230" i="64"/>
  <c r="O230" i="64"/>
  <c r="N230" i="64"/>
  <c r="M230" i="64"/>
  <c r="L230" i="64"/>
  <c r="K230" i="64"/>
  <c r="J230" i="64"/>
  <c r="I230" i="64"/>
  <c r="AM228" i="64"/>
  <c r="AL228" i="64"/>
  <c r="AK228" i="64"/>
  <c r="AJ228" i="64"/>
  <c r="AI228" i="64"/>
  <c r="AH228" i="64"/>
  <c r="AG228" i="64"/>
  <c r="AF228" i="64"/>
  <c r="AE228" i="64"/>
  <c r="AD228" i="64"/>
  <c r="AC228" i="64"/>
  <c r="AB228" i="64"/>
  <c r="AA228" i="64"/>
  <c r="Z228" i="64"/>
  <c r="Y228" i="64"/>
  <c r="X228" i="64"/>
  <c r="W228" i="64"/>
  <c r="V228" i="64"/>
  <c r="U228" i="64"/>
  <c r="T228" i="64"/>
  <c r="S228" i="64"/>
  <c r="R228" i="64"/>
  <c r="Q228" i="64"/>
  <c r="P228" i="64"/>
  <c r="O228" i="64"/>
  <c r="N228" i="64"/>
  <c r="M228" i="64"/>
  <c r="L228" i="64"/>
  <c r="K228" i="64"/>
  <c r="J228" i="64"/>
  <c r="I228" i="64"/>
  <c r="AY227" i="64"/>
  <c r="AX227" i="64"/>
  <c r="AM227" i="64"/>
  <c r="AL227" i="64"/>
  <c r="AK227" i="64"/>
  <c r="AJ227" i="64"/>
  <c r="AI227" i="64"/>
  <c r="AH227" i="64"/>
  <c r="AG227" i="64"/>
  <c r="AF227" i="64"/>
  <c r="AE227" i="64"/>
  <c r="AD227" i="64"/>
  <c r="AC227" i="64"/>
  <c r="AB227" i="64"/>
  <c r="AA227" i="64"/>
  <c r="Z227" i="64"/>
  <c r="Y227" i="64"/>
  <c r="X227" i="64"/>
  <c r="W227" i="64"/>
  <c r="V227" i="64"/>
  <c r="U227" i="64"/>
  <c r="T227" i="64"/>
  <c r="S227" i="64"/>
  <c r="R227" i="64"/>
  <c r="Q227" i="64"/>
  <c r="P227" i="64"/>
  <c r="O227" i="64"/>
  <c r="N227" i="64"/>
  <c r="M227" i="64"/>
  <c r="L227" i="64"/>
  <c r="K227" i="64"/>
  <c r="J227" i="64"/>
  <c r="I227" i="64"/>
  <c r="AM225" i="64"/>
  <c r="AL225" i="64"/>
  <c r="AK225" i="64"/>
  <c r="AJ225" i="64"/>
  <c r="AI225" i="64"/>
  <c r="AH225" i="64"/>
  <c r="AG225" i="64"/>
  <c r="AF225" i="64"/>
  <c r="AE225" i="64"/>
  <c r="AD225" i="64"/>
  <c r="AC225" i="64"/>
  <c r="AB225" i="64"/>
  <c r="AA225" i="64"/>
  <c r="Z225" i="64"/>
  <c r="Y225" i="64"/>
  <c r="X225" i="64"/>
  <c r="W225" i="64"/>
  <c r="V225" i="64"/>
  <c r="U225" i="64"/>
  <c r="T225" i="64"/>
  <c r="S225" i="64"/>
  <c r="R225" i="64"/>
  <c r="Q225" i="64"/>
  <c r="P225" i="64"/>
  <c r="O225" i="64"/>
  <c r="N225" i="64"/>
  <c r="M225" i="64"/>
  <c r="L225" i="64"/>
  <c r="K225" i="64"/>
  <c r="J225" i="64"/>
  <c r="I225" i="64"/>
  <c r="AY224" i="64"/>
  <c r="AX224" i="64"/>
  <c r="AM224" i="64"/>
  <c r="AL224" i="64"/>
  <c r="AK224" i="64"/>
  <c r="AJ224" i="64"/>
  <c r="AI224" i="64"/>
  <c r="AH224" i="64"/>
  <c r="AG224" i="64"/>
  <c r="AF224" i="64"/>
  <c r="AE224" i="64"/>
  <c r="AD224" i="64"/>
  <c r="AC224" i="64"/>
  <c r="AB224" i="64"/>
  <c r="AA224" i="64"/>
  <c r="Z224" i="64"/>
  <c r="Y224" i="64"/>
  <c r="X224" i="64"/>
  <c r="W224" i="64"/>
  <c r="V224" i="64"/>
  <c r="U224" i="64"/>
  <c r="T224" i="64"/>
  <c r="S224" i="64"/>
  <c r="R224" i="64"/>
  <c r="Q224" i="64"/>
  <c r="P224" i="64"/>
  <c r="O224" i="64"/>
  <c r="N224" i="64"/>
  <c r="M224" i="64"/>
  <c r="L224" i="64"/>
  <c r="K224" i="64"/>
  <c r="J224" i="64"/>
  <c r="I224" i="64"/>
  <c r="AM222" i="64"/>
  <c r="AL222" i="64"/>
  <c r="AK222" i="64"/>
  <c r="AJ222" i="64"/>
  <c r="AI222" i="64"/>
  <c r="AH222" i="64"/>
  <c r="AG222" i="64"/>
  <c r="AF222" i="64"/>
  <c r="AE222" i="64"/>
  <c r="AD222" i="64"/>
  <c r="AC222" i="64"/>
  <c r="AB222" i="64"/>
  <c r="AA222" i="64"/>
  <c r="Z222" i="64"/>
  <c r="Y222" i="64"/>
  <c r="X222" i="64"/>
  <c r="W222" i="64"/>
  <c r="V222" i="64"/>
  <c r="U222" i="64"/>
  <c r="T222" i="64"/>
  <c r="S222" i="64"/>
  <c r="R222" i="64"/>
  <c r="Q222" i="64"/>
  <c r="P222" i="64"/>
  <c r="O222" i="64"/>
  <c r="N222" i="64"/>
  <c r="M222" i="64"/>
  <c r="L222" i="64"/>
  <c r="K222" i="64"/>
  <c r="J222" i="64"/>
  <c r="I222" i="64"/>
  <c r="AY221" i="64"/>
  <c r="AX221" i="64"/>
  <c r="AM221" i="64"/>
  <c r="AL221" i="64"/>
  <c r="AK221" i="64"/>
  <c r="AJ221" i="64"/>
  <c r="AI221" i="64"/>
  <c r="AH221" i="64"/>
  <c r="AG221" i="64"/>
  <c r="AF221" i="64"/>
  <c r="AE221" i="64"/>
  <c r="AD221" i="64"/>
  <c r="AC221" i="64"/>
  <c r="AB221" i="64"/>
  <c r="AA221" i="64"/>
  <c r="Z221" i="64"/>
  <c r="Y221" i="64"/>
  <c r="X221" i="64"/>
  <c r="W221" i="64"/>
  <c r="V221" i="64"/>
  <c r="U221" i="64"/>
  <c r="T221" i="64"/>
  <c r="S221" i="64"/>
  <c r="R221" i="64"/>
  <c r="Q221" i="64"/>
  <c r="P221" i="64"/>
  <c r="O221" i="64"/>
  <c r="N221" i="64"/>
  <c r="M221" i="64"/>
  <c r="L221" i="64"/>
  <c r="K221" i="64"/>
  <c r="J221" i="64"/>
  <c r="I221" i="64"/>
  <c r="AM219" i="64"/>
  <c r="AL219" i="64"/>
  <c r="AK219" i="64"/>
  <c r="AJ219" i="64"/>
  <c r="AI219" i="64"/>
  <c r="AH219" i="64"/>
  <c r="AG219" i="64"/>
  <c r="AF219" i="64"/>
  <c r="AE219" i="64"/>
  <c r="AD219" i="64"/>
  <c r="AC219" i="64"/>
  <c r="AB219" i="64"/>
  <c r="AA219" i="64"/>
  <c r="Z219" i="64"/>
  <c r="Y219" i="64"/>
  <c r="X219" i="64"/>
  <c r="W219" i="64"/>
  <c r="V219" i="64"/>
  <c r="U219" i="64"/>
  <c r="T219" i="64"/>
  <c r="S219" i="64"/>
  <c r="R219" i="64"/>
  <c r="Q219" i="64"/>
  <c r="P219" i="64"/>
  <c r="O219" i="64"/>
  <c r="N219" i="64"/>
  <c r="M219" i="64"/>
  <c r="L219" i="64"/>
  <c r="K219" i="64"/>
  <c r="J219" i="64"/>
  <c r="I219" i="64"/>
  <c r="AY218" i="64"/>
  <c r="AX218" i="64"/>
  <c r="AM218" i="64"/>
  <c r="AL218" i="64"/>
  <c r="AK218" i="64"/>
  <c r="AJ218" i="64"/>
  <c r="AI218" i="64"/>
  <c r="AH218" i="64"/>
  <c r="AG218" i="64"/>
  <c r="AF218" i="64"/>
  <c r="AE218" i="64"/>
  <c r="AD218" i="64"/>
  <c r="AC218" i="64"/>
  <c r="AB218" i="64"/>
  <c r="AA218" i="64"/>
  <c r="Z218" i="64"/>
  <c r="Y218" i="64"/>
  <c r="X218" i="64"/>
  <c r="W218" i="64"/>
  <c r="V218" i="64"/>
  <c r="U218" i="64"/>
  <c r="T218" i="64"/>
  <c r="S218" i="64"/>
  <c r="R218" i="64"/>
  <c r="Q218" i="64"/>
  <c r="P218" i="64"/>
  <c r="O218" i="64"/>
  <c r="N218" i="64"/>
  <c r="M218" i="64"/>
  <c r="L218" i="64"/>
  <c r="K218" i="64"/>
  <c r="J218" i="64"/>
  <c r="I218" i="64"/>
  <c r="AM216" i="64"/>
  <c r="AL216" i="64"/>
  <c r="AK216" i="64"/>
  <c r="AJ216" i="64"/>
  <c r="AI216" i="64"/>
  <c r="AH216" i="64"/>
  <c r="AG216" i="64"/>
  <c r="AF216" i="64"/>
  <c r="AE216" i="64"/>
  <c r="AD216" i="64"/>
  <c r="AC216" i="64"/>
  <c r="AB216" i="64"/>
  <c r="AA216" i="64"/>
  <c r="Z216" i="64"/>
  <c r="Y216" i="64"/>
  <c r="X216" i="64"/>
  <c r="W216" i="64"/>
  <c r="V216" i="64"/>
  <c r="U216" i="64"/>
  <c r="T216" i="64"/>
  <c r="S216" i="64"/>
  <c r="R216" i="64"/>
  <c r="Q216" i="64"/>
  <c r="P216" i="64"/>
  <c r="O216" i="64"/>
  <c r="N216" i="64"/>
  <c r="M216" i="64"/>
  <c r="L216" i="64"/>
  <c r="K216" i="64"/>
  <c r="J216" i="64"/>
  <c r="I216" i="64"/>
  <c r="AY215" i="64"/>
  <c r="AX215" i="64"/>
  <c r="AM215" i="64"/>
  <c r="AL215" i="64"/>
  <c r="AK215" i="64"/>
  <c r="AJ215" i="64"/>
  <c r="AI215" i="64"/>
  <c r="AH215" i="64"/>
  <c r="AG215" i="64"/>
  <c r="AF215" i="64"/>
  <c r="AE215" i="64"/>
  <c r="AD215" i="64"/>
  <c r="AC215" i="64"/>
  <c r="AB215" i="64"/>
  <c r="AA215" i="64"/>
  <c r="Z215" i="64"/>
  <c r="Y215" i="64"/>
  <c r="X215" i="64"/>
  <c r="W215" i="64"/>
  <c r="V215" i="64"/>
  <c r="U215" i="64"/>
  <c r="T215" i="64"/>
  <c r="S215" i="64"/>
  <c r="R215" i="64"/>
  <c r="Q215" i="64"/>
  <c r="P215" i="64"/>
  <c r="O215" i="64"/>
  <c r="N215" i="64"/>
  <c r="M215" i="64"/>
  <c r="L215" i="64"/>
  <c r="K215" i="64"/>
  <c r="J215" i="64"/>
  <c r="I215" i="64"/>
  <c r="AM213" i="64"/>
  <c r="AL213" i="64"/>
  <c r="AK213" i="64"/>
  <c r="AJ213" i="64"/>
  <c r="AI213" i="64"/>
  <c r="AH213" i="64"/>
  <c r="AG213" i="64"/>
  <c r="AF213" i="64"/>
  <c r="AE213" i="64"/>
  <c r="AD213" i="64"/>
  <c r="AC213" i="64"/>
  <c r="AB213" i="64"/>
  <c r="AA213" i="64"/>
  <c r="Z213" i="64"/>
  <c r="Y213" i="64"/>
  <c r="X213" i="64"/>
  <c r="W213" i="64"/>
  <c r="V213" i="64"/>
  <c r="U213" i="64"/>
  <c r="T213" i="64"/>
  <c r="S213" i="64"/>
  <c r="R213" i="64"/>
  <c r="Q213" i="64"/>
  <c r="P213" i="64"/>
  <c r="O213" i="64"/>
  <c r="N213" i="64"/>
  <c r="M213" i="64"/>
  <c r="L213" i="64"/>
  <c r="K213" i="64"/>
  <c r="J213" i="64"/>
  <c r="I213" i="64"/>
  <c r="AY212" i="64"/>
  <c r="AX212" i="64"/>
  <c r="AM212" i="64"/>
  <c r="AL212" i="64"/>
  <c r="AK212" i="64"/>
  <c r="AJ212" i="64"/>
  <c r="AI212" i="64"/>
  <c r="AH212" i="64"/>
  <c r="AG212" i="64"/>
  <c r="AF212" i="64"/>
  <c r="AE212" i="64"/>
  <c r="AD212" i="64"/>
  <c r="AC212" i="64"/>
  <c r="AB212" i="64"/>
  <c r="AA212" i="64"/>
  <c r="Z212" i="64"/>
  <c r="Y212" i="64"/>
  <c r="X212" i="64"/>
  <c r="W212" i="64"/>
  <c r="V212" i="64"/>
  <c r="U212" i="64"/>
  <c r="T212" i="64"/>
  <c r="S212" i="64"/>
  <c r="R212" i="64"/>
  <c r="Q212" i="64"/>
  <c r="P212" i="64"/>
  <c r="O212" i="64"/>
  <c r="N212" i="64"/>
  <c r="M212" i="64"/>
  <c r="L212" i="64"/>
  <c r="K212" i="64"/>
  <c r="J212" i="64"/>
  <c r="I212" i="64"/>
  <c r="AM210" i="64"/>
  <c r="AL210" i="64"/>
  <c r="AK210" i="64"/>
  <c r="AJ210" i="64"/>
  <c r="AI210" i="64"/>
  <c r="AH210" i="64"/>
  <c r="AG210" i="64"/>
  <c r="AF210" i="64"/>
  <c r="AE210" i="64"/>
  <c r="AD210" i="64"/>
  <c r="AC210" i="64"/>
  <c r="AB210" i="64"/>
  <c r="AA210" i="64"/>
  <c r="Z210" i="64"/>
  <c r="Y210" i="64"/>
  <c r="X210" i="64"/>
  <c r="W210" i="64"/>
  <c r="V210" i="64"/>
  <c r="U210" i="64"/>
  <c r="T210" i="64"/>
  <c r="S210" i="64"/>
  <c r="R210" i="64"/>
  <c r="Q210" i="64"/>
  <c r="P210" i="64"/>
  <c r="O210" i="64"/>
  <c r="N210" i="64"/>
  <c r="M210" i="64"/>
  <c r="L210" i="64"/>
  <c r="K210" i="64"/>
  <c r="J210" i="64"/>
  <c r="I210" i="64"/>
  <c r="AY209" i="64"/>
  <c r="AX209" i="64"/>
  <c r="AM209" i="64"/>
  <c r="AL209" i="64"/>
  <c r="AK209" i="64"/>
  <c r="AJ209" i="64"/>
  <c r="AI209" i="64"/>
  <c r="AH209" i="64"/>
  <c r="AG209" i="64"/>
  <c r="AF209" i="64"/>
  <c r="AE209" i="64"/>
  <c r="AD209" i="64"/>
  <c r="AC209" i="64"/>
  <c r="AB209" i="64"/>
  <c r="AA209" i="64"/>
  <c r="Z209" i="64"/>
  <c r="Y209" i="64"/>
  <c r="X209" i="64"/>
  <c r="W209" i="64"/>
  <c r="V209" i="64"/>
  <c r="U209" i="64"/>
  <c r="T209" i="64"/>
  <c r="S209" i="64"/>
  <c r="R209" i="64"/>
  <c r="Q209" i="64"/>
  <c r="P209" i="64"/>
  <c r="O209" i="64"/>
  <c r="N209" i="64"/>
  <c r="M209" i="64"/>
  <c r="L209" i="64"/>
  <c r="K209" i="64"/>
  <c r="J209" i="64"/>
  <c r="I209" i="64"/>
  <c r="AM207" i="64"/>
  <c r="AL207" i="64"/>
  <c r="AK207" i="64"/>
  <c r="AJ207" i="64"/>
  <c r="AI207" i="64"/>
  <c r="AH207" i="64"/>
  <c r="AG207" i="64"/>
  <c r="AF207" i="64"/>
  <c r="AE207" i="64"/>
  <c r="AD207" i="64"/>
  <c r="AC207" i="64"/>
  <c r="AB207" i="64"/>
  <c r="AA207" i="64"/>
  <c r="Z207" i="64"/>
  <c r="Y207" i="64"/>
  <c r="X207" i="64"/>
  <c r="W207" i="64"/>
  <c r="V207" i="64"/>
  <c r="U207" i="64"/>
  <c r="T207" i="64"/>
  <c r="S207" i="64"/>
  <c r="R207" i="64"/>
  <c r="Q207" i="64"/>
  <c r="P207" i="64"/>
  <c r="O207" i="64"/>
  <c r="N207" i="64"/>
  <c r="M207" i="64"/>
  <c r="L207" i="64"/>
  <c r="K207" i="64"/>
  <c r="J207" i="64"/>
  <c r="I207" i="64"/>
  <c r="AY206" i="64"/>
  <c r="AX206" i="64"/>
  <c r="AM206" i="64"/>
  <c r="AL206" i="64"/>
  <c r="AK206" i="64"/>
  <c r="AJ206" i="64"/>
  <c r="AI206" i="64"/>
  <c r="AH206" i="64"/>
  <c r="AG206" i="64"/>
  <c r="AF206" i="64"/>
  <c r="AE206" i="64"/>
  <c r="AD206" i="64"/>
  <c r="AC206" i="64"/>
  <c r="AB206" i="64"/>
  <c r="AA206" i="64"/>
  <c r="Z206" i="64"/>
  <c r="Y206" i="64"/>
  <c r="X206" i="64"/>
  <c r="W206" i="64"/>
  <c r="V206" i="64"/>
  <c r="U206" i="64"/>
  <c r="T206" i="64"/>
  <c r="S206" i="64"/>
  <c r="R206" i="64"/>
  <c r="Q206" i="64"/>
  <c r="P206" i="64"/>
  <c r="O206" i="64"/>
  <c r="N206" i="64"/>
  <c r="M206" i="64"/>
  <c r="L206" i="64"/>
  <c r="K206" i="64"/>
  <c r="J206" i="64"/>
  <c r="I206" i="64"/>
  <c r="AM204" i="64"/>
  <c r="AL204" i="64"/>
  <c r="AK204" i="64"/>
  <c r="AJ204" i="64"/>
  <c r="AI204" i="64"/>
  <c r="AH204" i="64"/>
  <c r="AG204" i="64"/>
  <c r="AF204" i="64"/>
  <c r="AE204" i="64"/>
  <c r="AD204" i="64"/>
  <c r="AC204" i="64"/>
  <c r="AB204" i="64"/>
  <c r="AA204" i="64"/>
  <c r="Z204" i="64"/>
  <c r="Y204" i="64"/>
  <c r="X204" i="64"/>
  <c r="W204" i="64"/>
  <c r="V204" i="64"/>
  <c r="U204" i="64"/>
  <c r="T204" i="64"/>
  <c r="S204" i="64"/>
  <c r="R204" i="64"/>
  <c r="Q204" i="64"/>
  <c r="P204" i="64"/>
  <c r="O204" i="64"/>
  <c r="N204" i="64"/>
  <c r="M204" i="64"/>
  <c r="L204" i="64"/>
  <c r="K204" i="64"/>
  <c r="J204" i="64"/>
  <c r="I204" i="64"/>
  <c r="AY203" i="64"/>
  <c r="AX203" i="64"/>
  <c r="AM203" i="64"/>
  <c r="AL203" i="64"/>
  <c r="AK203" i="64"/>
  <c r="AJ203" i="64"/>
  <c r="AI203" i="64"/>
  <c r="AH203" i="64"/>
  <c r="AG203" i="64"/>
  <c r="AF203" i="64"/>
  <c r="AE203" i="64"/>
  <c r="AD203" i="64"/>
  <c r="AC203" i="64"/>
  <c r="AB203" i="64"/>
  <c r="AA203" i="64"/>
  <c r="Z203" i="64"/>
  <c r="Y203" i="64"/>
  <c r="X203" i="64"/>
  <c r="W203" i="64"/>
  <c r="V203" i="64"/>
  <c r="U203" i="64"/>
  <c r="T203" i="64"/>
  <c r="S203" i="64"/>
  <c r="R203" i="64"/>
  <c r="Q203" i="64"/>
  <c r="P203" i="64"/>
  <c r="O203" i="64"/>
  <c r="N203" i="64"/>
  <c r="M203" i="64"/>
  <c r="L203" i="64"/>
  <c r="K203" i="64"/>
  <c r="J203" i="64"/>
  <c r="I203" i="64"/>
  <c r="AM201" i="64"/>
  <c r="AL201" i="64"/>
  <c r="AK201" i="64"/>
  <c r="AJ201" i="64"/>
  <c r="AI201" i="64"/>
  <c r="AH201" i="64"/>
  <c r="AG201" i="64"/>
  <c r="AF201" i="64"/>
  <c r="AE201" i="64"/>
  <c r="AD201" i="64"/>
  <c r="AC201" i="64"/>
  <c r="AB201" i="64"/>
  <c r="AA201" i="64"/>
  <c r="Z201" i="64"/>
  <c r="Y201" i="64"/>
  <c r="X201" i="64"/>
  <c r="W201" i="64"/>
  <c r="V201" i="64"/>
  <c r="U201" i="64"/>
  <c r="T201" i="64"/>
  <c r="S201" i="64"/>
  <c r="R201" i="64"/>
  <c r="Q201" i="64"/>
  <c r="P201" i="64"/>
  <c r="O201" i="64"/>
  <c r="N201" i="64"/>
  <c r="M201" i="64"/>
  <c r="L201" i="64"/>
  <c r="K201" i="64"/>
  <c r="J201" i="64"/>
  <c r="I201" i="64"/>
  <c r="AY200" i="64"/>
  <c r="AX200" i="64"/>
  <c r="AM200" i="64"/>
  <c r="AL200" i="64"/>
  <c r="AK200" i="64"/>
  <c r="AJ200" i="64"/>
  <c r="AI200" i="64"/>
  <c r="AH200" i="64"/>
  <c r="AG200" i="64"/>
  <c r="AF200" i="64"/>
  <c r="AE200" i="64"/>
  <c r="AD200" i="64"/>
  <c r="AC200" i="64"/>
  <c r="AB200" i="64"/>
  <c r="AA200" i="64"/>
  <c r="Z200" i="64"/>
  <c r="Y200" i="64"/>
  <c r="X200" i="64"/>
  <c r="W200" i="64"/>
  <c r="V200" i="64"/>
  <c r="U200" i="64"/>
  <c r="T200" i="64"/>
  <c r="S200" i="64"/>
  <c r="R200" i="64"/>
  <c r="Q200" i="64"/>
  <c r="P200" i="64"/>
  <c r="O200" i="64"/>
  <c r="N200" i="64"/>
  <c r="M200" i="64"/>
  <c r="L200" i="64"/>
  <c r="K200" i="64"/>
  <c r="J200" i="64"/>
  <c r="I200" i="64"/>
  <c r="AM198" i="64"/>
  <c r="AL198" i="64"/>
  <c r="AK198" i="64"/>
  <c r="AJ198" i="64"/>
  <c r="AI198" i="64"/>
  <c r="AH198" i="64"/>
  <c r="AG198" i="64"/>
  <c r="AF198" i="64"/>
  <c r="AE198" i="64"/>
  <c r="AD198" i="64"/>
  <c r="AC198" i="64"/>
  <c r="AB198" i="64"/>
  <c r="AA198" i="64"/>
  <c r="Z198" i="64"/>
  <c r="Y198" i="64"/>
  <c r="X198" i="64"/>
  <c r="W198" i="64"/>
  <c r="V198" i="64"/>
  <c r="U198" i="64"/>
  <c r="T198" i="64"/>
  <c r="S198" i="64"/>
  <c r="R198" i="64"/>
  <c r="Q198" i="64"/>
  <c r="P198" i="64"/>
  <c r="O198" i="64"/>
  <c r="N198" i="64"/>
  <c r="M198" i="64"/>
  <c r="L198" i="64"/>
  <c r="K198" i="64"/>
  <c r="J198" i="64"/>
  <c r="I198" i="64"/>
  <c r="AY197" i="64"/>
  <c r="AX197" i="64"/>
  <c r="AM197" i="64"/>
  <c r="AL197" i="64"/>
  <c r="AK197" i="64"/>
  <c r="AJ197" i="64"/>
  <c r="AI197" i="64"/>
  <c r="AH197" i="64"/>
  <c r="AG197" i="64"/>
  <c r="AF197" i="64"/>
  <c r="AE197" i="64"/>
  <c r="AD197" i="64"/>
  <c r="AC197" i="64"/>
  <c r="AB197" i="64"/>
  <c r="AA197" i="64"/>
  <c r="Z197" i="64"/>
  <c r="Y197" i="64"/>
  <c r="X197" i="64"/>
  <c r="W197" i="64"/>
  <c r="V197" i="64"/>
  <c r="U197" i="64"/>
  <c r="T197" i="64"/>
  <c r="S197" i="64"/>
  <c r="R197" i="64"/>
  <c r="Q197" i="64"/>
  <c r="P197" i="64"/>
  <c r="O197" i="64"/>
  <c r="N197" i="64"/>
  <c r="M197" i="64"/>
  <c r="L197" i="64"/>
  <c r="K197" i="64"/>
  <c r="J197" i="64"/>
  <c r="I197" i="64"/>
  <c r="AM195" i="64"/>
  <c r="AL195" i="64"/>
  <c r="AK195" i="64"/>
  <c r="AJ195" i="64"/>
  <c r="AI195" i="64"/>
  <c r="AH195" i="64"/>
  <c r="AG195" i="64"/>
  <c r="AF195" i="64"/>
  <c r="AE195" i="64"/>
  <c r="AD195" i="64"/>
  <c r="AC195" i="64"/>
  <c r="AB195" i="64"/>
  <c r="AA195" i="64"/>
  <c r="Z195" i="64"/>
  <c r="Y195" i="64"/>
  <c r="X195" i="64"/>
  <c r="W195" i="64"/>
  <c r="V195" i="64"/>
  <c r="U195" i="64"/>
  <c r="T195" i="64"/>
  <c r="S195" i="64"/>
  <c r="R195" i="64"/>
  <c r="Q195" i="64"/>
  <c r="P195" i="64"/>
  <c r="O195" i="64"/>
  <c r="N195" i="64"/>
  <c r="M195" i="64"/>
  <c r="L195" i="64"/>
  <c r="K195" i="64"/>
  <c r="J195" i="64"/>
  <c r="I195" i="64"/>
  <c r="AY194" i="64"/>
  <c r="AX194" i="64"/>
  <c r="AM194" i="64"/>
  <c r="AL194" i="64"/>
  <c r="AK194" i="64"/>
  <c r="AJ194" i="64"/>
  <c r="AI194" i="64"/>
  <c r="AH194" i="64"/>
  <c r="AG194" i="64"/>
  <c r="AF194" i="64"/>
  <c r="AE194" i="64"/>
  <c r="AD194" i="64"/>
  <c r="AC194" i="64"/>
  <c r="AB194" i="64"/>
  <c r="AA194" i="64"/>
  <c r="Z194" i="64"/>
  <c r="Y194" i="64"/>
  <c r="X194" i="64"/>
  <c r="W194" i="64"/>
  <c r="V194" i="64"/>
  <c r="U194" i="64"/>
  <c r="T194" i="64"/>
  <c r="S194" i="64"/>
  <c r="R194" i="64"/>
  <c r="Q194" i="64"/>
  <c r="P194" i="64"/>
  <c r="O194" i="64"/>
  <c r="N194" i="64"/>
  <c r="M194" i="64"/>
  <c r="L194" i="64"/>
  <c r="K194" i="64"/>
  <c r="J194" i="64"/>
  <c r="I194" i="64"/>
  <c r="AM192" i="64"/>
  <c r="AL192" i="64"/>
  <c r="AK192" i="64"/>
  <c r="AJ192" i="64"/>
  <c r="AI192" i="64"/>
  <c r="AH192" i="64"/>
  <c r="AG192" i="64"/>
  <c r="AF192" i="64"/>
  <c r="AE192" i="64"/>
  <c r="AD192" i="64"/>
  <c r="AC192" i="64"/>
  <c r="AB192" i="64"/>
  <c r="AA192" i="64"/>
  <c r="Z192" i="64"/>
  <c r="Y192" i="64"/>
  <c r="X192" i="64"/>
  <c r="W192" i="64"/>
  <c r="V192" i="64"/>
  <c r="U192" i="64"/>
  <c r="T192" i="64"/>
  <c r="S192" i="64"/>
  <c r="R192" i="64"/>
  <c r="Q192" i="64"/>
  <c r="P192" i="64"/>
  <c r="O192" i="64"/>
  <c r="N192" i="64"/>
  <c r="M192" i="64"/>
  <c r="L192" i="64"/>
  <c r="K192" i="64"/>
  <c r="J192" i="64"/>
  <c r="I192" i="64"/>
  <c r="AY191" i="64"/>
  <c r="AX191" i="64"/>
  <c r="AM191" i="64"/>
  <c r="AL191" i="64"/>
  <c r="AK191" i="64"/>
  <c r="AJ191" i="64"/>
  <c r="AI191" i="64"/>
  <c r="AH191" i="64"/>
  <c r="AG191" i="64"/>
  <c r="AF191" i="64"/>
  <c r="AE191" i="64"/>
  <c r="AD191" i="64"/>
  <c r="AC191" i="64"/>
  <c r="AB191" i="64"/>
  <c r="AA191" i="64"/>
  <c r="Z191" i="64"/>
  <c r="Y191" i="64"/>
  <c r="X191" i="64"/>
  <c r="W191" i="64"/>
  <c r="V191" i="64"/>
  <c r="U191" i="64"/>
  <c r="T191" i="64"/>
  <c r="S191" i="64"/>
  <c r="R191" i="64"/>
  <c r="Q191" i="64"/>
  <c r="P191" i="64"/>
  <c r="O191" i="64"/>
  <c r="N191" i="64"/>
  <c r="M191" i="64"/>
  <c r="L191" i="64"/>
  <c r="K191" i="64"/>
  <c r="J191" i="64"/>
  <c r="I191" i="64"/>
  <c r="AM189" i="64"/>
  <c r="AL189" i="64"/>
  <c r="AK189" i="64"/>
  <c r="AJ189" i="64"/>
  <c r="AI189" i="64"/>
  <c r="AH189" i="64"/>
  <c r="AG189" i="64"/>
  <c r="AF189" i="64"/>
  <c r="AE189" i="64"/>
  <c r="AD189" i="64"/>
  <c r="AC189" i="64"/>
  <c r="AB189" i="64"/>
  <c r="AA189" i="64"/>
  <c r="Z189" i="64"/>
  <c r="Y189" i="64"/>
  <c r="X189" i="64"/>
  <c r="W189" i="64"/>
  <c r="V189" i="64"/>
  <c r="U189" i="64"/>
  <c r="T189" i="64"/>
  <c r="S189" i="64"/>
  <c r="R189" i="64"/>
  <c r="Q189" i="64"/>
  <c r="P189" i="64"/>
  <c r="O189" i="64"/>
  <c r="N189" i="64"/>
  <c r="M189" i="64"/>
  <c r="L189" i="64"/>
  <c r="K189" i="64"/>
  <c r="J189" i="64"/>
  <c r="I189" i="64"/>
  <c r="AY188" i="64"/>
  <c r="AX188" i="64"/>
  <c r="AM188" i="64"/>
  <c r="AL188" i="64"/>
  <c r="AK188" i="64"/>
  <c r="AJ188" i="64"/>
  <c r="AI188" i="64"/>
  <c r="AH188" i="64"/>
  <c r="AG188" i="64"/>
  <c r="AF188" i="64"/>
  <c r="AE188" i="64"/>
  <c r="AD188" i="64"/>
  <c r="AC188" i="64"/>
  <c r="AB188" i="64"/>
  <c r="AA188" i="64"/>
  <c r="Z188" i="64"/>
  <c r="Y188" i="64"/>
  <c r="X188" i="64"/>
  <c r="W188" i="64"/>
  <c r="V188" i="64"/>
  <c r="U188" i="64"/>
  <c r="T188" i="64"/>
  <c r="S188" i="64"/>
  <c r="R188" i="64"/>
  <c r="Q188" i="64"/>
  <c r="P188" i="64"/>
  <c r="O188" i="64"/>
  <c r="N188" i="64"/>
  <c r="M188" i="64"/>
  <c r="L188" i="64"/>
  <c r="K188" i="64"/>
  <c r="J188" i="64"/>
  <c r="I188" i="64"/>
  <c r="AM186" i="64"/>
  <c r="AL186" i="64"/>
  <c r="AK186" i="64"/>
  <c r="AJ186" i="64"/>
  <c r="AI186" i="64"/>
  <c r="AH186" i="64"/>
  <c r="AG186" i="64"/>
  <c r="AF186" i="64"/>
  <c r="AE186" i="64"/>
  <c r="AD186" i="64"/>
  <c r="AC186" i="64"/>
  <c r="AB186" i="64"/>
  <c r="AA186" i="64"/>
  <c r="Z186" i="64"/>
  <c r="Y186" i="64"/>
  <c r="X186" i="64"/>
  <c r="W186" i="64"/>
  <c r="V186" i="64"/>
  <c r="U186" i="64"/>
  <c r="T186" i="64"/>
  <c r="S186" i="64"/>
  <c r="R186" i="64"/>
  <c r="Q186" i="64"/>
  <c r="P186" i="64"/>
  <c r="O186" i="64"/>
  <c r="N186" i="64"/>
  <c r="M186" i="64"/>
  <c r="L186" i="64"/>
  <c r="K186" i="64"/>
  <c r="J186" i="64"/>
  <c r="I186" i="64"/>
  <c r="AY185" i="64"/>
  <c r="AX185" i="64"/>
  <c r="AM185" i="64"/>
  <c r="AL185" i="64"/>
  <c r="AK185" i="64"/>
  <c r="AJ185" i="64"/>
  <c r="AI185" i="64"/>
  <c r="AH185" i="64"/>
  <c r="AG185" i="64"/>
  <c r="AF185" i="64"/>
  <c r="AE185" i="64"/>
  <c r="AD185" i="64"/>
  <c r="AC185" i="64"/>
  <c r="AB185" i="64"/>
  <c r="AA185" i="64"/>
  <c r="Z185" i="64"/>
  <c r="Y185" i="64"/>
  <c r="X185" i="64"/>
  <c r="W185" i="64"/>
  <c r="V185" i="64"/>
  <c r="U185" i="64"/>
  <c r="T185" i="64"/>
  <c r="S185" i="64"/>
  <c r="R185" i="64"/>
  <c r="Q185" i="64"/>
  <c r="P185" i="64"/>
  <c r="O185" i="64"/>
  <c r="N185" i="64"/>
  <c r="M185" i="64"/>
  <c r="L185" i="64"/>
  <c r="K185" i="64"/>
  <c r="J185" i="64"/>
  <c r="I185" i="64"/>
  <c r="AM183" i="64"/>
  <c r="AL183" i="64"/>
  <c r="AK183" i="64"/>
  <c r="AJ183" i="64"/>
  <c r="AI183" i="64"/>
  <c r="AH183" i="64"/>
  <c r="AG183" i="64"/>
  <c r="AF183" i="64"/>
  <c r="AE183" i="64"/>
  <c r="AD183" i="64"/>
  <c r="AC183" i="64"/>
  <c r="AB183" i="64"/>
  <c r="AA183" i="64"/>
  <c r="Z183" i="64"/>
  <c r="Y183" i="64"/>
  <c r="X183" i="64"/>
  <c r="W183" i="64"/>
  <c r="V183" i="64"/>
  <c r="U183" i="64"/>
  <c r="T183" i="64"/>
  <c r="S183" i="64"/>
  <c r="R183" i="64"/>
  <c r="Q183" i="64"/>
  <c r="P183" i="64"/>
  <c r="O183" i="64"/>
  <c r="N183" i="64"/>
  <c r="M183" i="64"/>
  <c r="L183" i="64"/>
  <c r="K183" i="64"/>
  <c r="J183" i="64"/>
  <c r="I183" i="64"/>
  <c r="AY182" i="64"/>
  <c r="AX182" i="64"/>
  <c r="AM182" i="64"/>
  <c r="AL182" i="64"/>
  <c r="AK182" i="64"/>
  <c r="AJ182" i="64"/>
  <c r="AI182" i="64"/>
  <c r="AH182" i="64"/>
  <c r="AG182" i="64"/>
  <c r="AF182" i="64"/>
  <c r="AE182" i="64"/>
  <c r="AD182" i="64"/>
  <c r="AC182" i="64"/>
  <c r="AB182" i="64"/>
  <c r="AA182" i="64"/>
  <c r="Z182" i="64"/>
  <c r="Y182" i="64"/>
  <c r="X182" i="64"/>
  <c r="W182" i="64"/>
  <c r="V182" i="64"/>
  <c r="U182" i="64"/>
  <c r="T182" i="64"/>
  <c r="S182" i="64"/>
  <c r="R182" i="64"/>
  <c r="Q182" i="64"/>
  <c r="P182" i="64"/>
  <c r="O182" i="64"/>
  <c r="N182" i="64"/>
  <c r="M182" i="64"/>
  <c r="L182" i="64"/>
  <c r="K182" i="64"/>
  <c r="J182" i="64"/>
  <c r="I182" i="64"/>
  <c r="AM180" i="64"/>
  <c r="AL180" i="64"/>
  <c r="AK180" i="64"/>
  <c r="AJ180" i="64"/>
  <c r="AI180" i="64"/>
  <c r="AH180" i="64"/>
  <c r="AG180" i="64"/>
  <c r="AF180" i="64"/>
  <c r="AE180" i="64"/>
  <c r="AD180" i="64"/>
  <c r="AC180" i="64"/>
  <c r="AB180" i="64"/>
  <c r="AA180" i="64"/>
  <c r="Z180" i="64"/>
  <c r="Y180" i="64"/>
  <c r="X180" i="64"/>
  <c r="W180" i="64"/>
  <c r="V180" i="64"/>
  <c r="U180" i="64"/>
  <c r="T180" i="64"/>
  <c r="S180" i="64"/>
  <c r="R180" i="64"/>
  <c r="Q180" i="64"/>
  <c r="P180" i="64"/>
  <c r="O180" i="64"/>
  <c r="N180" i="64"/>
  <c r="M180" i="64"/>
  <c r="L180" i="64"/>
  <c r="K180" i="64"/>
  <c r="J180" i="64"/>
  <c r="I180" i="64"/>
  <c r="AY179" i="64"/>
  <c r="AX179" i="64"/>
  <c r="AM179" i="64"/>
  <c r="AL179" i="64"/>
  <c r="AK179" i="64"/>
  <c r="AJ179" i="64"/>
  <c r="AI179" i="64"/>
  <c r="AH179" i="64"/>
  <c r="AG179" i="64"/>
  <c r="AF179" i="64"/>
  <c r="AE179" i="64"/>
  <c r="AD179" i="64"/>
  <c r="AC179" i="64"/>
  <c r="AB179" i="64"/>
  <c r="AA179" i="64"/>
  <c r="Z179" i="64"/>
  <c r="Y179" i="64"/>
  <c r="X179" i="64"/>
  <c r="W179" i="64"/>
  <c r="V179" i="64"/>
  <c r="U179" i="64"/>
  <c r="T179" i="64"/>
  <c r="S179" i="64"/>
  <c r="R179" i="64"/>
  <c r="Q179" i="64"/>
  <c r="P179" i="64"/>
  <c r="O179" i="64"/>
  <c r="N179" i="64"/>
  <c r="M179" i="64"/>
  <c r="L179" i="64"/>
  <c r="K179" i="64"/>
  <c r="J179" i="64"/>
  <c r="I179" i="64"/>
  <c r="AM177" i="64"/>
  <c r="AL177" i="64"/>
  <c r="AK177" i="64"/>
  <c r="AJ177" i="64"/>
  <c r="AI177" i="64"/>
  <c r="AH177" i="64"/>
  <c r="AG177" i="64"/>
  <c r="AF177" i="64"/>
  <c r="AE177" i="64"/>
  <c r="AD177" i="64"/>
  <c r="AC177" i="64"/>
  <c r="AB177" i="64"/>
  <c r="AA177" i="64"/>
  <c r="Z177" i="64"/>
  <c r="Y177" i="64"/>
  <c r="X177" i="64"/>
  <c r="W177" i="64"/>
  <c r="V177" i="64"/>
  <c r="U177" i="64"/>
  <c r="T177" i="64"/>
  <c r="S177" i="64"/>
  <c r="R177" i="64"/>
  <c r="Q177" i="64"/>
  <c r="P177" i="64"/>
  <c r="O177" i="64"/>
  <c r="N177" i="64"/>
  <c r="M177" i="64"/>
  <c r="L177" i="64"/>
  <c r="K177" i="64"/>
  <c r="J177" i="64"/>
  <c r="I177" i="64"/>
  <c r="AY176" i="64"/>
  <c r="AX176" i="64"/>
  <c r="AM176" i="64"/>
  <c r="AL176" i="64"/>
  <c r="AK176" i="64"/>
  <c r="AJ176" i="64"/>
  <c r="AI176" i="64"/>
  <c r="AH176" i="64"/>
  <c r="AG176" i="64"/>
  <c r="AF176" i="64"/>
  <c r="AE176" i="64"/>
  <c r="AD176" i="64"/>
  <c r="AC176" i="64"/>
  <c r="AB176" i="64"/>
  <c r="AA176" i="64"/>
  <c r="Z176" i="64"/>
  <c r="Y176" i="64"/>
  <c r="X176" i="64"/>
  <c r="W176" i="64"/>
  <c r="V176" i="64"/>
  <c r="U176" i="64"/>
  <c r="T176" i="64"/>
  <c r="S176" i="64"/>
  <c r="R176" i="64"/>
  <c r="Q176" i="64"/>
  <c r="P176" i="64"/>
  <c r="O176" i="64"/>
  <c r="N176" i="64"/>
  <c r="M176" i="64"/>
  <c r="L176" i="64"/>
  <c r="K176" i="64"/>
  <c r="J176" i="64"/>
  <c r="I176" i="64"/>
  <c r="AM174" i="64"/>
  <c r="AL174" i="64"/>
  <c r="AK174" i="64"/>
  <c r="AJ174" i="64"/>
  <c r="AI174" i="64"/>
  <c r="AH174" i="64"/>
  <c r="AG174" i="64"/>
  <c r="AF174" i="64"/>
  <c r="AE174" i="64"/>
  <c r="AD174" i="64"/>
  <c r="AC174" i="64"/>
  <c r="AB174" i="64"/>
  <c r="AA174" i="64"/>
  <c r="Z174" i="64"/>
  <c r="Y174" i="64"/>
  <c r="X174" i="64"/>
  <c r="W174" i="64"/>
  <c r="V174" i="64"/>
  <c r="U174" i="64"/>
  <c r="T174" i="64"/>
  <c r="S174" i="64"/>
  <c r="R174" i="64"/>
  <c r="Q174" i="64"/>
  <c r="P174" i="64"/>
  <c r="O174" i="64"/>
  <c r="N174" i="64"/>
  <c r="M174" i="64"/>
  <c r="L174" i="64"/>
  <c r="K174" i="64"/>
  <c r="J174" i="64"/>
  <c r="I174" i="64"/>
  <c r="AY173" i="64"/>
  <c r="AX173" i="64"/>
  <c r="AM173" i="64"/>
  <c r="AL173" i="64"/>
  <c r="AK173" i="64"/>
  <c r="AJ173" i="64"/>
  <c r="AI173" i="64"/>
  <c r="AH173" i="64"/>
  <c r="AG173" i="64"/>
  <c r="AF173" i="64"/>
  <c r="AE173" i="64"/>
  <c r="AD173" i="64"/>
  <c r="AC173" i="64"/>
  <c r="AB173" i="64"/>
  <c r="AA173" i="64"/>
  <c r="Z173" i="64"/>
  <c r="Y173" i="64"/>
  <c r="X173" i="64"/>
  <c r="W173" i="64"/>
  <c r="V173" i="64"/>
  <c r="U173" i="64"/>
  <c r="T173" i="64"/>
  <c r="S173" i="64"/>
  <c r="R173" i="64"/>
  <c r="Q173" i="64"/>
  <c r="P173" i="64"/>
  <c r="O173" i="64"/>
  <c r="N173" i="64"/>
  <c r="M173" i="64"/>
  <c r="L173" i="64"/>
  <c r="K173" i="64"/>
  <c r="J173" i="64"/>
  <c r="I173" i="64"/>
  <c r="AM171" i="64"/>
  <c r="AL171" i="64"/>
  <c r="AK171" i="64"/>
  <c r="AJ171" i="64"/>
  <c r="AI171" i="64"/>
  <c r="AH171" i="64"/>
  <c r="AG171" i="64"/>
  <c r="AF171" i="64"/>
  <c r="AE171" i="64"/>
  <c r="AD171" i="64"/>
  <c r="AC171" i="64"/>
  <c r="AB171" i="64"/>
  <c r="AA171" i="64"/>
  <c r="Z171" i="64"/>
  <c r="Y171" i="64"/>
  <c r="X171" i="64"/>
  <c r="W171" i="64"/>
  <c r="V171" i="64"/>
  <c r="U171" i="64"/>
  <c r="T171" i="64"/>
  <c r="S171" i="64"/>
  <c r="R171" i="64"/>
  <c r="Q171" i="64"/>
  <c r="P171" i="64"/>
  <c r="O171" i="64"/>
  <c r="N171" i="64"/>
  <c r="M171" i="64"/>
  <c r="L171" i="64"/>
  <c r="K171" i="64"/>
  <c r="J171" i="64"/>
  <c r="I171" i="64"/>
  <c r="AY170" i="64"/>
  <c r="AX170" i="64"/>
  <c r="AM170" i="64"/>
  <c r="AL170" i="64"/>
  <c r="AK170" i="64"/>
  <c r="AJ170" i="64"/>
  <c r="AI170" i="64"/>
  <c r="AH170" i="64"/>
  <c r="AG170" i="64"/>
  <c r="AF170" i="64"/>
  <c r="AE170" i="64"/>
  <c r="AD170" i="64"/>
  <c r="AC170" i="64"/>
  <c r="AB170" i="64"/>
  <c r="AA170" i="64"/>
  <c r="Z170" i="64"/>
  <c r="Y170" i="64"/>
  <c r="X170" i="64"/>
  <c r="W170" i="64"/>
  <c r="V170" i="64"/>
  <c r="U170" i="64"/>
  <c r="T170" i="64"/>
  <c r="S170" i="64"/>
  <c r="R170" i="64"/>
  <c r="Q170" i="64"/>
  <c r="P170" i="64"/>
  <c r="O170" i="64"/>
  <c r="N170" i="64"/>
  <c r="M170" i="64"/>
  <c r="L170" i="64"/>
  <c r="K170" i="64"/>
  <c r="J170" i="64"/>
  <c r="I170" i="64"/>
  <c r="AM168" i="64"/>
  <c r="AL168" i="64"/>
  <c r="AK168" i="64"/>
  <c r="AJ168" i="64"/>
  <c r="AI168" i="64"/>
  <c r="AH168" i="64"/>
  <c r="AG168" i="64"/>
  <c r="AF168" i="64"/>
  <c r="AE168" i="64"/>
  <c r="AD168" i="64"/>
  <c r="AC168" i="64"/>
  <c r="AB168" i="64"/>
  <c r="AA168" i="64"/>
  <c r="Z168" i="64"/>
  <c r="Y168" i="64"/>
  <c r="X168" i="64"/>
  <c r="W168" i="64"/>
  <c r="V168" i="64"/>
  <c r="U168" i="64"/>
  <c r="T168" i="64"/>
  <c r="S168" i="64"/>
  <c r="R168" i="64"/>
  <c r="Q168" i="64"/>
  <c r="P168" i="64"/>
  <c r="O168" i="64"/>
  <c r="N168" i="64"/>
  <c r="M168" i="64"/>
  <c r="L168" i="64"/>
  <c r="K168" i="64"/>
  <c r="J168" i="64"/>
  <c r="I168" i="64"/>
  <c r="AY167" i="64"/>
  <c r="AX167" i="64"/>
  <c r="AM167" i="64"/>
  <c r="AL167" i="64"/>
  <c r="AK167" i="64"/>
  <c r="AJ167" i="64"/>
  <c r="AI167" i="64"/>
  <c r="AH167" i="64"/>
  <c r="AG167" i="64"/>
  <c r="AF167" i="64"/>
  <c r="AE167" i="64"/>
  <c r="AD167" i="64"/>
  <c r="AC167" i="64"/>
  <c r="AB167" i="64"/>
  <c r="AA167" i="64"/>
  <c r="Z167" i="64"/>
  <c r="Y167" i="64"/>
  <c r="X167" i="64"/>
  <c r="W167" i="64"/>
  <c r="V167" i="64"/>
  <c r="U167" i="64"/>
  <c r="T167" i="64"/>
  <c r="S167" i="64"/>
  <c r="R167" i="64"/>
  <c r="Q167" i="64"/>
  <c r="P167" i="64"/>
  <c r="O167" i="64"/>
  <c r="N167" i="64"/>
  <c r="M167" i="64"/>
  <c r="L167" i="64"/>
  <c r="K167" i="64"/>
  <c r="J167" i="64"/>
  <c r="I167" i="64"/>
  <c r="AM165" i="64"/>
  <c r="AL165" i="64"/>
  <c r="AK165" i="64"/>
  <c r="AJ165" i="64"/>
  <c r="AI165" i="64"/>
  <c r="AH165" i="64"/>
  <c r="AG165" i="64"/>
  <c r="AF165" i="64"/>
  <c r="AE165" i="64"/>
  <c r="AD165" i="64"/>
  <c r="AC165" i="64"/>
  <c r="AB165" i="64"/>
  <c r="AA165" i="64"/>
  <c r="Z165" i="64"/>
  <c r="Y165" i="64"/>
  <c r="X165" i="64"/>
  <c r="W165" i="64"/>
  <c r="V165" i="64"/>
  <c r="U165" i="64"/>
  <c r="T165" i="64"/>
  <c r="S165" i="64"/>
  <c r="R165" i="64"/>
  <c r="Q165" i="64"/>
  <c r="P165" i="64"/>
  <c r="O165" i="64"/>
  <c r="N165" i="64"/>
  <c r="M165" i="64"/>
  <c r="L165" i="64"/>
  <c r="K165" i="64"/>
  <c r="J165" i="64"/>
  <c r="I165" i="64"/>
  <c r="AY164" i="64"/>
  <c r="AX164" i="64"/>
  <c r="AM164" i="64"/>
  <c r="AL164" i="64"/>
  <c r="AK164" i="64"/>
  <c r="AJ164" i="64"/>
  <c r="AI164" i="64"/>
  <c r="AH164" i="64"/>
  <c r="AG164" i="64"/>
  <c r="AF164" i="64"/>
  <c r="AE164" i="64"/>
  <c r="AD164" i="64"/>
  <c r="AC164" i="64"/>
  <c r="AB164" i="64"/>
  <c r="AA164" i="64"/>
  <c r="Z164" i="64"/>
  <c r="Y164" i="64"/>
  <c r="X164" i="64"/>
  <c r="W164" i="64"/>
  <c r="V164" i="64"/>
  <c r="U164" i="64"/>
  <c r="T164" i="64"/>
  <c r="S164" i="64"/>
  <c r="R164" i="64"/>
  <c r="Q164" i="64"/>
  <c r="P164" i="64"/>
  <c r="O164" i="64"/>
  <c r="N164" i="64"/>
  <c r="M164" i="64"/>
  <c r="L164" i="64"/>
  <c r="K164" i="64"/>
  <c r="J164" i="64"/>
  <c r="I164" i="64"/>
  <c r="AM162" i="64"/>
  <c r="AL162" i="64"/>
  <c r="AK162" i="64"/>
  <c r="AJ162" i="64"/>
  <c r="AI162" i="64"/>
  <c r="AH162" i="64"/>
  <c r="AG162" i="64"/>
  <c r="AF162" i="64"/>
  <c r="AE162" i="64"/>
  <c r="AD162" i="64"/>
  <c r="AC162" i="64"/>
  <c r="AB162" i="64"/>
  <c r="AA162" i="64"/>
  <c r="Z162" i="64"/>
  <c r="Y162" i="64"/>
  <c r="X162" i="64"/>
  <c r="W162" i="64"/>
  <c r="V162" i="64"/>
  <c r="U162" i="64"/>
  <c r="T162" i="64"/>
  <c r="S162" i="64"/>
  <c r="R162" i="64"/>
  <c r="Q162" i="64"/>
  <c r="P162" i="64"/>
  <c r="O162" i="64"/>
  <c r="N162" i="64"/>
  <c r="M162" i="64"/>
  <c r="L162" i="64"/>
  <c r="K162" i="64"/>
  <c r="J162" i="64"/>
  <c r="I162" i="64"/>
  <c r="AY161" i="64"/>
  <c r="AX161" i="64"/>
  <c r="AM161" i="64"/>
  <c r="AL161" i="64"/>
  <c r="AK161" i="64"/>
  <c r="AJ161" i="64"/>
  <c r="AI161" i="64"/>
  <c r="AH161" i="64"/>
  <c r="AG161" i="64"/>
  <c r="AF161" i="64"/>
  <c r="AE161" i="64"/>
  <c r="AD161" i="64"/>
  <c r="AC161" i="64"/>
  <c r="AB161" i="64"/>
  <c r="AA161" i="64"/>
  <c r="Z161" i="64"/>
  <c r="Y161" i="64"/>
  <c r="X161" i="64"/>
  <c r="W161" i="64"/>
  <c r="V161" i="64"/>
  <c r="U161" i="64"/>
  <c r="T161" i="64"/>
  <c r="S161" i="64"/>
  <c r="R161" i="64"/>
  <c r="Q161" i="64"/>
  <c r="P161" i="64"/>
  <c r="O161" i="64"/>
  <c r="N161" i="64"/>
  <c r="M161" i="64"/>
  <c r="L161" i="64"/>
  <c r="K161" i="64"/>
  <c r="J161" i="64"/>
  <c r="I161" i="64"/>
  <c r="AM159" i="64"/>
  <c r="AL159" i="64"/>
  <c r="AK159" i="64"/>
  <c r="AJ159" i="64"/>
  <c r="AI159" i="64"/>
  <c r="AH159" i="64"/>
  <c r="AG159" i="64"/>
  <c r="AF159" i="64"/>
  <c r="AE159" i="64"/>
  <c r="AD159" i="64"/>
  <c r="AC159" i="64"/>
  <c r="AB159" i="64"/>
  <c r="AA159" i="64"/>
  <c r="Z159" i="64"/>
  <c r="Y159" i="64"/>
  <c r="X159" i="64"/>
  <c r="W159" i="64"/>
  <c r="V159" i="64"/>
  <c r="U159" i="64"/>
  <c r="T159" i="64"/>
  <c r="S159" i="64"/>
  <c r="R159" i="64"/>
  <c r="Q159" i="64"/>
  <c r="P159" i="64"/>
  <c r="O159" i="64"/>
  <c r="N159" i="64"/>
  <c r="M159" i="64"/>
  <c r="L159" i="64"/>
  <c r="K159" i="64"/>
  <c r="J159" i="64"/>
  <c r="I159" i="64"/>
  <c r="AY158" i="64"/>
  <c r="AX158" i="64"/>
  <c r="AM158" i="64"/>
  <c r="AL158" i="64"/>
  <c r="AK158" i="64"/>
  <c r="AJ158" i="64"/>
  <c r="AI158" i="64"/>
  <c r="AH158" i="64"/>
  <c r="AG158" i="64"/>
  <c r="AF158" i="64"/>
  <c r="AE158" i="64"/>
  <c r="AD158" i="64"/>
  <c r="AC158" i="64"/>
  <c r="AB158" i="64"/>
  <c r="AA158" i="64"/>
  <c r="Z158" i="64"/>
  <c r="Y158" i="64"/>
  <c r="X158" i="64"/>
  <c r="W158" i="64"/>
  <c r="V158" i="64"/>
  <c r="U158" i="64"/>
  <c r="T158" i="64"/>
  <c r="S158" i="64"/>
  <c r="R158" i="64"/>
  <c r="Q158" i="64"/>
  <c r="P158" i="64"/>
  <c r="O158" i="64"/>
  <c r="N158" i="64"/>
  <c r="M158" i="64"/>
  <c r="L158" i="64"/>
  <c r="K158" i="64"/>
  <c r="J158" i="64"/>
  <c r="I158" i="64"/>
  <c r="AM156" i="64"/>
  <c r="AL156" i="64"/>
  <c r="AK156" i="64"/>
  <c r="AJ156" i="64"/>
  <c r="AI156" i="64"/>
  <c r="AH156" i="64"/>
  <c r="AG156" i="64"/>
  <c r="AF156" i="64"/>
  <c r="AE156" i="64"/>
  <c r="AD156" i="64"/>
  <c r="AC156" i="64"/>
  <c r="AB156" i="64"/>
  <c r="AA156" i="64"/>
  <c r="Z156" i="64"/>
  <c r="Y156" i="64"/>
  <c r="X156" i="64"/>
  <c r="W156" i="64"/>
  <c r="V156" i="64"/>
  <c r="U156" i="64"/>
  <c r="T156" i="64"/>
  <c r="S156" i="64"/>
  <c r="R156" i="64"/>
  <c r="Q156" i="64"/>
  <c r="P156" i="64"/>
  <c r="O156" i="64"/>
  <c r="N156" i="64"/>
  <c r="M156" i="64"/>
  <c r="L156" i="64"/>
  <c r="K156" i="64"/>
  <c r="J156" i="64"/>
  <c r="I156" i="64"/>
  <c r="AY155" i="64"/>
  <c r="AX155" i="64"/>
  <c r="AM155" i="64"/>
  <c r="AL155" i="64"/>
  <c r="AK155" i="64"/>
  <c r="AJ155" i="64"/>
  <c r="AI155" i="64"/>
  <c r="AH155" i="64"/>
  <c r="AG155" i="64"/>
  <c r="AF155" i="64"/>
  <c r="AE155" i="64"/>
  <c r="AD155" i="64"/>
  <c r="AC155" i="64"/>
  <c r="AB155" i="64"/>
  <c r="AA155" i="64"/>
  <c r="Z155" i="64"/>
  <c r="Y155" i="64"/>
  <c r="X155" i="64"/>
  <c r="W155" i="64"/>
  <c r="V155" i="64"/>
  <c r="U155" i="64"/>
  <c r="T155" i="64"/>
  <c r="S155" i="64"/>
  <c r="R155" i="64"/>
  <c r="Q155" i="64"/>
  <c r="P155" i="64"/>
  <c r="O155" i="64"/>
  <c r="N155" i="64"/>
  <c r="M155" i="64"/>
  <c r="L155" i="64"/>
  <c r="K155" i="64"/>
  <c r="J155" i="64"/>
  <c r="I155" i="64"/>
  <c r="AM153" i="64"/>
  <c r="AL153" i="64"/>
  <c r="AK153" i="64"/>
  <c r="AJ153" i="64"/>
  <c r="AI153" i="64"/>
  <c r="AH153" i="64"/>
  <c r="AG153" i="64"/>
  <c r="AF153" i="64"/>
  <c r="AE153" i="64"/>
  <c r="AD153" i="64"/>
  <c r="AC153" i="64"/>
  <c r="AB153" i="64"/>
  <c r="AA153" i="64"/>
  <c r="Z153" i="64"/>
  <c r="Y153" i="64"/>
  <c r="X153" i="64"/>
  <c r="W153" i="64"/>
  <c r="V153" i="64"/>
  <c r="U153" i="64"/>
  <c r="T153" i="64"/>
  <c r="S153" i="64"/>
  <c r="R153" i="64"/>
  <c r="Q153" i="64"/>
  <c r="P153" i="64"/>
  <c r="O153" i="64"/>
  <c r="N153" i="64"/>
  <c r="M153" i="64"/>
  <c r="L153" i="64"/>
  <c r="K153" i="64"/>
  <c r="J153" i="64"/>
  <c r="I153" i="64"/>
  <c r="AY152" i="64"/>
  <c r="AX152" i="64"/>
  <c r="AM152" i="64"/>
  <c r="AL152" i="64"/>
  <c r="AK152" i="64"/>
  <c r="AJ152" i="64"/>
  <c r="AI152" i="64"/>
  <c r="AH152" i="64"/>
  <c r="AG152" i="64"/>
  <c r="AF152" i="64"/>
  <c r="AE152" i="64"/>
  <c r="AD152" i="64"/>
  <c r="AC152" i="64"/>
  <c r="AB152" i="64"/>
  <c r="AA152" i="64"/>
  <c r="Z152" i="64"/>
  <c r="Y152" i="64"/>
  <c r="X152" i="64"/>
  <c r="W152" i="64"/>
  <c r="V152" i="64"/>
  <c r="U152" i="64"/>
  <c r="T152" i="64"/>
  <c r="S152" i="64"/>
  <c r="R152" i="64"/>
  <c r="Q152" i="64"/>
  <c r="P152" i="64"/>
  <c r="O152" i="64"/>
  <c r="N152" i="64"/>
  <c r="M152" i="64"/>
  <c r="L152" i="64"/>
  <c r="K152" i="64"/>
  <c r="J152" i="64"/>
  <c r="I152" i="64"/>
  <c r="AM150" i="64"/>
  <c r="AL150" i="64"/>
  <c r="AK150" i="64"/>
  <c r="AJ150" i="64"/>
  <c r="AI150" i="64"/>
  <c r="AH150" i="64"/>
  <c r="AG150" i="64"/>
  <c r="AF150" i="64"/>
  <c r="AE150" i="64"/>
  <c r="AD150" i="64"/>
  <c r="AC150" i="64"/>
  <c r="AB150" i="64"/>
  <c r="AA150" i="64"/>
  <c r="Z150" i="64"/>
  <c r="Y150" i="64"/>
  <c r="X150" i="64"/>
  <c r="W150" i="64"/>
  <c r="V150" i="64"/>
  <c r="U150" i="64"/>
  <c r="T150" i="64"/>
  <c r="S150" i="64"/>
  <c r="R150" i="64"/>
  <c r="Q150" i="64"/>
  <c r="P150" i="64"/>
  <c r="O150" i="64"/>
  <c r="N150" i="64"/>
  <c r="M150" i="64"/>
  <c r="L150" i="64"/>
  <c r="K150" i="64"/>
  <c r="J150" i="64"/>
  <c r="I150" i="64"/>
  <c r="AY149" i="64"/>
  <c r="AX149" i="64"/>
  <c r="AM149" i="64"/>
  <c r="AL149" i="64"/>
  <c r="AK149" i="64"/>
  <c r="AJ149" i="64"/>
  <c r="AI149" i="64"/>
  <c r="AH149" i="64"/>
  <c r="AG149" i="64"/>
  <c r="AF149" i="64"/>
  <c r="AE149" i="64"/>
  <c r="AD149" i="64"/>
  <c r="AC149" i="64"/>
  <c r="AB149" i="64"/>
  <c r="AA149" i="64"/>
  <c r="Z149" i="64"/>
  <c r="Y149" i="64"/>
  <c r="X149" i="64"/>
  <c r="W149" i="64"/>
  <c r="V149" i="64"/>
  <c r="U149" i="64"/>
  <c r="T149" i="64"/>
  <c r="S149" i="64"/>
  <c r="R149" i="64"/>
  <c r="Q149" i="64"/>
  <c r="P149" i="64"/>
  <c r="O149" i="64"/>
  <c r="N149" i="64"/>
  <c r="M149" i="64"/>
  <c r="L149" i="64"/>
  <c r="K149" i="64"/>
  <c r="J149" i="64"/>
  <c r="I149" i="64"/>
  <c r="AM147" i="64"/>
  <c r="AL147" i="64"/>
  <c r="AK147" i="64"/>
  <c r="AJ147" i="64"/>
  <c r="AI147" i="64"/>
  <c r="AH147" i="64"/>
  <c r="AG147" i="64"/>
  <c r="AF147" i="64"/>
  <c r="AE147" i="64"/>
  <c r="AD147" i="64"/>
  <c r="AC147" i="64"/>
  <c r="AB147" i="64"/>
  <c r="AA147" i="64"/>
  <c r="Z147" i="64"/>
  <c r="Y147" i="64"/>
  <c r="X147" i="64"/>
  <c r="W147" i="64"/>
  <c r="V147" i="64"/>
  <c r="U147" i="64"/>
  <c r="T147" i="64"/>
  <c r="S147" i="64"/>
  <c r="R147" i="64"/>
  <c r="Q147" i="64"/>
  <c r="P147" i="64"/>
  <c r="O147" i="64"/>
  <c r="N147" i="64"/>
  <c r="M147" i="64"/>
  <c r="L147" i="64"/>
  <c r="K147" i="64"/>
  <c r="J147" i="64"/>
  <c r="I147" i="64"/>
  <c r="AY146" i="64"/>
  <c r="AX146" i="64"/>
  <c r="AM146" i="64"/>
  <c r="AL146" i="64"/>
  <c r="AK146" i="64"/>
  <c r="AJ146" i="64"/>
  <c r="AI146" i="64"/>
  <c r="AH146" i="64"/>
  <c r="AG146" i="64"/>
  <c r="AF146" i="64"/>
  <c r="AE146" i="64"/>
  <c r="AD146" i="64"/>
  <c r="AC146" i="64"/>
  <c r="AB146" i="64"/>
  <c r="AA146" i="64"/>
  <c r="Z146" i="64"/>
  <c r="Y146" i="64"/>
  <c r="X146" i="64"/>
  <c r="W146" i="64"/>
  <c r="V146" i="64"/>
  <c r="U146" i="64"/>
  <c r="T146" i="64"/>
  <c r="S146" i="64"/>
  <c r="R146" i="64"/>
  <c r="Q146" i="64"/>
  <c r="P146" i="64"/>
  <c r="O146" i="64"/>
  <c r="N146" i="64"/>
  <c r="M146" i="64"/>
  <c r="L146" i="64"/>
  <c r="K146" i="64"/>
  <c r="J146" i="64"/>
  <c r="I146" i="64"/>
  <c r="AM144" i="64"/>
  <c r="AL144" i="64"/>
  <c r="AK144" i="64"/>
  <c r="AJ144" i="64"/>
  <c r="AI144" i="64"/>
  <c r="AH144" i="64"/>
  <c r="AG144" i="64"/>
  <c r="AF144" i="64"/>
  <c r="AE144" i="64"/>
  <c r="AD144" i="64"/>
  <c r="AC144" i="64"/>
  <c r="AB144" i="64"/>
  <c r="AA144" i="64"/>
  <c r="Z144" i="64"/>
  <c r="Y144" i="64"/>
  <c r="X144" i="64"/>
  <c r="W144" i="64"/>
  <c r="V144" i="64"/>
  <c r="U144" i="64"/>
  <c r="T144" i="64"/>
  <c r="S144" i="64"/>
  <c r="R144" i="64"/>
  <c r="Q144" i="64"/>
  <c r="P144" i="64"/>
  <c r="O144" i="64"/>
  <c r="N144" i="64"/>
  <c r="M144" i="64"/>
  <c r="L144" i="64"/>
  <c r="K144" i="64"/>
  <c r="J144" i="64"/>
  <c r="I144" i="64"/>
  <c r="AY143" i="64"/>
  <c r="AX143" i="64"/>
  <c r="AM143" i="64"/>
  <c r="AL143" i="64"/>
  <c r="AK143" i="64"/>
  <c r="AJ143" i="64"/>
  <c r="AI143" i="64"/>
  <c r="AH143" i="64"/>
  <c r="AG143" i="64"/>
  <c r="AF143" i="64"/>
  <c r="AE143" i="64"/>
  <c r="AD143" i="64"/>
  <c r="AC143" i="64"/>
  <c r="AB143" i="64"/>
  <c r="AA143" i="64"/>
  <c r="Z143" i="64"/>
  <c r="Y143" i="64"/>
  <c r="X143" i="64"/>
  <c r="W143" i="64"/>
  <c r="V143" i="64"/>
  <c r="U143" i="64"/>
  <c r="T143" i="64"/>
  <c r="S143" i="64"/>
  <c r="R143" i="64"/>
  <c r="Q143" i="64"/>
  <c r="P143" i="64"/>
  <c r="O143" i="64"/>
  <c r="N143" i="64"/>
  <c r="M143" i="64"/>
  <c r="L143" i="64"/>
  <c r="K143" i="64"/>
  <c r="J143" i="64"/>
  <c r="I143" i="64"/>
  <c r="AM141" i="64"/>
  <c r="AL141" i="64"/>
  <c r="AK141" i="64"/>
  <c r="AJ141" i="64"/>
  <c r="AI141" i="64"/>
  <c r="AH141" i="64"/>
  <c r="AG141" i="64"/>
  <c r="AF141" i="64"/>
  <c r="AE141" i="64"/>
  <c r="AD141" i="64"/>
  <c r="AC141" i="64"/>
  <c r="AB141" i="64"/>
  <c r="AA141" i="64"/>
  <c r="Z141" i="64"/>
  <c r="Y141" i="64"/>
  <c r="X141" i="64"/>
  <c r="W141" i="64"/>
  <c r="V141" i="64"/>
  <c r="U141" i="64"/>
  <c r="T141" i="64"/>
  <c r="S141" i="64"/>
  <c r="R141" i="64"/>
  <c r="Q141" i="64"/>
  <c r="P141" i="64"/>
  <c r="O141" i="64"/>
  <c r="N141" i="64"/>
  <c r="M141" i="64"/>
  <c r="L141" i="64"/>
  <c r="K141" i="64"/>
  <c r="J141" i="64"/>
  <c r="I141" i="64"/>
  <c r="AY140" i="64"/>
  <c r="AX140" i="64"/>
  <c r="AM140" i="64"/>
  <c r="AL140" i="64"/>
  <c r="AK140" i="64"/>
  <c r="AJ140" i="64"/>
  <c r="AI140" i="64"/>
  <c r="AH140" i="64"/>
  <c r="AG140" i="64"/>
  <c r="AF140" i="64"/>
  <c r="AE140" i="64"/>
  <c r="AD140" i="64"/>
  <c r="AC140" i="64"/>
  <c r="AB140" i="64"/>
  <c r="AA140" i="64"/>
  <c r="Z140" i="64"/>
  <c r="Y140" i="64"/>
  <c r="X140" i="64"/>
  <c r="W140" i="64"/>
  <c r="V140" i="64"/>
  <c r="U140" i="64"/>
  <c r="T140" i="64"/>
  <c r="S140" i="64"/>
  <c r="R140" i="64"/>
  <c r="Q140" i="64"/>
  <c r="P140" i="64"/>
  <c r="O140" i="64"/>
  <c r="N140" i="64"/>
  <c r="M140" i="64"/>
  <c r="L140" i="64"/>
  <c r="K140" i="64"/>
  <c r="J140" i="64"/>
  <c r="I140" i="64"/>
  <c r="AM138" i="64"/>
  <c r="AL138" i="64"/>
  <c r="AK138" i="64"/>
  <c r="AJ138" i="64"/>
  <c r="AI138" i="64"/>
  <c r="AH138" i="64"/>
  <c r="AG138" i="64"/>
  <c r="AF138" i="64"/>
  <c r="AE138" i="64"/>
  <c r="AD138" i="64"/>
  <c r="AC138" i="64"/>
  <c r="AB138" i="64"/>
  <c r="AA138" i="64"/>
  <c r="Z138" i="64"/>
  <c r="Y138" i="64"/>
  <c r="X138" i="64"/>
  <c r="W138" i="64"/>
  <c r="V138" i="64"/>
  <c r="U138" i="64"/>
  <c r="T138" i="64"/>
  <c r="S138" i="64"/>
  <c r="R138" i="64"/>
  <c r="Q138" i="64"/>
  <c r="P138" i="64"/>
  <c r="O138" i="64"/>
  <c r="N138" i="64"/>
  <c r="M138" i="64"/>
  <c r="L138" i="64"/>
  <c r="K138" i="64"/>
  <c r="J138" i="64"/>
  <c r="I138" i="64"/>
  <c r="AY137" i="64"/>
  <c r="AX137" i="64"/>
  <c r="AM137" i="64"/>
  <c r="AL137" i="64"/>
  <c r="AK137" i="64"/>
  <c r="AJ137" i="64"/>
  <c r="AI137" i="64"/>
  <c r="AH137" i="64"/>
  <c r="AG137" i="64"/>
  <c r="AF137" i="64"/>
  <c r="AE137" i="64"/>
  <c r="AD137" i="64"/>
  <c r="AC137" i="64"/>
  <c r="AB137" i="64"/>
  <c r="AA137" i="64"/>
  <c r="Z137" i="64"/>
  <c r="Y137" i="64"/>
  <c r="X137" i="64"/>
  <c r="W137" i="64"/>
  <c r="V137" i="64"/>
  <c r="U137" i="64"/>
  <c r="T137" i="64"/>
  <c r="S137" i="64"/>
  <c r="R137" i="64"/>
  <c r="Q137" i="64"/>
  <c r="P137" i="64"/>
  <c r="O137" i="64"/>
  <c r="N137" i="64"/>
  <c r="M137" i="64"/>
  <c r="L137" i="64"/>
  <c r="K137" i="64"/>
  <c r="J137" i="64"/>
  <c r="I137" i="64"/>
  <c r="AM135" i="64"/>
  <c r="AL135" i="64"/>
  <c r="AK135" i="64"/>
  <c r="AJ135" i="64"/>
  <c r="AI135" i="64"/>
  <c r="AH135" i="64"/>
  <c r="AG135" i="64"/>
  <c r="AF135" i="64"/>
  <c r="AE135" i="64"/>
  <c r="AD135" i="64"/>
  <c r="AC135" i="64"/>
  <c r="AB135" i="64"/>
  <c r="AA135" i="64"/>
  <c r="Z135" i="64"/>
  <c r="Y135" i="64"/>
  <c r="X135" i="64"/>
  <c r="W135" i="64"/>
  <c r="V135" i="64"/>
  <c r="U135" i="64"/>
  <c r="T135" i="64"/>
  <c r="S135" i="64"/>
  <c r="R135" i="64"/>
  <c r="Q135" i="64"/>
  <c r="P135" i="64"/>
  <c r="O135" i="64"/>
  <c r="N135" i="64"/>
  <c r="M135" i="64"/>
  <c r="L135" i="64"/>
  <c r="K135" i="64"/>
  <c r="J135" i="64"/>
  <c r="I135" i="64"/>
  <c r="AY134" i="64"/>
  <c r="AX134" i="64"/>
  <c r="AM134" i="64"/>
  <c r="AL134" i="64"/>
  <c r="AK134" i="64"/>
  <c r="AJ134" i="64"/>
  <c r="AI134" i="64"/>
  <c r="AH134" i="64"/>
  <c r="AG134" i="64"/>
  <c r="AF134" i="64"/>
  <c r="AE134" i="64"/>
  <c r="AD134" i="64"/>
  <c r="AC134" i="64"/>
  <c r="AB134" i="64"/>
  <c r="AA134" i="64"/>
  <c r="Z134" i="64"/>
  <c r="Y134" i="64"/>
  <c r="X134" i="64"/>
  <c r="W134" i="64"/>
  <c r="V134" i="64"/>
  <c r="U134" i="64"/>
  <c r="T134" i="64"/>
  <c r="S134" i="64"/>
  <c r="R134" i="64"/>
  <c r="Q134" i="64"/>
  <c r="P134" i="64"/>
  <c r="O134" i="64"/>
  <c r="N134" i="64"/>
  <c r="M134" i="64"/>
  <c r="L134" i="64"/>
  <c r="K134" i="64"/>
  <c r="J134" i="64"/>
  <c r="I134" i="64"/>
  <c r="AM132" i="64"/>
  <c r="AL132" i="64"/>
  <c r="AK132" i="64"/>
  <c r="AJ132" i="64"/>
  <c r="AI132" i="64"/>
  <c r="AH132" i="64"/>
  <c r="AG132" i="64"/>
  <c r="AF132" i="64"/>
  <c r="AE132" i="64"/>
  <c r="AD132" i="64"/>
  <c r="AC132" i="64"/>
  <c r="AB132" i="64"/>
  <c r="AA132" i="64"/>
  <c r="Z132" i="64"/>
  <c r="Y132" i="64"/>
  <c r="X132" i="64"/>
  <c r="W132" i="64"/>
  <c r="V132" i="64"/>
  <c r="U132" i="64"/>
  <c r="T132" i="64"/>
  <c r="S132" i="64"/>
  <c r="R132" i="64"/>
  <c r="Q132" i="64"/>
  <c r="P132" i="64"/>
  <c r="O132" i="64"/>
  <c r="N132" i="64"/>
  <c r="M132" i="64"/>
  <c r="L132" i="64"/>
  <c r="K132" i="64"/>
  <c r="J132" i="64"/>
  <c r="I132" i="64"/>
  <c r="AY131" i="64"/>
  <c r="AX131" i="64"/>
  <c r="AM131" i="64"/>
  <c r="AL131" i="64"/>
  <c r="AK131" i="64"/>
  <c r="AJ131" i="64"/>
  <c r="AI131" i="64"/>
  <c r="AH131" i="64"/>
  <c r="AG131" i="64"/>
  <c r="AF131" i="64"/>
  <c r="AE131" i="64"/>
  <c r="AD131" i="64"/>
  <c r="AC131" i="64"/>
  <c r="AB131" i="64"/>
  <c r="AA131" i="64"/>
  <c r="Z131" i="64"/>
  <c r="Y131" i="64"/>
  <c r="X131" i="64"/>
  <c r="W131" i="64"/>
  <c r="V131" i="64"/>
  <c r="U131" i="64"/>
  <c r="T131" i="64"/>
  <c r="S131" i="64"/>
  <c r="R131" i="64"/>
  <c r="Q131" i="64"/>
  <c r="P131" i="64"/>
  <c r="O131" i="64"/>
  <c r="N131" i="64"/>
  <c r="M131" i="64"/>
  <c r="L131" i="64"/>
  <c r="K131" i="64"/>
  <c r="J131" i="64"/>
  <c r="I131" i="64"/>
  <c r="AM129" i="64"/>
  <c r="AL129" i="64"/>
  <c r="AK129" i="64"/>
  <c r="AJ129" i="64"/>
  <c r="AI129" i="64"/>
  <c r="AH129" i="64"/>
  <c r="AG129" i="64"/>
  <c r="AF129" i="64"/>
  <c r="AE129" i="64"/>
  <c r="AD129" i="64"/>
  <c r="AC129" i="64"/>
  <c r="AB129" i="64"/>
  <c r="AA129" i="64"/>
  <c r="Z129" i="64"/>
  <c r="Y129" i="64"/>
  <c r="X129" i="64"/>
  <c r="W129" i="64"/>
  <c r="V129" i="64"/>
  <c r="U129" i="64"/>
  <c r="T129" i="64"/>
  <c r="S129" i="64"/>
  <c r="R129" i="64"/>
  <c r="Q129" i="64"/>
  <c r="P129" i="64"/>
  <c r="O129" i="64"/>
  <c r="N129" i="64"/>
  <c r="M129" i="64"/>
  <c r="L129" i="64"/>
  <c r="K129" i="64"/>
  <c r="J129" i="64"/>
  <c r="I129" i="64"/>
  <c r="AY128" i="64"/>
  <c r="AX128" i="64"/>
  <c r="AM128" i="64"/>
  <c r="AL128" i="64"/>
  <c r="AK128" i="64"/>
  <c r="AJ128" i="64"/>
  <c r="AI128" i="64"/>
  <c r="AH128" i="64"/>
  <c r="AG128" i="64"/>
  <c r="AF128" i="64"/>
  <c r="AE128" i="64"/>
  <c r="AD128" i="64"/>
  <c r="AC128" i="64"/>
  <c r="AB128" i="64"/>
  <c r="AA128" i="64"/>
  <c r="Z128" i="64"/>
  <c r="Y128" i="64"/>
  <c r="X128" i="64"/>
  <c r="W128" i="64"/>
  <c r="V128" i="64"/>
  <c r="U128" i="64"/>
  <c r="T128" i="64"/>
  <c r="S128" i="64"/>
  <c r="R128" i="64"/>
  <c r="Q128" i="64"/>
  <c r="P128" i="64"/>
  <c r="O128" i="64"/>
  <c r="N128" i="64"/>
  <c r="M128" i="64"/>
  <c r="L128" i="64"/>
  <c r="K128" i="64"/>
  <c r="J128" i="64"/>
  <c r="I128" i="64"/>
  <c r="AM126" i="64"/>
  <c r="AL126" i="64"/>
  <c r="AK126" i="64"/>
  <c r="AJ126" i="64"/>
  <c r="AI126" i="64"/>
  <c r="AH126" i="64"/>
  <c r="AG126" i="64"/>
  <c r="AF126" i="64"/>
  <c r="AE126" i="64"/>
  <c r="AD126" i="64"/>
  <c r="AC126" i="64"/>
  <c r="AB126" i="64"/>
  <c r="AA126" i="64"/>
  <c r="Z126" i="64"/>
  <c r="Y126" i="64"/>
  <c r="X126" i="64"/>
  <c r="W126" i="64"/>
  <c r="V126" i="64"/>
  <c r="U126" i="64"/>
  <c r="T126" i="64"/>
  <c r="S126" i="64"/>
  <c r="R126" i="64"/>
  <c r="Q126" i="64"/>
  <c r="P126" i="64"/>
  <c r="O126" i="64"/>
  <c r="N126" i="64"/>
  <c r="M126" i="64"/>
  <c r="L126" i="64"/>
  <c r="K126" i="64"/>
  <c r="J126" i="64"/>
  <c r="I126" i="64"/>
  <c r="AY125" i="64"/>
  <c r="AX125" i="64"/>
  <c r="AM125" i="64"/>
  <c r="AL125" i="64"/>
  <c r="AK125" i="64"/>
  <c r="AJ125" i="64"/>
  <c r="AI125" i="64"/>
  <c r="AH125" i="64"/>
  <c r="AG125" i="64"/>
  <c r="AF125" i="64"/>
  <c r="AE125" i="64"/>
  <c r="AD125" i="64"/>
  <c r="AC125" i="64"/>
  <c r="AB125" i="64"/>
  <c r="AA125" i="64"/>
  <c r="Z125" i="64"/>
  <c r="Y125" i="64"/>
  <c r="X125" i="64"/>
  <c r="W125" i="64"/>
  <c r="V125" i="64"/>
  <c r="U125" i="64"/>
  <c r="T125" i="64"/>
  <c r="S125" i="64"/>
  <c r="R125" i="64"/>
  <c r="Q125" i="64"/>
  <c r="P125" i="64"/>
  <c r="O125" i="64"/>
  <c r="N125" i="64"/>
  <c r="M125" i="64"/>
  <c r="L125" i="64"/>
  <c r="K125" i="64"/>
  <c r="J125" i="64"/>
  <c r="I125" i="64"/>
  <c r="AM123" i="64"/>
  <c r="AL123" i="64"/>
  <c r="AK123" i="64"/>
  <c r="AJ123" i="64"/>
  <c r="AI123" i="64"/>
  <c r="AH123" i="64"/>
  <c r="AG123" i="64"/>
  <c r="AF123" i="64"/>
  <c r="AE123" i="64"/>
  <c r="AD123" i="64"/>
  <c r="AC123" i="64"/>
  <c r="AB123" i="64"/>
  <c r="AA123" i="64"/>
  <c r="Z123" i="64"/>
  <c r="Y123" i="64"/>
  <c r="X123" i="64"/>
  <c r="W123" i="64"/>
  <c r="V123" i="64"/>
  <c r="U123" i="64"/>
  <c r="T123" i="64"/>
  <c r="S123" i="64"/>
  <c r="R123" i="64"/>
  <c r="Q123" i="64"/>
  <c r="P123" i="64"/>
  <c r="O123" i="64"/>
  <c r="N123" i="64"/>
  <c r="M123" i="64"/>
  <c r="L123" i="64"/>
  <c r="K123" i="64"/>
  <c r="J123" i="64"/>
  <c r="I123" i="64"/>
  <c r="AY122" i="64"/>
  <c r="AX122" i="64"/>
  <c r="AM122" i="64"/>
  <c r="AL122" i="64"/>
  <c r="AK122" i="64"/>
  <c r="AJ122" i="64"/>
  <c r="AI122" i="64"/>
  <c r="AH122" i="64"/>
  <c r="AG122" i="64"/>
  <c r="AF122" i="64"/>
  <c r="AE122" i="64"/>
  <c r="AD122" i="64"/>
  <c r="AC122" i="64"/>
  <c r="AB122" i="64"/>
  <c r="AA122" i="64"/>
  <c r="Z122" i="64"/>
  <c r="Y122" i="64"/>
  <c r="X122" i="64"/>
  <c r="W122" i="64"/>
  <c r="V122" i="64"/>
  <c r="U122" i="64"/>
  <c r="T122" i="64"/>
  <c r="S122" i="64"/>
  <c r="R122" i="64"/>
  <c r="Q122" i="64"/>
  <c r="P122" i="64"/>
  <c r="O122" i="64"/>
  <c r="N122" i="64"/>
  <c r="M122" i="64"/>
  <c r="L122" i="64"/>
  <c r="K122" i="64"/>
  <c r="J122" i="64"/>
  <c r="I122" i="64"/>
  <c r="AM120" i="64"/>
  <c r="AL120" i="64"/>
  <c r="AK120" i="64"/>
  <c r="AJ120" i="64"/>
  <c r="AI120" i="64"/>
  <c r="AH120" i="64"/>
  <c r="AG120" i="64"/>
  <c r="AF120" i="64"/>
  <c r="AE120" i="64"/>
  <c r="AD120" i="64"/>
  <c r="AC120" i="64"/>
  <c r="AB120" i="64"/>
  <c r="AA120" i="64"/>
  <c r="Z120" i="64"/>
  <c r="Y120" i="64"/>
  <c r="X120" i="64"/>
  <c r="W120" i="64"/>
  <c r="V120" i="64"/>
  <c r="U120" i="64"/>
  <c r="T120" i="64"/>
  <c r="S120" i="64"/>
  <c r="R120" i="64"/>
  <c r="Q120" i="64"/>
  <c r="P120" i="64"/>
  <c r="O120" i="64"/>
  <c r="N120" i="64"/>
  <c r="M120" i="64"/>
  <c r="L120" i="64"/>
  <c r="K120" i="64"/>
  <c r="J120" i="64"/>
  <c r="I120" i="64"/>
  <c r="AY119" i="64"/>
  <c r="AX119" i="64"/>
  <c r="AM119" i="64"/>
  <c r="AL119" i="64"/>
  <c r="AK119" i="64"/>
  <c r="AJ119" i="64"/>
  <c r="AI119" i="64"/>
  <c r="AH119" i="64"/>
  <c r="AG119" i="64"/>
  <c r="AF119" i="64"/>
  <c r="AE119" i="64"/>
  <c r="AD119" i="64"/>
  <c r="AC119" i="64"/>
  <c r="AB119" i="64"/>
  <c r="AA119" i="64"/>
  <c r="Z119" i="64"/>
  <c r="Y119" i="64"/>
  <c r="X119" i="64"/>
  <c r="W119" i="64"/>
  <c r="V119" i="64"/>
  <c r="U119" i="64"/>
  <c r="T119" i="64"/>
  <c r="S119" i="64"/>
  <c r="R119" i="64"/>
  <c r="Q119" i="64"/>
  <c r="P119" i="64"/>
  <c r="O119" i="64"/>
  <c r="N119" i="64"/>
  <c r="M119" i="64"/>
  <c r="L119" i="64"/>
  <c r="K119" i="64"/>
  <c r="J119" i="64"/>
  <c r="I119" i="64"/>
  <c r="AM117" i="64"/>
  <c r="AL117" i="64"/>
  <c r="AK117" i="64"/>
  <c r="AJ117" i="64"/>
  <c r="AI117" i="64"/>
  <c r="AH117" i="64"/>
  <c r="AG117" i="64"/>
  <c r="AF117" i="64"/>
  <c r="AE117" i="64"/>
  <c r="AD117" i="64"/>
  <c r="AC117" i="64"/>
  <c r="AB117" i="64"/>
  <c r="AA117" i="64"/>
  <c r="Z117" i="64"/>
  <c r="Y117" i="64"/>
  <c r="X117" i="64"/>
  <c r="W117" i="64"/>
  <c r="V117" i="64"/>
  <c r="U117" i="64"/>
  <c r="T117" i="64"/>
  <c r="S117" i="64"/>
  <c r="R117" i="64"/>
  <c r="Q117" i="64"/>
  <c r="P117" i="64"/>
  <c r="O117" i="64"/>
  <c r="N117" i="64"/>
  <c r="M117" i="64"/>
  <c r="L117" i="64"/>
  <c r="K117" i="64"/>
  <c r="J117" i="64"/>
  <c r="I117" i="64"/>
  <c r="AY116" i="64"/>
  <c r="AX116" i="64"/>
  <c r="AM116" i="64"/>
  <c r="AL116" i="64"/>
  <c r="AK116" i="64"/>
  <c r="AJ116" i="64"/>
  <c r="AI116" i="64"/>
  <c r="AH116" i="64"/>
  <c r="AG116" i="64"/>
  <c r="AF116" i="64"/>
  <c r="AE116" i="64"/>
  <c r="AD116" i="64"/>
  <c r="AC116" i="64"/>
  <c r="AB116" i="64"/>
  <c r="AA116" i="64"/>
  <c r="Z116" i="64"/>
  <c r="Y116" i="64"/>
  <c r="X116" i="64"/>
  <c r="W116" i="64"/>
  <c r="V116" i="64"/>
  <c r="U116" i="64"/>
  <c r="T116" i="64"/>
  <c r="S116" i="64"/>
  <c r="R116" i="64"/>
  <c r="Q116" i="64"/>
  <c r="P116" i="64"/>
  <c r="O116" i="64"/>
  <c r="N116" i="64"/>
  <c r="M116" i="64"/>
  <c r="L116" i="64"/>
  <c r="K116" i="64"/>
  <c r="J116" i="64"/>
  <c r="I116" i="64"/>
  <c r="AM114" i="64"/>
  <c r="AL114" i="64"/>
  <c r="AK114" i="64"/>
  <c r="AJ114" i="64"/>
  <c r="AI114" i="64"/>
  <c r="AH114" i="64"/>
  <c r="AG114" i="64"/>
  <c r="AF114" i="64"/>
  <c r="AE114" i="64"/>
  <c r="AD114" i="64"/>
  <c r="AC114" i="64"/>
  <c r="AB114" i="64"/>
  <c r="AA114" i="64"/>
  <c r="Z114" i="64"/>
  <c r="Y114" i="64"/>
  <c r="X114" i="64"/>
  <c r="W114" i="64"/>
  <c r="V114" i="64"/>
  <c r="U114" i="64"/>
  <c r="T114" i="64"/>
  <c r="S114" i="64"/>
  <c r="R114" i="64"/>
  <c r="Q114" i="64"/>
  <c r="P114" i="64"/>
  <c r="O114" i="64"/>
  <c r="N114" i="64"/>
  <c r="M114" i="64"/>
  <c r="L114" i="64"/>
  <c r="K114" i="64"/>
  <c r="J114" i="64"/>
  <c r="I114" i="64"/>
  <c r="AY113" i="64"/>
  <c r="AX113" i="64"/>
  <c r="AM113" i="64"/>
  <c r="AL113" i="64"/>
  <c r="AK113" i="64"/>
  <c r="AJ113" i="64"/>
  <c r="AI113" i="64"/>
  <c r="AH113" i="64"/>
  <c r="AG113" i="64"/>
  <c r="AF113" i="64"/>
  <c r="AE113" i="64"/>
  <c r="AD113" i="64"/>
  <c r="AC113" i="64"/>
  <c r="AB113" i="64"/>
  <c r="AA113" i="64"/>
  <c r="Z113" i="64"/>
  <c r="Y113" i="64"/>
  <c r="X113" i="64"/>
  <c r="W113" i="64"/>
  <c r="V113" i="64"/>
  <c r="U113" i="64"/>
  <c r="T113" i="64"/>
  <c r="S113" i="64"/>
  <c r="R113" i="64"/>
  <c r="Q113" i="64"/>
  <c r="P113" i="64"/>
  <c r="O113" i="64"/>
  <c r="N113" i="64"/>
  <c r="M113" i="64"/>
  <c r="L113" i="64"/>
  <c r="K113" i="64"/>
  <c r="J113" i="64"/>
  <c r="I113" i="64"/>
  <c r="AM111" i="64"/>
  <c r="AL111" i="64"/>
  <c r="AK111" i="64"/>
  <c r="AJ111" i="64"/>
  <c r="AI111" i="64"/>
  <c r="AH111" i="64"/>
  <c r="AG111" i="64"/>
  <c r="AF111" i="64"/>
  <c r="AE111" i="64"/>
  <c r="AD111" i="64"/>
  <c r="AC111" i="64"/>
  <c r="AB111" i="64"/>
  <c r="AA111" i="64"/>
  <c r="Z111" i="64"/>
  <c r="Y111" i="64"/>
  <c r="X111" i="64"/>
  <c r="W111" i="64"/>
  <c r="V111" i="64"/>
  <c r="U111" i="64"/>
  <c r="T111" i="64"/>
  <c r="S111" i="64"/>
  <c r="R111" i="64"/>
  <c r="Q111" i="64"/>
  <c r="P111" i="64"/>
  <c r="O111" i="64"/>
  <c r="N111" i="64"/>
  <c r="M111" i="64"/>
  <c r="L111" i="64"/>
  <c r="K111" i="64"/>
  <c r="J111" i="64"/>
  <c r="I111" i="64"/>
  <c r="AY110" i="64"/>
  <c r="AX110" i="64"/>
  <c r="AM110" i="64"/>
  <c r="AL110" i="64"/>
  <c r="AK110" i="64"/>
  <c r="AJ110" i="64"/>
  <c r="AI110" i="64"/>
  <c r="AH110" i="64"/>
  <c r="AG110" i="64"/>
  <c r="AF110" i="64"/>
  <c r="AE110" i="64"/>
  <c r="AD110" i="64"/>
  <c r="AC110" i="64"/>
  <c r="AB110" i="64"/>
  <c r="AA110" i="64"/>
  <c r="Z110" i="64"/>
  <c r="Y110" i="64"/>
  <c r="X110" i="64"/>
  <c r="W110" i="64"/>
  <c r="V110" i="64"/>
  <c r="U110" i="64"/>
  <c r="T110" i="64"/>
  <c r="S110" i="64"/>
  <c r="R110" i="64"/>
  <c r="Q110" i="64"/>
  <c r="P110" i="64"/>
  <c r="O110" i="64"/>
  <c r="N110" i="64"/>
  <c r="M110" i="64"/>
  <c r="L110" i="64"/>
  <c r="K110" i="64"/>
  <c r="J110" i="64"/>
  <c r="I110" i="64"/>
  <c r="AM108" i="64"/>
  <c r="AL108" i="64"/>
  <c r="AK108" i="64"/>
  <c r="AJ108" i="64"/>
  <c r="AI108" i="64"/>
  <c r="AH108" i="64"/>
  <c r="AG108" i="64"/>
  <c r="AF108" i="64"/>
  <c r="AE108" i="64"/>
  <c r="AD108" i="64"/>
  <c r="AC108" i="64"/>
  <c r="AB108" i="64"/>
  <c r="AA108" i="64"/>
  <c r="Z108" i="64"/>
  <c r="Y108" i="64"/>
  <c r="X108" i="64"/>
  <c r="W108" i="64"/>
  <c r="V108" i="64"/>
  <c r="U108" i="64"/>
  <c r="T108" i="64"/>
  <c r="S108" i="64"/>
  <c r="R108" i="64"/>
  <c r="Q108" i="64"/>
  <c r="P108" i="64"/>
  <c r="O108" i="64"/>
  <c r="N108" i="64"/>
  <c r="M108" i="64"/>
  <c r="L108" i="64"/>
  <c r="K108" i="64"/>
  <c r="J108" i="64"/>
  <c r="I108" i="64"/>
  <c r="AY107" i="64"/>
  <c r="AX107" i="64"/>
  <c r="AM107" i="64"/>
  <c r="AL107" i="64"/>
  <c r="AK107" i="64"/>
  <c r="AJ107" i="64"/>
  <c r="AI107" i="64"/>
  <c r="AH107" i="64"/>
  <c r="AG107" i="64"/>
  <c r="AF107" i="64"/>
  <c r="AE107" i="64"/>
  <c r="AD107" i="64"/>
  <c r="AC107" i="64"/>
  <c r="AB107" i="64"/>
  <c r="AA107" i="64"/>
  <c r="Z107" i="64"/>
  <c r="Y107" i="64"/>
  <c r="X107" i="64"/>
  <c r="W107" i="64"/>
  <c r="V107" i="64"/>
  <c r="U107" i="64"/>
  <c r="T107" i="64"/>
  <c r="S107" i="64"/>
  <c r="R107" i="64"/>
  <c r="Q107" i="64"/>
  <c r="P107" i="64"/>
  <c r="O107" i="64"/>
  <c r="N107" i="64"/>
  <c r="M107" i="64"/>
  <c r="L107" i="64"/>
  <c r="K107" i="64"/>
  <c r="J107" i="64"/>
  <c r="I107" i="64"/>
  <c r="AM105" i="64"/>
  <c r="AL105" i="64"/>
  <c r="AK105" i="64"/>
  <c r="AJ105" i="64"/>
  <c r="AI105" i="64"/>
  <c r="AH105" i="64"/>
  <c r="AG105" i="64"/>
  <c r="AF105" i="64"/>
  <c r="AE105" i="64"/>
  <c r="AD105" i="64"/>
  <c r="AC105" i="64"/>
  <c r="AB105" i="64"/>
  <c r="AA105" i="64"/>
  <c r="Z105" i="64"/>
  <c r="Y105" i="64"/>
  <c r="X105" i="64"/>
  <c r="W105" i="64"/>
  <c r="V105" i="64"/>
  <c r="U105" i="64"/>
  <c r="T105" i="64"/>
  <c r="S105" i="64"/>
  <c r="R105" i="64"/>
  <c r="Q105" i="64"/>
  <c r="P105" i="64"/>
  <c r="O105" i="64"/>
  <c r="N105" i="64"/>
  <c r="M105" i="64"/>
  <c r="L105" i="64"/>
  <c r="K105" i="64"/>
  <c r="J105" i="64"/>
  <c r="I105" i="64"/>
  <c r="AY104" i="64"/>
  <c r="AX104" i="64"/>
  <c r="AM104" i="64"/>
  <c r="AL104" i="64"/>
  <c r="AK104" i="64"/>
  <c r="AJ104" i="64"/>
  <c r="AI104" i="64"/>
  <c r="AH104" i="64"/>
  <c r="AG104" i="64"/>
  <c r="AF104" i="64"/>
  <c r="AE104" i="64"/>
  <c r="AD104" i="64"/>
  <c r="AC104" i="64"/>
  <c r="AB104" i="64"/>
  <c r="AA104" i="64"/>
  <c r="Z104" i="64"/>
  <c r="Y104" i="64"/>
  <c r="X104" i="64"/>
  <c r="W104" i="64"/>
  <c r="V104" i="64"/>
  <c r="U104" i="64"/>
  <c r="T104" i="64"/>
  <c r="S104" i="64"/>
  <c r="R104" i="64"/>
  <c r="Q104" i="64"/>
  <c r="P104" i="64"/>
  <c r="O104" i="64"/>
  <c r="N104" i="64"/>
  <c r="M104" i="64"/>
  <c r="L104" i="64"/>
  <c r="K104" i="64"/>
  <c r="J104" i="64"/>
  <c r="I104" i="64"/>
  <c r="AM102" i="64"/>
  <c r="AL102" i="64"/>
  <c r="AK102" i="64"/>
  <c r="AJ102" i="64"/>
  <c r="AI102" i="64"/>
  <c r="AH102" i="64"/>
  <c r="AG102" i="64"/>
  <c r="AF102" i="64"/>
  <c r="AE102" i="64"/>
  <c r="AD102" i="64"/>
  <c r="AC102" i="64"/>
  <c r="AB102" i="64"/>
  <c r="AA102" i="64"/>
  <c r="Z102" i="64"/>
  <c r="Y102" i="64"/>
  <c r="X102" i="64"/>
  <c r="W102" i="64"/>
  <c r="V102" i="64"/>
  <c r="U102" i="64"/>
  <c r="T102" i="64"/>
  <c r="S102" i="64"/>
  <c r="R102" i="64"/>
  <c r="Q102" i="64"/>
  <c r="P102" i="64"/>
  <c r="O102" i="64"/>
  <c r="N102" i="64"/>
  <c r="M102" i="64"/>
  <c r="L102" i="64"/>
  <c r="K102" i="64"/>
  <c r="J102" i="64"/>
  <c r="I102" i="64"/>
  <c r="AY101" i="64"/>
  <c r="AX101" i="64"/>
  <c r="AM101" i="64"/>
  <c r="AL101" i="64"/>
  <c r="AK101" i="64"/>
  <c r="AJ101" i="64"/>
  <c r="AI101" i="64"/>
  <c r="AH101" i="64"/>
  <c r="AG101" i="64"/>
  <c r="AF101" i="64"/>
  <c r="AE101" i="64"/>
  <c r="AD101" i="64"/>
  <c r="AC101" i="64"/>
  <c r="AB101" i="64"/>
  <c r="AA101" i="64"/>
  <c r="Z101" i="64"/>
  <c r="Y101" i="64"/>
  <c r="X101" i="64"/>
  <c r="W101" i="64"/>
  <c r="V101" i="64"/>
  <c r="U101" i="64"/>
  <c r="T101" i="64"/>
  <c r="S101" i="64"/>
  <c r="R101" i="64"/>
  <c r="Q101" i="64"/>
  <c r="P101" i="64"/>
  <c r="O101" i="64"/>
  <c r="N101" i="64"/>
  <c r="M101" i="64"/>
  <c r="L101" i="64"/>
  <c r="K101" i="64"/>
  <c r="J101" i="64"/>
  <c r="I101" i="64"/>
  <c r="AM99" i="64"/>
  <c r="AL99" i="64"/>
  <c r="AK99" i="64"/>
  <c r="AJ99" i="64"/>
  <c r="AI99" i="64"/>
  <c r="AH99" i="64"/>
  <c r="AG99" i="64"/>
  <c r="AF99" i="64"/>
  <c r="AE99" i="64"/>
  <c r="AD99" i="64"/>
  <c r="AC99" i="64"/>
  <c r="AB99" i="64"/>
  <c r="AA99" i="64"/>
  <c r="Z99" i="64"/>
  <c r="Y99" i="64"/>
  <c r="X99" i="64"/>
  <c r="W99" i="64"/>
  <c r="V99" i="64"/>
  <c r="U99" i="64"/>
  <c r="T99" i="64"/>
  <c r="S99" i="64"/>
  <c r="R99" i="64"/>
  <c r="Q99" i="64"/>
  <c r="P99" i="64"/>
  <c r="O99" i="64"/>
  <c r="N99" i="64"/>
  <c r="M99" i="64"/>
  <c r="L99" i="64"/>
  <c r="K99" i="64"/>
  <c r="J99" i="64"/>
  <c r="I99" i="64"/>
  <c r="AY98" i="64"/>
  <c r="AX98" i="64"/>
  <c r="AM98" i="64"/>
  <c r="AL98" i="64"/>
  <c r="AK98" i="64"/>
  <c r="AJ98" i="64"/>
  <c r="AI98" i="64"/>
  <c r="AH98" i="64"/>
  <c r="AG98" i="64"/>
  <c r="AF98" i="64"/>
  <c r="AE98" i="64"/>
  <c r="AD98" i="64"/>
  <c r="AC98" i="64"/>
  <c r="AB98" i="64"/>
  <c r="AA98" i="64"/>
  <c r="Z98" i="64"/>
  <c r="Y98" i="64"/>
  <c r="X98" i="64"/>
  <c r="W98" i="64"/>
  <c r="V98" i="64"/>
  <c r="U98" i="64"/>
  <c r="T98" i="64"/>
  <c r="S98" i="64"/>
  <c r="R98" i="64"/>
  <c r="Q98" i="64"/>
  <c r="P98" i="64"/>
  <c r="O98" i="64"/>
  <c r="N98" i="64"/>
  <c r="M98" i="64"/>
  <c r="L98" i="64"/>
  <c r="K98" i="64"/>
  <c r="J98" i="64"/>
  <c r="I98" i="64"/>
  <c r="AM96" i="64"/>
  <c r="AL96" i="64"/>
  <c r="AK96" i="64"/>
  <c r="AJ96" i="64"/>
  <c r="AI96" i="64"/>
  <c r="AH96" i="64"/>
  <c r="AG96" i="64"/>
  <c r="AF96" i="64"/>
  <c r="AE96" i="64"/>
  <c r="AD96" i="64"/>
  <c r="AC96" i="64"/>
  <c r="AB96" i="64"/>
  <c r="AA96" i="64"/>
  <c r="Z96" i="64"/>
  <c r="Y96" i="64"/>
  <c r="X96" i="64"/>
  <c r="W96" i="64"/>
  <c r="V96" i="64"/>
  <c r="U96" i="64"/>
  <c r="T96" i="64"/>
  <c r="S96" i="64"/>
  <c r="R96" i="64"/>
  <c r="Q96" i="64"/>
  <c r="P96" i="64"/>
  <c r="O96" i="64"/>
  <c r="N96" i="64"/>
  <c r="M96" i="64"/>
  <c r="L96" i="64"/>
  <c r="K96" i="64"/>
  <c r="J96" i="64"/>
  <c r="I96" i="64"/>
  <c r="AY95" i="64"/>
  <c r="AX95" i="64"/>
  <c r="AM95" i="64"/>
  <c r="AL95" i="64"/>
  <c r="AK95" i="64"/>
  <c r="AJ95" i="64"/>
  <c r="AI95" i="64"/>
  <c r="AH95" i="64"/>
  <c r="AG95" i="64"/>
  <c r="AF95" i="64"/>
  <c r="AE95" i="64"/>
  <c r="AD95" i="64"/>
  <c r="AC95" i="64"/>
  <c r="AB95" i="64"/>
  <c r="AA95" i="64"/>
  <c r="Z95" i="64"/>
  <c r="Y95" i="64"/>
  <c r="X95" i="64"/>
  <c r="W95" i="64"/>
  <c r="V95" i="64"/>
  <c r="U95" i="64"/>
  <c r="T95" i="64"/>
  <c r="S95" i="64"/>
  <c r="R95" i="64"/>
  <c r="Q95" i="64"/>
  <c r="P95" i="64"/>
  <c r="O95" i="64"/>
  <c r="N95" i="64"/>
  <c r="M95" i="64"/>
  <c r="L95" i="64"/>
  <c r="K95" i="64"/>
  <c r="J95" i="64"/>
  <c r="I95" i="64"/>
  <c r="AM93" i="64"/>
  <c r="AL93" i="64"/>
  <c r="AK93" i="64"/>
  <c r="AJ93" i="64"/>
  <c r="AI93" i="64"/>
  <c r="AH93" i="64"/>
  <c r="AG93" i="64"/>
  <c r="AF93" i="64"/>
  <c r="AE93" i="64"/>
  <c r="AD93" i="64"/>
  <c r="AC93" i="64"/>
  <c r="AB93" i="64"/>
  <c r="AA93" i="64"/>
  <c r="Z93" i="64"/>
  <c r="Y93" i="64"/>
  <c r="X93" i="64"/>
  <c r="W93" i="64"/>
  <c r="V93" i="64"/>
  <c r="U93" i="64"/>
  <c r="T93" i="64"/>
  <c r="S93" i="64"/>
  <c r="R93" i="64"/>
  <c r="Q93" i="64"/>
  <c r="P93" i="64"/>
  <c r="O93" i="64"/>
  <c r="N93" i="64"/>
  <c r="M93" i="64"/>
  <c r="L93" i="64"/>
  <c r="K93" i="64"/>
  <c r="J93" i="64"/>
  <c r="I93" i="64"/>
  <c r="AY92" i="64"/>
  <c r="AX92" i="64"/>
  <c r="AM92" i="64"/>
  <c r="AL92" i="64"/>
  <c r="AK92" i="64"/>
  <c r="AJ92" i="64"/>
  <c r="AI92" i="64"/>
  <c r="AH92" i="64"/>
  <c r="AG92" i="64"/>
  <c r="AF92" i="64"/>
  <c r="AE92" i="64"/>
  <c r="AD92" i="64"/>
  <c r="AC92" i="64"/>
  <c r="AB92" i="64"/>
  <c r="AA92" i="64"/>
  <c r="Z92" i="64"/>
  <c r="Y92" i="64"/>
  <c r="X92" i="64"/>
  <c r="W92" i="64"/>
  <c r="V92" i="64"/>
  <c r="U92" i="64"/>
  <c r="T92" i="64"/>
  <c r="S92" i="64"/>
  <c r="R92" i="64"/>
  <c r="Q92" i="64"/>
  <c r="P92" i="64"/>
  <c r="O92" i="64"/>
  <c r="N92" i="64"/>
  <c r="M92" i="64"/>
  <c r="L92" i="64"/>
  <c r="K92" i="64"/>
  <c r="J92" i="64"/>
  <c r="I92" i="64"/>
  <c r="AM90" i="64"/>
  <c r="AL90" i="64"/>
  <c r="AK90" i="64"/>
  <c r="AJ90" i="64"/>
  <c r="AI90" i="64"/>
  <c r="AH90" i="64"/>
  <c r="AG90" i="64"/>
  <c r="AF90" i="64"/>
  <c r="AE90" i="64"/>
  <c r="AD90" i="64"/>
  <c r="AC90" i="64"/>
  <c r="AB90" i="64"/>
  <c r="AA90" i="64"/>
  <c r="Z90" i="64"/>
  <c r="Y90" i="64"/>
  <c r="X90" i="64"/>
  <c r="W90" i="64"/>
  <c r="V90" i="64"/>
  <c r="U90" i="64"/>
  <c r="T90" i="64"/>
  <c r="S90" i="64"/>
  <c r="R90" i="64"/>
  <c r="Q90" i="64"/>
  <c r="P90" i="64"/>
  <c r="O90" i="64"/>
  <c r="N90" i="64"/>
  <c r="M90" i="64"/>
  <c r="L90" i="64"/>
  <c r="K90" i="64"/>
  <c r="J90" i="64"/>
  <c r="I90" i="64"/>
  <c r="AY89" i="64"/>
  <c r="AX89" i="64"/>
  <c r="AM89" i="64"/>
  <c r="AL89" i="64"/>
  <c r="AK89" i="64"/>
  <c r="AJ89" i="64"/>
  <c r="AI89" i="64"/>
  <c r="AH89" i="64"/>
  <c r="AG89" i="64"/>
  <c r="AF89" i="64"/>
  <c r="AE89" i="64"/>
  <c r="AD89" i="64"/>
  <c r="AC89" i="64"/>
  <c r="AB89" i="64"/>
  <c r="AA89" i="64"/>
  <c r="Z89" i="64"/>
  <c r="Y89" i="64"/>
  <c r="X89" i="64"/>
  <c r="W89" i="64"/>
  <c r="V89" i="64"/>
  <c r="U89" i="64"/>
  <c r="T89" i="64"/>
  <c r="S89" i="64"/>
  <c r="R89" i="64"/>
  <c r="Q89" i="64"/>
  <c r="P89" i="64"/>
  <c r="O89" i="64"/>
  <c r="N89" i="64"/>
  <c r="M89" i="64"/>
  <c r="L89" i="64"/>
  <c r="K89" i="64"/>
  <c r="J89" i="64"/>
  <c r="I89" i="64"/>
  <c r="AM87" i="64"/>
  <c r="AL87" i="64"/>
  <c r="AK87" i="64"/>
  <c r="AJ87" i="64"/>
  <c r="AI87" i="64"/>
  <c r="AH87" i="64"/>
  <c r="AG87" i="64"/>
  <c r="AF87" i="64"/>
  <c r="AE87" i="64"/>
  <c r="AD87" i="64"/>
  <c r="AC87" i="64"/>
  <c r="AB87" i="64"/>
  <c r="AA87" i="64"/>
  <c r="Z87" i="64"/>
  <c r="Y87" i="64"/>
  <c r="X87" i="64"/>
  <c r="W87" i="64"/>
  <c r="V87" i="64"/>
  <c r="U87" i="64"/>
  <c r="T87" i="64"/>
  <c r="S87" i="64"/>
  <c r="R87" i="64"/>
  <c r="Q87" i="64"/>
  <c r="P87" i="64"/>
  <c r="O87" i="64"/>
  <c r="N87" i="64"/>
  <c r="M87" i="64"/>
  <c r="L87" i="64"/>
  <c r="K87" i="64"/>
  <c r="J87" i="64"/>
  <c r="I87" i="64"/>
  <c r="AY86" i="64"/>
  <c r="AX86" i="64"/>
  <c r="AM86" i="64"/>
  <c r="AL86" i="64"/>
  <c r="AK86" i="64"/>
  <c r="AJ86" i="64"/>
  <c r="AI86" i="64"/>
  <c r="AH86" i="64"/>
  <c r="AG86" i="64"/>
  <c r="AF86" i="64"/>
  <c r="AE86" i="64"/>
  <c r="AD86" i="64"/>
  <c r="AC86" i="64"/>
  <c r="AB86" i="64"/>
  <c r="AA86" i="64"/>
  <c r="Z86" i="64"/>
  <c r="Y86" i="64"/>
  <c r="X86" i="64"/>
  <c r="W86" i="64"/>
  <c r="V86" i="64"/>
  <c r="U86" i="64"/>
  <c r="T86" i="64"/>
  <c r="S86" i="64"/>
  <c r="R86" i="64"/>
  <c r="Q86" i="64"/>
  <c r="P86" i="64"/>
  <c r="O86" i="64"/>
  <c r="N86" i="64"/>
  <c r="M86" i="64"/>
  <c r="L86" i="64"/>
  <c r="K86" i="64"/>
  <c r="J86" i="64"/>
  <c r="I86" i="64"/>
  <c r="AM84" i="64"/>
  <c r="AL84" i="64"/>
  <c r="AK84" i="64"/>
  <c r="AJ84" i="64"/>
  <c r="AI84" i="64"/>
  <c r="AH84" i="64"/>
  <c r="AG84" i="64"/>
  <c r="AF84" i="64"/>
  <c r="AE84" i="64"/>
  <c r="AD84" i="64"/>
  <c r="AC84" i="64"/>
  <c r="AB84" i="64"/>
  <c r="AA84" i="64"/>
  <c r="Z84" i="64"/>
  <c r="Y84" i="64"/>
  <c r="X84" i="64"/>
  <c r="W84" i="64"/>
  <c r="V84" i="64"/>
  <c r="U84" i="64"/>
  <c r="T84" i="64"/>
  <c r="S84" i="64"/>
  <c r="R84" i="64"/>
  <c r="Q84" i="64"/>
  <c r="P84" i="64"/>
  <c r="O84" i="64"/>
  <c r="N84" i="64"/>
  <c r="M84" i="64"/>
  <c r="L84" i="64"/>
  <c r="K84" i="64"/>
  <c r="J84" i="64"/>
  <c r="I84" i="64"/>
  <c r="AY83" i="64"/>
  <c r="AX83" i="64"/>
  <c r="AM83" i="64"/>
  <c r="AL83" i="64"/>
  <c r="AK83" i="64"/>
  <c r="AJ83" i="64"/>
  <c r="AI83" i="64"/>
  <c r="AH83" i="64"/>
  <c r="AG83" i="64"/>
  <c r="AF83" i="64"/>
  <c r="AE83" i="64"/>
  <c r="AD83" i="64"/>
  <c r="AC83" i="64"/>
  <c r="AB83" i="64"/>
  <c r="AA83" i="64"/>
  <c r="Z83" i="64"/>
  <c r="Y83" i="64"/>
  <c r="X83" i="64"/>
  <c r="W83" i="64"/>
  <c r="V83" i="64"/>
  <c r="U83" i="64"/>
  <c r="T83" i="64"/>
  <c r="S83" i="64"/>
  <c r="R83" i="64"/>
  <c r="Q83" i="64"/>
  <c r="P83" i="64"/>
  <c r="O83" i="64"/>
  <c r="N83" i="64"/>
  <c r="M83" i="64"/>
  <c r="L83" i="64"/>
  <c r="K83" i="64"/>
  <c r="J83" i="64"/>
  <c r="I83" i="64"/>
  <c r="AM318" i="65"/>
  <c r="AL318" i="65"/>
  <c r="AK318" i="65"/>
  <c r="AJ318" i="65"/>
  <c r="AI318" i="65"/>
  <c r="AH318" i="65"/>
  <c r="AG318" i="65"/>
  <c r="AF318" i="65"/>
  <c r="AE318" i="65"/>
  <c r="AD318" i="65"/>
  <c r="AC318" i="65"/>
  <c r="AB318" i="65"/>
  <c r="AA318" i="65"/>
  <c r="Z318" i="65"/>
  <c r="Y318" i="65"/>
  <c r="X318" i="65"/>
  <c r="W318" i="65"/>
  <c r="V318" i="65"/>
  <c r="U318" i="65"/>
  <c r="T318" i="65"/>
  <c r="S318" i="65"/>
  <c r="R318" i="65"/>
  <c r="Q318" i="65"/>
  <c r="P318" i="65"/>
  <c r="O318" i="65"/>
  <c r="N318" i="65"/>
  <c r="M318" i="65"/>
  <c r="L318" i="65"/>
  <c r="K318" i="65"/>
  <c r="J318" i="65"/>
  <c r="I318" i="65"/>
  <c r="AY317" i="65"/>
  <c r="AX317" i="65"/>
  <c r="AM317" i="65"/>
  <c r="AL317" i="65"/>
  <c r="AK317" i="65"/>
  <c r="AJ317" i="65"/>
  <c r="AI317" i="65"/>
  <c r="AH317" i="65"/>
  <c r="AG317" i="65"/>
  <c r="AF317" i="65"/>
  <c r="AE317" i="65"/>
  <c r="AD317" i="65"/>
  <c r="AC317" i="65"/>
  <c r="AB317" i="65"/>
  <c r="AA317" i="65"/>
  <c r="Z317" i="65"/>
  <c r="Y317" i="65"/>
  <c r="X317" i="65"/>
  <c r="W317" i="65"/>
  <c r="V317" i="65"/>
  <c r="U317" i="65"/>
  <c r="T317" i="65"/>
  <c r="S317" i="65"/>
  <c r="R317" i="65"/>
  <c r="Q317" i="65"/>
  <c r="P317" i="65"/>
  <c r="O317" i="65"/>
  <c r="N317" i="65"/>
  <c r="M317" i="65"/>
  <c r="L317" i="65"/>
  <c r="K317" i="65"/>
  <c r="J317" i="65"/>
  <c r="I317" i="65"/>
  <c r="AM315" i="65"/>
  <c r="AL315" i="65"/>
  <c r="AK315" i="65"/>
  <c r="AJ315" i="65"/>
  <c r="AI315" i="65"/>
  <c r="AH315" i="65"/>
  <c r="AG315" i="65"/>
  <c r="AF315" i="65"/>
  <c r="AE315" i="65"/>
  <c r="AD315" i="65"/>
  <c r="AC315" i="65"/>
  <c r="AB315" i="65"/>
  <c r="AA315" i="65"/>
  <c r="Z315" i="65"/>
  <c r="Y315" i="65"/>
  <c r="X315" i="65"/>
  <c r="W315" i="65"/>
  <c r="V315" i="65"/>
  <c r="U315" i="65"/>
  <c r="T315" i="65"/>
  <c r="S315" i="65"/>
  <c r="R315" i="65"/>
  <c r="Q315" i="65"/>
  <c r="P315" i="65"/>
  <c r="O315" i="65"/>
  <c r="N315" i="65"/>
  <c r="M315" i="65"/>
  <c r="L315" i="65"/>
  <c r="K315" i="65"/>
  <c r="J315" i="65"/>
  <c r="I315" i="65"/>
  <c r="AY314" i="65"/>
  <c r="AX314" i="65"/>
  <c r="AM314" i="65"/>
  <c r="AL314" i="65"/>
  <c r="AK314" i="65"/>
  <c r="AJ314" i="65"/>
  <c r="AI314" i="65"/>
  <c r="AH314" i="65"/>
  <c r="AG314" i="65"/>
  <c r="AF314" i="65"/>
  <c r="AE314" i="65"/>
  <c r="AD314" i="65"/>
  <c r="AC314" i="65"/>
  <c r="AB314" i="65"/>
  <c r="AA314" i="65"/>
  <c r="Z314" i="65"/>
  <c r="Y314" i="65"/>
  <c r="X314" i="65"/>
  <c r="W314" i="65"/>
  <c r="V314" i="65"/>
  <c r="U314" i="65"/>
  <c r="T314" i="65"/>
  <c r="S314" i="65"/>
  <c r="R314" i="65"/>
  <c r="Q314" i="65"/>
  <c r="P314" i="65"/>
  <c r="O314" i="65"/>
  <c r="N314" i="65"/>
  <c r="M314" i="65"/>
  <c r="L314" i="65"/>
  <c r="K314" i="65"/>
  <c r="J314" i="65"/>
  <c r="I314" i="65"/>
  <c r="AM312" i="65"/>
  <c r="AL312" i="65"/>
  <c r="AK312" i="65"/>
  <c r="AJ312" i="65"/>
  <c r="AI312" i="65"/>
  <c r="AH312" i="65"/>
  <c r="AG312" i="65"/>
  <c r="AF312" i="65"/>
  <c r="AE312" i="65"/>
  <c r="AD312" i="65"/>
  <c r="AC312" i="65"/>
  <c r="AB312" i="65"/>
  <c r="AA312" i="65"/>
  <c r="Z312" i="65"/>
  <c r="Y312" i="65"/>
  <c r="X312" i="65"/>
  <c r="W312" i="65"/>
  <c r="V312" i="65"/>
  <c r="U312" i="65"/>
  <c r="T312" i="65"/>
  <c r="S312" i="65"/>
  <c r="R312" i="65"/>
  <c r="Q312" i="65"/>
  <c r="P312" i="65"/>
  <c r="O312" i="65"/>
  <c r="N312" i="65"/>
  <c r="M312" i="65"/>
  <c r="L312" i="65"/>
  <c r="K312" i="65"/>
  <c r="J312" i="65"/>
  <c r="I312" i="65"/>
  <c r="AY311" i="65"/>
  <c r="AX311" i="65"/>
  <c r="AM311" i="65"/>
  <c r="AL311" i="65"/>
  <c r="AK311" i="65"/>
  <c r="AJ311" i="65"/>
  <c r="AI311" i="65"/>
  <c r="AH311" i="65"/>
  <c r="AG311" i="65"/>
  <c r="AF311" i="65"/>
  <c r="AE311" i="65"/>
  <c r="AD311" i="65"/>
  <c r="AC311" i="65"/>
  <c r="AB311" i="65"/>
  <c r="AA311" i="65"/>
  <c r="Z311" i="65"/>
  <c r="Y311" i="65"/>
  <c r="X311" i="65"/>
  <c r="W311" i="65"/>
  <c r="V311" i="65"/>
  <c r="U311" i="65"/>
  <c r="T311" i="65"/>
  <c r="S311" i="65"/>
  <c r="R311" i="65"/>
  <c r="Q311" i="65"/>
  <c r="P311" i="65"/>
  <c r="O311" i="65"/>
  <c r="N311" i="65"/>
  <c r="M311" i="65"/>
  <c r="L311" i="65"/>
  <c r="K311" i="65"/>
  <c r="J311" i="65"/>
  <c r="I311" i="65"/>
  <c r="AM309" i="65"/>
  <c r="AL309" i="65"/>
  <c r="AK309" i="65"/>
  <c r="AJ309" i="65"/>
  <c r="AI309" i="65"/>
  <c r="AH309" i="65"/>
  <c r="AG309" i="65"/>
  <c r="AF309" i="65"/>
  <c r="AE309" i="65"/>
  <c r="AD309" i="65"/>
  <c r="AC309" i="65"/>
  <c r="AB309" i="65"/>
  <c r="AA309" i="65"/>
  <c r="Z309" i="65"/>
  <c r="Y309" i="65"/>
  <c r="X309" i="65"/>
  <c r="W309" i="65"/>
  <c r="V309" i="65"/>
  <c r="U309" i="65"/>
  <c r="T309" i="65"/>
  <c r="S309" i="65"/>
  <c r="R309" i="65"/>
  <c r="Q309" i="65"/>
  <c r="P309" i="65"/>
  <c r="O309" i="65"/>
  <c r="N309" i="65"/>
  <c r="M309" i="65"/>
  <c r="L309" i="65"/>
  <c r="K309" i="65"/>
  <c r="J309" i="65"/>
  <c r="I309" i="65"/>
  <c r="AY308" i="65"/>
  <c r="AX308" i="65"/>
  <c r="AM308" i="65"/>
  <c r="AL308" i="65"/>
  <c r="AK308" i="65"/>
  <c r="AJ308" i="65"/>
  <c r="AI308" i="65"/>
  <c r="AH308" i="65"/>
  <c r="AG308" i="65"/>
  <c r="AF308" i="65"/>
  <c r="AE308" i="65"/>
  <c r="AD308" i="65"/>
  <c r="AC308" i="65"/>
  <c r="AB308" i="65"/>
  <c r="AA308" i="65"/>
  <c r="Z308" i="65"/>
  <c r="Y308" i="65"/>
  <c r="X308" i="65"/>
  <c r="W308" i="65"/>
  <c r="V308" i="65"/>
  <c r="U308" i="65"/>
  <c r="T308" i="65"/>
  <c r="S308" i="65"/>
  <c r="R308" i="65"/>
  <c r="Q308" i="65"/>
  <c r="P308" i="65"/>
  <c r="O308" i="65"/>
  <c r="N308" i="65"/>
  <c r="M308" i="65"/>
  <c r="L308" i="65"/>
  <c r="K308" i="65"/>
  <c r="J308" i="65"/>
  <c r="I308" i="65"/>
  <c r="AM306" i="65"/>
  <c r="AL306" i="65"/>
  <c r="AK306" i="65"/>
  <c r="AJ306" i="65"/>
  <c r="AI306" i="65"/>
  <c r="AH306" i="65"/>
  <c r="AG306" i="65"/>
  <c r="AF306" i="65"/>
  <c r="AE306" i="65"/>
  <c r="AD306" i="65"/>
  <c r="AC306" i="65"/>
  <c r="AB306" i="65"/>
  <c r="AA306" i="65"/>
  <c r="Z306" i="65"/>
  <c r="Y306" i="65"/>
  <c r="X306" i="65"/>
  <c r="W306" i="65"/>
  <c r="V306" i="65"/>
  <c r="U306" i="65"/>
  <c r="T306" i="65"/>
  <c r="S306" i="65"/>
  <c r="R306" i="65"/>
  <c r="Q306" i="65"/>
  <c r="P306" i="65"/>
  <c r="O306" i="65"/>
  <c r="N306" i="65"/>
  <c r="M306" i="65"/>
  <c r="L306" i="65"/>
  <c r="K306" i="65"/>
  <c r="J306" i="65"/>
  <c r="I306" i="65"/>
  <c r="AY305" i="65"/>
  <c r="AX305" i="65"/>
  <c r="AM305" i="65"/>
  <c r="AL305" i="65"/>
  <c r="AK305" i="65"/>
  <c r="AJ305" i="65"/>
  <c r="AI305" i="65"/>
  <c r="AH305" i="65"/>
  <c r="AG305" i="65"/>
  <c r="AF305" i="65"/>
  <c r="AE305" i="65"/>
  <c r="AD305" i="65"/>
  <c r="AC305" i="65"/>
  <c r="AB305" i="65"/>
  <c r="AA305" i="65"/>
  <c r="Z305" i="65"/>
  <c r="Y305" i="65"/>
  <c r="X305" i="65"/>
  <c r="W305" i="65"/>
  <c r="V305" i="65"/>
  <c r="U305" i="65"/>
  <c r="T305" i="65"/>
  <c r="S305" i="65"/>
  <c r="R305" i="65"/>
  <c r="Q305" i="65"/>
  <c r="P305" i="65"/>
  <c r="O305" i="65"/>
  <c r="N305" i="65"/>
  <c r="M305" i="65"/>
  <c r="L305" i="65"/>
  <c r="K305" i="65"/>
  <c r="J305" i="65"/>
  <c r="I305" i="65"/>
  <c r="AM303" i="65"/>
  <c r="AL303" i="65"/>
  <c r="AK303" i="65"/>
  <c r="AJ303" i="65"/>
  <c r="AI303" i="65"/>
  <c r="AH303" i="65"/>
  <c r="AG303" i="65"/>
  <c r="AF303" i="65"/>
  <c r="AE303" i="65"/>
  <c r="AD303" i="65"/>
  <c r="AC303" i="65"/>
  <c r="AB303" i="65"/>
  <c r="AA303" i="65"/>
  <c r="Z303" i="65"/>
  <c r="Y303" i="65"/>
  <c r="X303" i="65"/>
  <c r="W303" i="65"/>
  <c r="V303" i="65"/>
  <c r="U303" i="65"/>
  <c r="T303" i="65"/>
  <c r="S303" i="65"/>
  <c r="R303" i="65"/>
  <c r="Q303" i="65"/>
  <c r="P303" i="65"/>
  <c r="O303" i="65"/>
  <c r="N303" i="65"/>
  <c r="M303" i="65"/>
  <c r="L303" i="65"/>
  <c r="K303" i="65"/>
  <c r="J303" i="65"/>
  <c r="I303" i="65"/>
  <c r="AY302" i="65"/>
  <c r="AX302" i="65"/>
  <c r="AM302" i="65"/>
  <c r="AL302" i="65"/>
  <c r="AK302" i="65"/>
  <c r="AJ302" i="65"/>
  <c r="AI302" i="65"/>
  <c r="AH302" i="65"/>
  <c r="AG302" i="65"/>
  <c r="AF302" i="65"/>
  <c r="AE302" i="65"/>
  <c r="AD302" i="65"/>
  <c r="AC302" i="65"/>
  <c r="AB302" i="65"/>
  <c r="AA302" i="65"/>
  <c r="Z302" i="65"/>
  <c r="Y302" i="65"/>
  <c r="X302" i="65"/>
  <c r="W302" i="65"/>
  <c r="V302" i="65"/>
  <c r="U302" i="65"/>
  <c r="T302" i="65"/>
  <c r="S302" i="65"/>
  <c r="R302" i="65"/>
  <c r="Q302" i="65"/>
  <c r="P302" i="65"/>
  <c r="O302" i="65"/>
  <c r="N302" i="65"/>
  <c r="M302" i="65"/>
  <c r="L302" i="65"/>
  <c r="K302" i="65"/>
  <c r="J302" i="65"/>
  <c r="I302" i="65"/>
  <c r="AM300" i="65"/>
  <c r="AL300" i="65"/>
  <c r="AK300" i="65"/>
  <c r="AJ300" i="65"/>
  <c r="AI300" i="65"/>
  <c r="AH300" i="65"/>
  <c r="AG300" i="65"/>
  <c r="AF300" i="65"/>
  <c r="AE300" i="65"/>
  <c r="AD300" i="65"/>
  <c r="AC300" i="65"/>
  <c r="AB300" i="65"/>
  <c r="AA300" i="65"/>
  <c r="Z300" i="65"/>
  <c r="Y300" i="65"/>
  <c r="X300" i="65"/>
  <c r="W300" i="65"/>
  <c r="V300" i="65"/>
  <c r="U300" i="65"/>
  <c r="T300" i="65"/>
  <c r="S300" i="65"/>
  <c r="R300" i="65"/>
  <c r="Q300" i="65"/>
  <c r="P300" i="65"/>
  <c r="O300" i="65"/>
  <c r="N300" i="65"/>
  <c r="M300" i="65"/>
  <c r="L300" i="65"/>
  <c r="K300" i="65"/>
  <c r="J300" i="65"/>
  <c r="I300" i="65"/>
  <c r="AY299" i="65"/>
  <c r="AX299" i="65"/>
  <c r="AM299" i="65"/>
  <c r="AL299" i="65"/>
  <c r="AK299" i="65"/>
  <c r="AJ299" i="65"/>
  <c r="AI299" i="65"/>
  <c r="AH299" i="65"/>
  <c r="AG299" i="65"/>
  <c r="AF299" i="65"/>
  <c r="AE299" i="65"/>
  <c r="AD299" i="65"/>
  <c r="AC299" i="65"/>
  <c r="AB299" i="65"/>
  <c r="AA299" i="65"/>
  <c r="Z299" i="65"/>
  <c r="Y299" i="65"/>
  <c r="X299" i="65"/>
  <c r="W299" i="65"/>
  <c r="V299" i="65"/>
  <c r="U299" i="65"/>
  <c r="T299" i="65"/>
  <c r="S299" i="65"/>
  <c r="R299" i="65"/>
  <c r="Q299" i="65"/>
  <c r="P299" i="65"/>
  <c r="O299" i="65"/>
  <c r="N299" i="65"/>
  <c r="M299" i="65"/>
  <c r="L299" i="65"/>
  <c r="K299" i="65"/>
  <c r="J299" i="65"/>
  <c r="I299" i="65"/>
  <c r="AM297" i="65"/>
  <c r="AL297" i="65"/>
  <c r="AK297" i="65"/>
  <c r="AJ297" i="65"/>
  <c r="AI297" i="65"/>
  <c r="AH297" i="65"/>
  <c r="AG297" i="65"/>
  <c r="AF297" i="65"/>
  <c r="AE297" i="65"/>
  <c r="AD297" i="65"/>
  <c r="AC297" i="65"/>
  <c r="AB297" i="65"/>
  <c r="AA297" i="65"/>
  <c r="Z297" i="65"/>
  <c r="Y297" i="65"/>
  <c r="X297" i="65"/>
  <c r="W297" i="65"/>
  <c r="V297" i="65"/>
  <c r="U297" i="65"/>
  <c r="T297" i="65"/>
  <c r="S297" i="65"/>
  <c r="R297" i="65"/>
  <c r="Q297" i="65"/>
  <c r="P297" i="65"/>
  <c r="O297" i="65"/>
  <c r="N297" i="65"/>
  <c r="M297" i="65"/>
  <c r="L297" i="65"/>
  <c r="K297" i="65"/>
  <c r="J297" i="65"/>
  <c r="I297" i="65"/>
  <c r="AY296" i="65"/>
  <c r="AX296" i="65"/>
  <c r="AM296" i="65"/>
  <c r="AL296" i="65"/>
  <c r="AK296" i="65"/>
  <c r="AJ296" i="65"/>
  <c r="AI296" i="65"/>
  <c r="AH296" i="65"/>
  <c r="AG296" i="65"/>
  <c r="AF296" i="65"/>
  <c r="AE296" i="65"/>
  <c r="AD296" i="65"/>
  <c r="AC296" i="65"/>
  <c r="AB296" i="65"/>
  <c r="AA296" i="65"/>
  <c r="Z296" i="65"/>
  <c r="Y296" i="65"/>
  <c r="X296" i="65"/>
  <c r="W296" i="65"/>
  <c r="V296" i="65"/>
  <c r="U296" i="65"/>
  <c r="T296" i="65"/>
  <c r="S296" i="65"/>
  <c r="R296" i="65"/>
  <c r="Q296" i="65"/>
  <c r="P296" i="65"/>
  <c r="O296" i="65"/>
  <c r="N296" i="65"/>
  <c r="M296" i="65"/>
  <c r="L296" i="65"/>
  <c r="K296" i="65"/>
  <c r="J296" i="65"/>
  <c r="I296" i="65"/>
  <c r="AM294" i="65"/>
  <c r="AL294" i="65"/>
  <c r="AK294" i="65"/>
  <c r="AJ294" i="65"/>
  <c r="AI294" i="65"/>
  <c r="AH294" i="65"/>
  <c r="AG294" i="65"/>
  <c r="AF294" i="65"/>
  <c r="AE294" i="65"/>
  <c r="AD294" i="65"/>
  <c r="AC294" i="65"/>
  <c r="AB294" i="65"/>
  <c r="AA294" i="65"/>
  <c r="Z294" i="65"/>
  <c r="Y294" i="65"/>
  <c r="X294" i="65"/>
  <c r="W294" i="65"/>
  <c r="V294" i="65"/>
  <c r="U294" i="65"/>
  <c r="T294" i="65"/>
  <c r="S294" i="65"/>
  <c r="R294" i="65"/>
  <c r="Q294" i="65"/>
  <c r="P294" i="65"/>
  <c r="O294" i="65"/>
  <c r="N294" i="65"/>
  <c r="M294" i="65"/>
  <c r="L294" i="65"/>
  <c r="K294" i="65"/>
  <c r="J294" i="65"/>
  <c r="I294" i="65"/>
  <c r="AY293" i="65"/>
  <c r="AX293" i="65"/>
  <c r="AM293" i="65"/>
  <c r="AL293" i="65"/>
  <c r="AK293" i="65"/>
  <c r="AJ293" i="65"/>
  <c r="AI293" i="65"/>
  <c r="AH293" i="65"/>
  <c r="AG293" i="65"/>
  <c r="AF293" i="65"/>
  <c r="AE293" i="65"/>
  <c r="AD293" i="65"/>
  <c r="AC293" i="65"/>
  <c r="AB293" i="65"/>
  <c r="AA293" i="65"/>
  <c r="Z293" i="65"/>
  <c r="Y293" i="65"/>
  <c r="X293" i="65"/>
  <c r="W293" i="65"/>
  <c r="V293" i="65"/>
  <c r="U293" i="65"/>
  <c r="T293" i="65"/>
  <c r="S293" i="65"/>
  <c r="R293" i="65"/>
  <c r="Q293" i="65"/>
  <c r="P293" i="65"/>
  <c r="O293" i="65"/>
  <c r="N293" i="65"/>
  <c r="M293" i="65"/>
  <c r="L293" i="65"/>
  <c r="K293" i="65"/>
  <c r="J293" i="65"/>
  <c r="I293" i="65"/>
  <c r="AM291" i="65"/>
  <c r="AL291" i="65"/>
  <c r="AK291" i="65"/>
  <c r="AJ291" i="65"/>
  <c r="AI291" i="65"/>
  <c r="AH291" i="65"/>
  <c r="AG291" i="65"/>
  <c r="AF291" i="65"/>
  <c r="AE291" i="65"/>
  <c r="AD291" i="65"/>
  <c r="AC291" i="65"/>
  <c r="AB291" i="65"/>
  <c r="AA291" i="65"/>
  <c r="Z291" i="65"/>
  <c r="Y291" i="65"/>
  <c r="X291" i="65"/>
  <c r="W291" i="65"/>
  <c r="V291" i="65"/>
  <c r="U291" i="65"/>
  <c r="T291" i="65"/>
  <c r="S291" i="65"/>
  <c r="R291" i="65"/>
  <c r="Q291" i="65"/>
  <c r="P291" i="65"/>
  <c r="O291" i="65"/>
  <c r="N291" i="65"/>
  <c r="M291" i="65"/>
  <c r="L291" i="65"/>
  <c r="K291" i="65"/>
  <c r="J291" i="65"/>
  <c r="I291" i="65"/>
  <c r="AY290" i="65"/>
  <c r="AX290" i="65"/>
  <c r="AM290" i="65"/>
  <c r="AL290" i="65"/>
  <c r="AK290" i="65"/>
  <c r="AJ290" i="65"/>
  <c r="AI290" i="65"/>
  <c r="AH290" i="65"/>
  <c r="AG290" i="65"/>
  <c r="AF290" i="65"/>
  <c r="AE290" i="65"/>
  <c r="AD290" i="65"/>
  <c r="AC290" i="65"/>
  <c r="AB290" i="65"/>
  <c r="AA290" i="65"/>
  <c r="Z290" i="65"/>
  <c r="Y290" i="65"/>
  <c r="X290" i="65"/>
  <c r="W290" i="65"/>
  <c r="V290" i="65"/>
  <c r="U290" i="65"/>
  <c r="T290" i="65"/>
  <c r="S290" i="65"/>
  <c r="R290" i="65"/>
  <c r="Q290" i="65"/>
  <c r="P290" i="65"/>
  <c r="O290" i="65"/>
  <c r="N290" i="65"/>
  <c r="M290" i="65"/>
  <c r="L290" i="65"/>
  <c r="K290" i="65"/>
  <c r="J290" i="65"/>
  <c r="I290" i="65"/>
  <c r="AM288" i="65"/>
  <c r="AL288" i="65"/>
  <c r="AK288" i="65"/>
  <c r="AJ288" i="65"/>
  <c r="AI288" i="65"/>
  <c r="AH288" i="65"/>
  <c r="AG288" i="65"/>
  <c r="AF288" i="65"/>
  <c r="AE288" i="65"/>
  <c r="AD288" i="65"/>
  <c r="AC288" i="65"/>
  <c r="AB288" i="65"/>
  <c r="AA288" i="65"/>
  <c r="Z288" i="65"/>
  <c r="Y288" i="65"/>
  <c r="X288" i="65"/>
  <c r="W288" i="65"/>
  <c r="V288" i="65"/>
  <c r="U288" i="65"/>
  <c r="T288" i="65"/>
  <c r="S288" i="65"/>
  <c r="R288" i="65"/>
  <c r="Q288" i="65"/>
  <c r="P288" i="65"/>
  <c r="O288" i="65"/>
  <c r="N288" i="65"/>
  <c r="M288" i="65"/>
  <c r="L288" i="65"/>
  <c r="K288" i="65"/>
  <c r="J288" i="65"/>
  <c r="I288" i="65"/>
  <c r="AY287" i="65"/>
  <c r="AX287" i="65"/>
  <c r="AM287" i="65"/>
  <c r="AL287" i="65"/>
  <c r="AK287" i="65"/>
  <c r="AJ287" i="65"/>
  <c r="AI287" i="65"/>
  <c r="AH287" i="65"/>
  <c r="AG287" i="65"/>
  <c r="AF287" i="65"/>
  <c r="AE287" i="65"/>
  <c r="AD287" i="65"/>
  <c r="AC287" i="65"/>
  <c r="AB287" i="65"/>
  <c r="AA287" i="65"/>
  <c r="Z287" i="65"/>
  <c r="Y287" i="65"/>
  <c r="X287" i="65"/>
  <c r="W287" i="65"/>
  <c r="V287" i="65"/>
  <c r="U287" i="65"/>
  <c r="T287" i="65"/>
  <c r="S287" i="65"/>
  <c r="R287" i="65"/>
  <c r="Q287" i="65"/>
  <c r="P287" i="65"/>
  <c r="O287" i="65"/>
  <c r="N287" i="65"/>
  <c r="M287" i="65"/>
  <c r="L287" i="65"/>
  <c r="K287" i="65"/>
  <c r="J287" i="65"/>
  <c r="I287" i="65"/>
  <c r="AM285" i="65"/>
  <c r="AL285" i="65"/>
  <c r="AK285" i="65"/>
  <c r="AJ285" i="65"/>
  <c r="AI285" i="65"/>
  <c r="AH285" i="65"/>
  <c r="AG285" i="65"/>
  <c r="AF285" i="65"/>
  <c r="AE285" i="65"/>
  <c r="AD285" i="65"/>
  <c r="AC285" i="65"/>
  <c r="AB285" i="65"/>
  <c r="AA285" i="65"/>
  <c r="Z285" i="65"/>
  <c r="Y285" i="65"/>
  <c r="X285" i="65"/>
  <c r="W285" i="65"/>
  <c r="V285" i="65"/>
  <c r="U285" i="65"/>
  <c r="T285" i="65"/>
  <c r="S285" i="65"/>
  <c r="R285" i="65"/>
  <c r="Q285" i="65"/>
  <c r="P285" i="65"/>
  <c r="O285" i="65"/>
  <c r="N285" i="65"/>
  <c r="M285" i="65"/>
  <c r="L285" i="65"/>
  <c r="K285" i="65"/>
  <c r="J285" i="65"/>
  <c r="I285" i="65"/>
  <c r="AY284" i="65"/>
  <c r="AX284" i="65"/>
  <c r="AM284" i="65"/>
  <c r="AL284" i="65"/>
  <c r="AK284" i="65"/>
  <c r="AJ284" i="65"/>
  <c r="AI284" i="65"/>
  <c r="AH284" i="65"/>
  <c r="AG284" i="65"/>
  <c r="AF284" i="65"/>
  <c r="AE284" i="65"/>
  <c r="AD284" i="65"/>
  <c r="AC284" i="65"/>
  <c r="AB284" i="65"/>
  <c r="AA284" i="65"/>
  <c r="Z284" i="65"/>
  <c r="Y284" i="65"/>
  <c r="X284" i="65"/>
  <c r="W284" i="65"/>
  <c r="V284" i="65"/>
  <c r="U284" i="65"/>
  <c r="T284" i="65"/>
  <c r="S284" i="65"/>
  <c r="R284" i="65"/>
  <c r="Q284" i="65"/>
  <c r="P284" i="65"/>
  <c r="O284" i="65"/>
  <c r="N284" i="65"/>
  <c r="M284" i="65"/>
  <c r="L284" i="65"/>
  <c r="K284" i="65"/>
  <c r="J284" i="65"/>
  <c r="I284" i="65"/>
  <c r="AM282" i="65"/>
  <c r="AL282" i="65"/>
  <c r="AK282" i="65"/>
  <c r="AJ282" i="65"/>
  <c r="AI282" i="65"/>
  <c r="AH282" i="65"/>
  <c r="AG282" i="65"/>
  <c r="AF282" i="65"/>
  <c r="AE282" i="65"/>
  <c r="AD282" i="65"/>
  <c r="AC282" i="65"/>
  <c r="AB282" i="65"/>
  <c r="AA282" i="65"/>
  <c r="Z282" i="65"/>
  <c r="Y282" i="65"/>
  <c r="X282" i="65"/>
  <c r="W282" i="65"/>
  <c r="V282" i="65"/>
  <c r="U282" i="65"/>
  <c r="T282" i="65"/>
  <c r="S282" i="65"/>
  <c r="R282" i="65"/>
  <c r="Q282" i="65"/>
  <c r="P282" i="65"/>
  <c r="O282" i="65"/>
  <c r="N282" i="65"/>
  <c r="M282" i="65"/>
  <c r="L282" i="65"/>
  <c r="K282" i="65"/>
  <c r="J282" i="65"/>
  <c r="I282" i="65"/>
  <c r="AY281" i="65"/>
  <c r="AX281" i="65"/>
  <c r="AM281" i="65"/>
  <c r="AL281" i="65"/>
  <c r="AK281" i="65"/>
  <c r="AJ281" i="65"/>
  <c r="AI281" i="65"/>
  <c r="AH281" i="65"/>
  <c r="AG281" i="65"/>
  <c r="AF281" i="65"/>
  <c r="AE281" i="65"/>
  <c r="AD281" i="65"/>
  <c r="AC281" i="65"/>
  <c r="AB281" i="65"/>
  <c r="AA281" i="65"/>
  <c r="Z281" i="65"/>
  <c r="Y281" i="65"/>
  <c r="X281" i="65"/>
  <c r="W281" i="65"/>
  <c r="V281" i="65"/>
  <c r="U281" i="65"/>
  <c r="T281" i="65"/>
  <c r="S281" i="65"/>
  <c r="R281" i="65"/>
  <c r="Q281" i="65"/>
  <c r="P281" i="65"/>
  <c r="O281" i="65"/>
  <c r="N281" i="65"/>
  <c r="M281" i="65"/>
  <c r="L281" i="65"/>
  <c r="K281" i="65"/>
  <c r="J281" i="65"/>
  <c r="I281" i="65"/>
  <c r="AM279" i="65"/>
  <c r="AL279" i="65"/>
  <c r="AK279" i="65"/>
  <c r="AJ279" i="65"/>
  <c r="AI279" i="65"/>
  <c r="AH279" i="65"/>
  <c r="AG279" i="65"/>
  <c r="AF279" i="65"/>
  <c r="AE279" i="65"/>
  <c r="AD279" i="65"/>
  <c r="AC279" i="65"/>
  <c r="AB279" i="65"/>
  <c r="AA279" i="65"/>
  <c r="Z279" i="65"/>
  <c r="Y279" i="65"/>
  <c r="X279" i="65"/>
  <c r="W279" i="65"/>
  <c r="V279" i="65"/>
  <c r="U279" i="65"/>
  <c r="T279" i="65"/>
  <c r="S279" i="65"/>
  <c r="R279" i="65"/>
  <c r="Q279" i="65"/>
  <c r="P279" i="65"/>
  <c r="O279" i="65"/>
  <c r="N279" i="65"/>
  <c r="M279" i="65"/>
  <c r="L279" i="65"/>
  <c r="K279" i="65"/>
  <c r="J279" i="65"/>
  <c r="I279" i="65"/>
  <c r="AY278" i="65"/>
  <c r="AX278" i="65"/>
  <c r="AM278" i="65"/>
  <c r="AL278" i="65"/>
  <c r="AK278" i="65"/>
  <c r="AJ278" i="65"/>
  <c r="AI278" i="65"/>
  <c r="AH278" i="65"/>
  <c r="AG278" i="65"/>
  <c r="AF278" i="65"/>
  <c r="AE278" i="65"/>
  <c r="AD278" i="65"/>
  <c r="AC278" i="65"/>
  <c r="AB278" i="65"/>
  <c r="AA278" i="65"/>
  <c r="Z278" i="65"/>
  <c r="Y278" i="65"/>
  <c r="X278" i="65"/>
  <c r="W278" i="65"/>
  <c r="V278" i="65"/>
  <c r="U278" i="65"/>
  <c r="T278" i="65"/>
  <c r="S278" i="65"/>
  <c r="R278" i="65"/>
  <c r="Q278" i="65"/>
  <c r="P278" i="65"/>
  <c r="O278" i="65"/>
  <c r="N278" i="65"/>
  <c r="M278" i="65"/>
  <c r="L278" i="65"/>
  <c r="K278" i="65"/>
  <c r="J278" i="65"/>
  <c r="I278" i="65"/>
  <c r="AM276" i="65"/>
  <c r="AL276" i="65"/>
  <c r="AK276" i="65"/>
  <c r="AJ276" i="65"/>
  <c r="AI276" i="65"/>
  <c r="AH276" i="65"/>
  <c r="AG276" i="65"/>
  <c r="AF276" i="65"/>
  <c r="AE276" i="65"/>
  <c r="AD276" i="65"/>
  <c r="AC276" i="65"/>
  <c r="AB276" i="65"/>
  <c r="AA276" i="65"/>
  <c r="Z276" i="65"/>
  <c r="Y276" i="65"/>
  <c r="X276" i="65"/>
  <c r="W276" i="65"/>
  <c r="V276" i="65"/>
  <c r="U276" i="65"/>
  <c r="T276" i="65"/>
  <c r="S276" i="65"/>
  <c r="R276" i="65"/>
  <c r="Q276" i="65"/>
  <c r="P276" i="65"/>
  <c r="O276" i="65"/>
  <c r="N276" i="65"/>
  <c r="M276" i="65"/>
  <c r="L276" i="65"/>
  <c r="K276" i="65"/>
  <c r="J276" i="65"/>
  <c r="I276" i="65"/>
  <c r="AY275" i="65"/>
  <c r="AX275" i="65"/>
  <c r="AM275" i="65"/>
  <c r="AL275" i="65"/>
  <c r="AK275" i="65"/>
  <c r="AJ275" i="65"/>
  <c r="AI275" i="65"/>
  <c r="AH275" i="65"/>
  <c r="AG275" i="65"/>
  <c r="AF275" i="65"/>
  <c r="AE275" i="65"/>
  <c r="AD275" i="65"/>
  <c r="AC275" i="65"/>
  <c r="AB275" i="65"/>
  <c r="AA275" i="65"/>
  <c r="Z275" i="65"/>
  <c r="Y275" i="65"/>
  <c r="X275" i="65"/>
  <c r="W275" i="65"/>
  <c r="V275" i="65"/>
  <c r="U275" i="65"/>
  <c r="T275" i="65"/>
  <c r="S275" i="65"/>
  <c r="R275" i="65"/>
  <c r="Q275" i="65"/>
  <c r="P275" i="65"/>
  <c r="O275" i="65"/>
  <c r="N275" i="65"/>
  <c r="M275" i="65"/>
  <c r="L275" i="65"/>
  <c r="K275" i="65"/>
  <c r="J275" i="65"/>
  <c r="I275" i="65"/>
  <c r="AM273" i="65"/>
  <c r="AL273" i="65"/>
  <c r="AK273" i="65"/>
  <c r="AJ273" i="65"/>
  <c r="AI273" i="65"/>
  <c r="AH273" i="65"/>
  <c r="AG273" i="65"/>
  <c r="AF273" i="65"/>
  <c r="AE273" i="65"/>
  <c r="AD273" i="65"/>
  <c r="AC273" i="65"/>
  <c r="AB273" i="65"/>
  <c r="AA273" i="65"/>
  <c r="Z273" i="65"/>
  <c r="Y273" i="65"/>
  <c r="X273" i="65"/>
  <c r="W273" i="65"/>
  <c r="V273" i="65"/>
  <c r="U273" i="65"/>
  <c r="T273" i="65"/>
  <c r="S273" i="65"/>
  <c r="R273" i="65"/>
  <c r="Q273" i="65"/>
  <c r="P273" i="65"/>
  <c r="O273" i="65"/>
  <c r="N273" i="65"/>
  <c r="M273" i="65"/>
  <c r="L273" i="65"/>
  <c r="K273" i="65"/>
  <c r="J273" i="65"/>
  <c r="I273" i="65"/>
  <c r="AY272" i="65"/>
  <c r="AX272" i="65"/>
  <c r="AM272" i="65"/>
  <c r="AL272" i="65"/>
  <c r="AK272" i="65"/>
  <c r="AJ272" i="65"/>
  <c r="AI272" i="65"/>
  <c r="AH272" i="65"/>
  <c r="AG272" i="65"/>
  <c r="AF272" i="65"/>
  <c r="AE272" i="65"/>
  <c r="AD272" i="65"/>
  <c r="AC272" i="65"/>
  <c r="AB272" i="65"/>
  <c r="AA272" i="65"/>
  <c r="Z272" i="65"/>
  <c r="Y272" i="65"/>
  <c r="X272" i="65"/>
  <c r="W272" i="65"/>
  <c r="V272" i="65"/>
  <c r="U272" i="65"/>
  <c r="T272" i="65"/>
  <c r="S272" i="65"/>
  <c r="R272" i="65"/>
  <c r="Q272" i="65"/>
  <c r="P272" i="65"/>
  <c r="O272" i="65"/>
  <c r="N272" i="65"/>
  <c r="M272" i="65"/>
  <c r="L272" i="65"/>
  <c r="K272" i="65"/>
  <c r="J272" i="65"/>
  <c r="I272" i="65"/>
  <c r="AM270" i="65"/>
  <c r="AL270" i="65"/>
  <c r="AK270" i="65"/>
  <c r="AJ270" i="65"/>
  <c r="AI270" i="65"/>
  <c r="AH270" i="65"/>
  <c r="AG270" i="65"/>
  <c r="AF270" i="65"/>
  <c r="AE270" i="65"/>
  <c r="AD270" i="65"/>
  <c r="AC270" i="65"/>
  <c r="AB270" i="65"/>
  <c r="AA270" i="65"/>
  <c r="Z270" i="65"/>
  <c r="Y270" i="65"/>
  <c r="X270" i="65"/>
  <c r="W270" i="65"/>
  <c r="V270" i="65"/>
  <c r="U270" i="65"/>
  <c r="T270" i="65"/>
  <c r="S270" i="65"/>
  <c r="R270" i="65"/>
  <c r="Q270" i="65"/>
  <c r="P270" i="65"/>
  <c r="O270" i="65"/>
  <c r="N270" i="65"/>
  <c r="M270" i="65"/>
  <c r="L270" i="65"/>
  <c r="K270" i="65"/>
  <c r="J270" i="65"/>
  <c r="I270" i="65"/>
  <c r="AY269" i="65"/>
  <c r="AX269" i="65"/>
  <c r="AM269" i="65"/>
  <c r="AL269" i="65"/>
  <c r="AK269" i="65"/>
  <c r="AJ269" i="65"/>
  <c r="AI269" i="65"/>
  <c r="AH269" i="65"/>
  <c r="AG269" i="65"/>
  <c r="AF269" i="65"/>
  <c r="AE269" i="65"/>
  <c r="AD269" i="65"/>
  <c r="AC269" i="65"/>
  <c r="AB269" i="65"/>
  <c r="AA269" i="65"/>
  <c r="Z269" i="65"/>
  <c r="Y269" i="65"/>
  <c r="X269" i="65"/>
  <c r="W269" i="65"/>
  <c r="V269" i="65"/>
  <c r="U269" i="65"/>
  <c r="T269" i="65"/>
  <c r="S269" i="65"/>
  <c r="R269" i="65"/>
  <c r="Q269" i="65"/>
  <c r="P269" i="65"/>
  <c r="O269" i="65"/>
  <c r="N269" i="65"/>
  <c r="M269" i="65"/>
  <c r="L269" i="65"/>
  <c r="K269" i="65"/>
  <c r="J269" i="65"/>
  <c r="I269" i="65"/>
  <c r="AM267" i="65"/>
  <c r="AL267" i="65"/>
  <c r="AK267" i="65"/>
  <c r="AJ267" i="65"/>
  <c r="AI267" i="65"/>
  <c r="AH267" i="65"/>
  <c r="AG267" i="65"/>
  <c r="AF267" i="65"/>
  <c r="AE267" i="65"/>
  <c r="AD267" i="65"/>
  <c r="AC267" i="65"/>
  <c r="AB267" i="65"/>
  <c r="AA267" i="65"/>
  <c r="Z267" i="65"/>
  <c r="Y267" i="65"/>
  <c r="X267" i="65"/>
  <c r="W267" i="65"/>
  <c r="V267" i="65"/>
  <c r="U267" i="65"/>
  <c r="T267" i="65"/>
  <c r="S267" i="65"/>
  <c r="R267" i="65"/>
  <c r="Q267" i="65"/>
  <c r="P267" i="65"/>
  <c r="O267" i="65"/>
  <c r="N267" i="65"/>
  <c r="M267" i="65"/>
  <c r="L267" i="65"/>
  <c r="K267" i="65"/>
  <c r="J267" i="65"/>
  <c r="I267" i="65"/>
  <c r="AY266" i="65"/>
  <c r="AX266" i="65"/>
  <c r="AM266" i="65"/>
  <c r="AL266" i="65"/>
  <c r="AK266" i="65"/>
  <c r="AJ266" i="65"/>
  <c r="AI266" i="65"/>
  <c r="AH266" i="65"/>
  <c r="AG266" i="65"/>
  <c r="AF266" i="65"/>
  <c r="AE266" i="65"/>
  <c r="AD266" i="65"/>
  <c r="AC266" i="65"/>
  <c r="AB266" i="65"/>
  <c r="AA266" i="65"/>
  <c r="Z266" i="65"/>
  <c r="Y266" i="65"/>
  <c r="X266" i="65"/>
  <c r="W266" i="65"/>
  <c r="V266" i="65"/>
  <c r="U266" i="65"/>
  <c r="T266" i="65"/>
  <c r="S266" i="65"/>
  <c r="R266" i="65"/>
  <c r="Q266" i="65"/>
  <c r="P266" i="65"/>
  <c r="O266" i="65"/>
  <c r="N266" i="65"/>
  <c r="M266" i="65"/>
  <c r="L266" i="65"/>
  <c r="K266" i="65"/>
  <c r="J266" i="65"/>
  <c r="I266" i="65"/>
  <c r="AM264" i="65"/>
  <c r="AL264" i="65"/>
  <c r="AK264" i="65"/>
  <c r="AJ264" i="65"/>
  <c r="AI264" i="65"/>
  <c r="AH264" i="65"/>
  <c r="AG264" i="65"/>
  <c r="AF264" i="65"/>
  <c r="AE264" i="65"/>
  <c r="AD264" i="65"/>
  <c r="AC264" i="65"/>
  <c r="AB264" i="65"/>
  <c r="AA264" i="65"/>
  <c r="Z264" i="65"/>
  <c r="Y264" i="65"/>
  <c r="X264" i="65"/>
  <c r="W264" i="65"/>
  <c r="V264" i="65"/>
  <c r="U264" i="65"/>
  <c r="T264" i="65"/>
  <c r="S264" i="65"/>
  <c r="R264" i="65"/>
  <c r="Q264" i="65"/>
  <c r="P264" i="65"/>
  <c r="O264" i="65"/>
  <c r="N264" i="65"/>
  <c r="M264" i="65"/>
  <c r="L264" i="65"/>
  <c r="K264" i="65"/>
  <c r="J264" i="65"/>
  <c r="I264" i="65"/>
  <c r="AY263" i="65"/>
  <c r="AX263" i="65"/>
  <c r="AM263" i="65"/>
  <c r="AL263" i="65"/>
  <c r="AK263" i="65"/>
  <c r="AJ263" i="65"/>
  <c r="AI263" i="65"/>
  <c r="AH263" i="65"/>
  <c r="AG263" i="65"/>
  <c r="AF263" i="65"/>
  <c r="AE263" i="65"/>
  <c r="AD263" i="65"/>
  <c r="AC263" i="65"/>
  <c r="AB263" i="65"/>
  <c r="AA263" i="65"/>
  <c r="Z263" i="65"/>
  <c r="Y263" i="65"/>
  <c r="X263" i="65"/>
  <c r="W263" i="65"/>
  <c r="V263" i="65"/>
  <c r="U263" i="65"/>
  <c r="T263" i="65"/>
  <c r="S263" i="65"/>
  <c r="R263" i="65"/>
  <c r="Q263" i="65"/>
  <c r="P263" i="65"/>
  <c r="O263" i="65"/>
  <c r="N263" i="65"/>
  <c r="M263" i="65"/>
  <c r="L263" i="65"/>
  <c r="K263" i="65"/>
  <c r="J263" i="65"/>
  <c r="I263" i="65"/>
  <c r="AM261" i="65"/>
  <c r="AL261" i="65"/>
  <c r="AK261" i="65"/>
  <c r="AJ261" i="65"/>
  <c r="AI261" i="65"/>
  <c r="AH261" i="65"/>
  <c r="AG261" i="65"/>
  <c r="AF261" i="65"/>
  <c r="AE261" i="65"/>
  <c r="AD261" i="65"/>
  <c r="AC261" i="65"/>
  <c r="AB261" i="65"/>
  <c r="AA261" i="65"/>
  <c r="Z261" i="65"/>
  <c r="Y261" i="65"/>
  <c r="X261" i="65"/>
  <c r="W261" i="65"/>
  <c r="V261" i="65"/>
  <c r="U261" i="65"/>
  <c r="T261" i="65"/>
  <c r="S261" i="65"/>
  <c r="R261" i="65"/>
  <c r="Q261" i="65"/>
  <c r="P261" i="65"/>
  <c r="O261" i="65"/>
  <c r="N261" i="65"/>
  <c r="M261" i="65"/>
  <c r="L261" i="65"/>
  <c r="K261" i="65"/>
  <c r="J261" i="65"/>
  <c r="I261" i="65"/>
  <c r="AY260" i="65"/>
  <c r="AX260" i="65"/>
  <c r="AM260" i="65"/>
  <c r="AL260" i="65"/>
  <c r="AK260" i="65"/>
  <c r="AJ260" i="65"/>
  <c r="AI260" i="65"/>
  <c r="AH260" i="65"/>
  <c r="AG260" i="65"/>
  <c r="AF260" i="65"/>
  <c r="AE260" i="65"/>
  <c r="AD260" i="65"/>
  <c r="AC260" i="65"/>
  <c r="AB260" i="65"/>
  <c r="AA260" i="65"/>
  <c r="Z260" i="65"/>
  <c r="Y260" i="65"/>
  <c r="X260" i="65"/>
  <c r="W260" i="65"/>
  <c r="V260" i="65"/>
  <c r="U260" i="65"/>
  <c r="T260" i="65"/>
  <c r="S260" i="65"/>
  <c r="R260" i="65"/>
  <c r="Q260" i="65"/>
  <c r="P260" i="65"/>
  <c r="O260" i="65"/>
  <c r="N260" i="65"/>
  <c r="M260" i="65"/>
  <c r="L260" i="65"/>
  <c r="K260" i="65"/>
  <c r="J260" i="65"/>
  <c r="I260" i="65"/>
  <c r="AM258" i="65"/>
  <c r="AL258" i="65"/>
  <c r="AK258" i="65"/>
  <c r="AJ258" i="65"/>
  <c r="AI258" i="65"/>
  <c r="AH258" i="65"/>
  <c r="AG258" i="65"/>
  <c r="AF258" i="65"/>
  <c r="AE258" i="65"/>
  <c r="AD258" i="65"/>
  <c r="AC258" i="65"/>
  <c r="AB258" i="65"/>
  <c r="AA258" i="65"/>
  <c r="Z258" i="65"/>
  <c r="Y258" i="65"/>
  <c r="X258" i="65"/>
  <c r="W258" i="65"/>
  <c r="V258" i="65"/>
  <c r="U258" i="65"/>
  <c r="T258" i="65"/>
  <c r="S258" i="65"/>
  <c r="R258" i="65"/>
  <c r="Q258" i="65"/>
  <c r="P258" i="65"/>
  <c r="O258" i="65"/>
  <c r="N258" i="65"/>
  <c r="M258" i="65"/>
  <c r="L258" i="65"/>
  <c r="K258" i="65"/>
  <c r="J258" i="65"/>
  <c r="I258" i="65"/>
  <c r="AY257" i="65"/>
  <c r="AX257" i="65"/>
  <c r="AM257" i="65"/>
  <c r="AL257" i="65"/>
  <c r="AK257" i="65"/>
  <c r="AJ257" i="65"/>
  <c r="AI257" i="65"/>
  <c r="AH257" i="65"/>
  <c r="AG257" i="65"/>
  <c r="AF257" i="65"/>
  <c r="AE257" i="65"/>
  <c r="AD257" i="65"/>
  <c r="AC257" i="65"/>
  <c r="AB257" i="65"/>
  <c r="AA257" i="65"/>
  <c r="Z257" i="65"/>
  <c r="Y257" i="65"/>
  <c r="X257" i="65"/>
  <c r="W257" i="65"/>
  <c r="V257" i="65"/>
  <c r="U257" i="65"/>
  <c r="T257" i="65"/>
  <c r="S257" i="65"/>
  <c r="R257" i="65"/>
  <c r="Q257" i="65"/>
  <c r="P257" i="65"/>
  <c r="O257" i="65"/>
  <c r="N257" i="65"/>
  <c r="M257" i="65"/>
  <c r="L257" i="65"/>
  <c r="K257" i="65"/>
  <c r="J257" i="65"/>
  <c r="I257" i="65"/>
  <c r="AM255" i="65"/>
  <c r="AL255" i="65"/>
  <c r="AK255" i="65"/>
  <c r="AJ255" i="65"/>
  <c r="AI255" i="65"/>
  <c r="AH255" i="65"/>
  <c r="AG255" i="65"/>
  <c r="AF255" i="65"/>
  <c r="AE255" i="65"/>
  <c r="AD255" i="65"/>
  <c r="AC255" i="65"/>
  <c r="AB255" i="65"/>
  <c r="AA255" i="65"/>
  <c r="Z255" i="65"/>
  <c r="Y255" i="65"/>
  <c r="X255" i="65"/>
  <c r="W255" i="65"/>
  <c r="V255" i="65"/>
  <c r="U255" i="65"/>
  <c r="T255" i="65"/>
  <c r="S255" i="65"/>
  <c r="R255" i="65"/>
  <c r="Q255" i="65"/>
  <c r="P255" i="65"/>
  <c r="O255" i="65"/>
  <c r="N255" i="65"/>
  <c r="M255" i="65"/>
  <c r="L255" i="65"/>
  <c r="K255" i="65"/>
  <c r="J255" i="65"/>
  <c r="I255" i="65"/>
  <c r="AY254" i="65"/>
  <c r="AX254" i="65"/>
  <c r="AM254" i="65"/>
  <c r="AL254" i="65"/>
  <c r="AK254" i="65"/>
  <c r="AJ254" i="65"/>
  <c r="AI254" i="65"/>
  <c r="AH254" i="65"/>
  <c r="AG254" i="65"/>
  <c r="AF254" i="65"/>
  <c r="AE254" i="65"/>
  <c r="AD254" i="65"/>
  <c r="AC254" i="65"/>
  <c r="AB254" i="65"/>
  <c r="AA254" i="65"/>
  <c r="Z254" i="65"/>
  <c r="Y254" i="65"/>
  <c r="X254" i="65"/>
  <c r="W254" i="65"/>
  <c r="V254" i="65"/>
  <c r="U254" i="65"/>
  <c r="T254" i="65"/>
  <c r="S254" i="65"/>
  <c r="R254" i="65"/>
  <c r="Q254" i="65"/>
  <c r="P254" i="65"/>
  <c r="O254" i="65"/>
  <c r="N254" i="65"/>
  <c r="M254" i="65"/>
  <c r="L254" i="65"/>
  <c r="K254" i="65"/>
  <c r="J254" i="65"/>
  <c r="I254" i="65"/>
  <c r="AM252" i="65"/>
  <c r="AL252" i="65"/>
  <c r="AK252" i="65"/>
  <c r="AJ252" i="65"/>
  <c r="AI252" i="65"/>
  <c r="AH252" i="65"/>
  <c r="AG252" i="65"/>
  <c r="AF252" i="65"/>
  <c r="AE252" i="65"/>
  <c r="AD252" i="65"/>
  <c r="AC252" i="65"/>
  <c r="AB252" i="65"/>
  <c r="AA252" i="65"/>
  <c r="Z252" i="65"/>
  <c r="Y252" i="65"/>
  <c r="X252" i="65"/>
  <c r="W252" i="65"/>
  <c r="V252" i="65"/>
  <c r="U252" i="65"/>
  <c r="T252" i="65"/>
  <c r="S252" i="65"/>
  <c r="R252" i="65"/>
  <c r="Q252" i="65"/>
  <c r="P252" i="65"/>
  <c r="O252" i="65"/>
  <c r="N252" i="65"/>
  <c r="M252" i="65"/>
  <c r="L252" i="65"/>
  <c r="K252" i="65"/>
  <c r="J252" i="65"/>
  <c r="I252" i="65"/>
  <c r="AY251" i="65"/>
  <c r="AX251" i="65"/>
  <c r="AM251" i="65"/>
  <c r="AL251" i="65"/>
  <c r="AK251" i="65"/>
  <c r="AJ251" i="65"/>
  <c r="AI251" i="65"/>
  <c r="AH251" i="65"/>
  <c r="AG251" i="65"/>
  <c r="AF251" i="65"/>
  <c r="AE251" i="65"/>
  <c r="AD251" i="65"/>
  <c r="AC251" i="65"/>
  <c r="AB251" i="65"/>
  <c r="AA251" i="65"/>
  <c r="Z251" i="65"/>
  <c r="Y251" i="65"/>
  <c r="X251" i="65"/>
  <c r="W251" i="65"/>
  <c r="V251" i="65"/>
  <c r="U251" i="65"/>
  <c r="T251" i="65"/>
  <c r="S251" i="65"/>
  <c r="R251" i="65"/>
  <c r="Q251" i="65"/>
  <c r="P251" i="65"/>
  <c r="O251" i="65"/>
  <c r="N251" i="65"/>
  <c r="M251" i="65"/>
  <c r="L251" i="65"/>
  <c r="K251" i="65"/>
  <c r="J251" i="65"/>
  <c r="I251" i="65"/>
  <c r="AM249" i="65"/>
  <c r="AL249" i="65"/>
  <c r="AK249" i="65"/>
  <c r="AJ249" i="65"/>
  <c r="AI249" i="65"/>
  <c r="AH249" i="65"/>
  <c r="AG249" i="65"/>
  <c r="AF249" i="65"/>
  <c r="AE249" i="65"/>
  <c r="AD249" i="65"/>
  <c r="AC249" i="65"/>
  <c r="AB249" i="65"/>
  <c r="AA249" i="65"/>
  <c r="Z249" i="65"/>
  <c r="Y249" i="65"/>
  <c r="X249" i="65"/>
  <c r="W249" i="65"/>
  <c r="V249" i="65"/>
  <c r="U249" i="65"/>
  <c r="T249" i="65"/>
  <c r="S249" i="65"/>
  <c r="R249" i="65"/>
  <c r="Q249" i="65"/>
  <c r="P249" i="65"/>
  <c r="O249" i="65"/>
  <c r="N249" i="65"/>
  <c r="M249" i="65"/>
  <c r="L249" i="65"/>
  <c r="K249" i="65"/>
  <c r="J249" i="65"/>
  <c r="I249" i="65"/>
  <c r="AY248" i="65"/>
  <c r="AX248" i="65"/>
  <c r="AM248" i="65"/>
  <c r="AL248" i="65"/>
  <c r="AK248" i="65"/>
  <c r="AJ248" i="65"/>
  <c r="AI248" i="65"/>
  <c r="AH248" i="65"/>
  <c r="AG248" i="65"/>
  <c r="AF248" i="65"/>
  <c r="AE248" i="65"/>
  <c r="AD248" i="65"/>
  <c r="AC248" i="65"/>
  <c r="AB248" i="65"/>
  <c r="AA248" i="65"/>
  <c r="Z248" i="65"/>
  <c r="Y248" i="65"/>
  <c r="X248" i="65"/>
  <c r="W248" i="65"/>
  <c r="V248" i="65"/>
  <c r="U248" i="65"/>
  <c r="T248" i="65"/>
  <c r="S248" i="65"/>
  <c r="R248" i="65"/>
  <c r="Q248" i="65"/>
  <c r="P248" i="65"/>
  <c r="O248" i="65"/>
  <c r="N248" i="65"/>
  <c r="M248" i="65"/>
  <c r="L248" i="65"/>
  <c r="K248" i="65"/>
  <c r="J248" i="65"/>
  <c r="I248" i="65"/>
  <c r="AM246" i="65"/>
  <c r="AL246" i="65"/>
  <c r="AK246" i="65"/>
  <c r="AJ246" i="65"/>
  <c r="AI246" i="65"/>
  <c r="AH246" i="65"/>
  <c r="AG246" i="65"/>
  <c r="AF246" i="65"/>
  <c r="AE246" i="65"/>
  <c r="AD246" i="65"/>
  <c r="AC246" i="65"/>
  <c r="AB246" i="65"/>
  <c r="AA246" i="65"/>
  <c r="Z246" i="65"/>
  <c r="Y246" i="65"/>
  <c r="X246" i="65"/>
  <c r="W246" i="65"/>
  <c r="V246" i="65"/>
  <c r="U246" i="65"/>
  <c r="T246" i="65"/>
  <c r="S246" i="65"/>
  <c r="R246" i="65"/>
  <c r="Q246" i="65"/>
  <c r="P246" i="65"/>
  <c r="O246" i="65"/>
  <c r="N246" i="65"/>
  <c r="M246" i="65"/>
  <c r="L246" i="65"/>
  <c r="K246" i="65"/>
  <c r="J246" i="65"/>
  <c r="I246" i="65"/>
  <c r="AY245" i="65"/>
  <c r="AX245" i="65"/>
  <c r="AM245" i="65"/>
  <c r="AL245" i="65"/>
  <c r="AK245" i="65"/>
  <c r="AJ245" i="65"/>
  <c r="AI245" i="65"/>
  <c r="AH245" i="65"/>
  <c r="AG245" i="65"/>
  <c r="AF245" i="65"/>
  <c r="AE245" i="65"/>
  <c r="AD245" i="65"/>
  <c r="AC245" i="65"/>
  <c r="AB245" i="65"/>
  <c r="AA245" i="65"/>
  <c r="Z245" i="65"/>
  <c r="Y245" i="65"/>
  <c r="X245" i="65"/>
  <c r="W245" i="65"/>
  <c r="V245" i="65"/>
  <c r="U245" i="65"/>
  <c r="T245" i="65"/>
  <c r="S245" i="65"/>
  <c r="R245" i="65"/>
  <c r="Q245" i="65"/>
  <c r="P245" i="65"/>
  <c r="O245" i="65"/>
  <c r="N245" i="65"/>
  <c r="M245" i="65"/>
  <c r="L245" i="65"/>
  <c r="K245" i="65"/>
  <c r="J245" i="65"/>
  <c r="I245" i="65"/>
  <c r="AM243" i="65"/>
  <c r="AL243" i="65"/>
  <c r="AK243" i="65"/>
  <c r="AJ243" i="65"/>
  <c r="AI243" i="65"/>
  <c r="AH243" i="65"/>
  <c r="AG243" i="65"/>
  <c r="AF243" i="65"/>
  <c r="AE243" i="65"/>
  <c r="AD243" i="65"/>
  <c r="AC243" i="65"/>
  <c r="AB243" i="65"/>
  <c r="AA243" i="65"/>
  <c r="Z243" i="65"/>
  <c r="Y243" i="65"/>
  <c r="X243" i="65"/>
  <c r="W243" i="65"/>
  <c r="V243" i="65"/>
  <c r="U243" i="65"/>
  <c r="T243" i="65"/>
  <c r="S243" i="65"/>
  <c r="R243" i="65"/>
  <c r="Q243" i="65"/>
  <c r="P243" i="65"/>
  <c r="O243" i="65"/>
  <c r="N243" i="65"/>
  <c r="M243" i="65"/>
  <c r="L243" i="65"/>
  <c r="K243" i="65"/>
  <c r="J243" i="65"/>
  <c r="I243" i="65"/>
  <c r="AY242" i="65"/>
  <c r="AX242" i="65"/>
  <c r="AM242" i="65"/>
  <c r="AL242" i="65"/>
  <c r="AK242" i="65"/>
  <c r="AJ242" i="65"/>
  <c r="AI242" i="65"/>
  <c r="AH242" i="65"/>
  <c r="AG242" i="65"/>
  <c r="AF242" i="65"/>
  <c r="AE242" i="65"/>
  <c r="AD242" i="65"/>
  <c r="AC242" i="65"/>
  <c r="AB242" i="65"/>
  <c r="AA242" i="65"/>
  <c r="Z242" i="65"/>
  <c r="Y242" i="65"/>
  <c r="X242" i="65"/>
  <c r="W242" i="65"/>
  <c r="V242" i="65"/>
  <c r="U242" i="65"/>
  <c r="T242" i="65"/>
  <c r="S242" i="65"/>
  <c r="R242" i="65"/>
  <c r="Q242" i="65"/>
  <c r="P242" i="65"/>
  <c r="O242" i="65"/>
  <c r="N242" i="65"/>
  <c r="M242" i="65"/>
  <c r="L242" i="65"/>
  <c r="K242" i="65"/>
  <c r="J242" i="65"/>
  <c r="I242" i="65"/>
  <c r="AM240" i="65"/>
  <c r="AL240" i="65"/>
  <c r="AK240" i="65"/>
  <c r="AJ240" i="65"/>
  <c r="AI240" i="65"/>
  <c r="AH240" i="65"/>
  <c r="AG240" i="65"/>
  <c r="AF240" i="65"/>
  <c r="AE240" i="65"/>
  <c r="AD240" i="65"/>
  <c r="AC240" i="65"/>
  <c r="AB240" i="65"/>
  <c r="AA240" i="65"/>
  <c r="Z240" i="65"/>
  <c r="Y240" i="65"/>
  <c r="X240" i="65"/>
  <c r="W240" i="65"/>
  <c r="V240" i="65"/>
  <c r="U240" i="65"/>
  <c r="T240" i="65"/>
  <c r="S240" i="65"/>
  <c r="R240" i="65"/>
  <c r="Q240" i="65"/>
  <c r="P240" i="65"/>
  <c r="O240" i="65"/>
  <c r="N240" i="65"/>
  <c r="M240" i="65"/>
  <c r="L240" i="65"/>
  <c r="K240" i="65"/>
  <c r="J240" i="65"/>
  <c r="I240" i="65"/>
  <c r="AY239" i="65"/>
  <c r="AX239" i="65"/>
  <c r="AM239" i="65"/>
  <c r="AL239" i="65"/>
  <c r="AK239" i="65"/>
  <c r="AJ239" i="65"/>
  <c r="AI239" i="65"/>
  <c r="AH239" i="65"/>
  <c r="AG239" i="65"/>
  <c r="AF239" i="65"/>
  <c r="AE239" i="65"/>
  <c r="AD239" i="65"/>
  <c r="AC239" i="65"/>
  <c r="AB239" i="65"/>
  <c r="AA239" i="65"/>
  <c r="Z239" i="65"/>
  <c r="Y239" i="65"/>
  <c r="X239" i="65"/>
  <c r="W239" i="65"/>
  <c r="V239" i="65"/>
  <c r="U239" i="65"/>
  <c r="T239" i="65"/>
  <c r="S239" i="65"/>
  <c r="R239" i="65"/>
  <c r="Q239" i="65"/>
  <c r="P239" i="65"/>
  <c r="O239" i="65"/>
  <c r="N239" i="65"/>
  <c r="M239" i="65"/>
  <c r="L239" i="65"/>
  <c r="K239" i="65"/>
  <c r="J239" i="65"/>
  <c r="I239" i="65"/>
  <c r="AM237" i="65"/>
  <c r="AL237" i="65"/>
  <c r="AK237" i="65"/>
  <c r="AJ237" i="65"/>
  <c r="AI237" i="65"/>
  <c r="AH237" i="65"/>
  <c r="AG237" i="65"/>
  <c r="AF237" i="65"/>
  <c r="AE237" i="65"/>
  <c r="AD237" i="65"/>
  <c r="AC237" i="65"/>
  <c r="AB237" i="65"/>
  <c r="AA237" i="65"/>
  <c r="Z237" i="65"/>
  <c r="Y237" i="65"/>
  <c r="X237" i="65"/>
  <c r="W237" i="65"/>
  <c r="V237" i="65"/>
  <c r="U237" i="65"/>
  <c r="T237" i="65"/>
  <c r="S237" i="65"/>
  <c r="R237" i="65"/>
  <c r="Q237" i="65"/>
  <c r="P237" i="65"/>
  <c r="O237" i="65"/>
  <c r="N237" i="65"/>
  <c r="M237" i="65"/>
  <c r="L237" i="65"/>
  <c r="K237" i="65"/>
  <c r="J237" i="65"/>
  <c r="I237" i="65"/>
  <c r="AY236" i="65"/>
  <c r="AX236" i="65"/>
  <c r="AM236" i="65"/>
  <c r="AL236" i="65"/>
  <c r="AK236" i="65"/>
  <c r="AJ236" i="65"/>
  <c r="AI236" i="65"/>
  <c r="AH236" i="65"/>
  <c r="AG236" i="65"/>
  <c r="AF236" i="65"/>
  <c r="AE236" i="65"/>
  <c r="AD236" i="65"/>
  <c r="AC236" i="65"/>
  <c r="AB236" i="65"/>
  <c r="AA236" i="65"/>
  <c r="Z236" i="65"/>
  <c r="Y236" i="65"/>
  <c r="X236" i="65"/>
  <c r="W236" i="65"/>
  <c r="V236" i="65"/>
  <c r="U236" i="65"/>
  <c r="T236" i="65"/>
  <c r="S236" i="65"/>
  <c r="R236" i="65"/>
  <c r="Q236" i="65"/>
  <c r="P236" i="65"/>
  <c r="O236" i="65"/>
  <c r="N236" i="65"/>
  <c r="M236" i="65"/>
  <c r="L236" i="65"/>
  <c r="K236" i="65"/>
  <c r="J236" i="65"/>
  <c r="I236" i="65"/>
  <c r="AM234" i="65"/>
  <c r="AL234" i="65"/>
  <c r="AK234" i="65"/>
  <c r="AJ234" i="65"/>
  <c r="AI234" i="65"/>
  <c r="AH234" i="65"/>
  <c r="AG234" i="65"/>
  <c r="AF234" i="65"/>
  <c r="AE234" i="65"/>
  <c r="AD234" i="65"/>
  <c r="AC234" i="65"/>
  <c r="AB234" i="65"/>
  <c r="AA234" i="65"/>
  <c r="Z234" i="65"/>
  <c r="Y234" i="65"/>
  <c r="X234" i="65"/>
  <c r="W234" i="65"/>
  <c r="V234" i="65"/>
  <c r="U234" i="65"/>
  <c r="T234" i="65"/>
  <c r="S234" i="65"/>
  <c r="R234" i="65"/>
  <c r="Q234" i="65"/>
  <c r="P234" i="65"/>
  <c r="O234" i="65"/>
  <c r="N234" i="65"/>
  <c r="M234" i="65"/>
  <c r="L234" i="65"/>
  <c r="K234" i="65"/>
  <c r="J234" i="65"/>
  <c r="I234" i="65"/>
  <c r="AY233" i="65"/>
  <c r="AX233" i="65"/>
  <c r="AM233" i="65"/>
  <c r="AL233" i="65"/>
  <c r="AK233" i="65"/>
  <c r="AJ233" i="65"/>
  <c r="AI233" i="65"/>
  <c r="AH233" i="65"/>
  <c r="AG233" i="65"/>
  <c r="AF233" i="65"/>
  <c r="AE233" i="65"/>
  <c r="AD233" i="65"/>
  <c r="AC233" i="65"/>
  <c r="AB233" i="65"/>
  <c r="AA233" i="65"/>
  <c r="Z233" i="65"/>
  <c r="Y233" i="65"/>
  <c r="X233" i="65"/>
  <c r="W233" i="65"/>
  <c r="V233" i="65"/>
  <c r="U233" i="65"/>
  <c r="T233" i="65"/>
  <c r="S233" i="65"/>
  <c r="R233" i="65"/>
  <c r="Q233" i="65"/>
  <c r="P233" i="65"/>
  <c r="O233" i="65"/>
  <c r="N233" i="65"/>
  <c r="M233" i="65"/>
  <c r="L233" i="65"/>
  <c r="K233" i="65"/>
  <c r="J233" i="65"/>
  <c r="I233" i="65"/>
  <c r="AM231" i="65"/>
  <c r="AL231" i="65"/>
  <c r="AK231" i="65"/>
  <c r="AJ231" i="65"/>
  <c r="AI231" i="65"/>
  <c r="AH231" i="65"/>
  <c r="AG231" i="65"/>
  <c r="AF231" i="65"/>
  <c r="AE231" i="65"/>
  <c r="AD231" i="65"/>
  <c r="AC231" i="65"/>
  <c r="AB231" i="65"/>
  <c r="AA231" i="65"/>
  <c r="Z231" i="65"/>
  <c r="Y231" i="65"/>
  <c r="X231" i="65"/>
  <c r="W231" i="65"/>
  <c r="V231" i="65"/>
  <c r="U231" i="65"/>
  <c r="T231" i="65"/>
  <c r="S231" i="65"/>
  <c r="R231" i="65"/>
  <c r="Q231" i="65"/>
  <c r="P231" i="65"/>
  <c r="O231" i="65"/>
  <c r="N231" i="65"/>
  <c r="M231" i="65"/>
  <c r="L231" i="65"/>
  <c r="K231" i="65"/>
  <c r="J231" i="65"/>
  <c r="I231" i="65"/>
  <c r="AY230" i="65"/>
  <c r="AX230" i="65"/>
  <c r="AM230" i="65"/>
  <c r="AL230" i="65"/>
  <c r="AK230" i="65"/>
  <c r="AJ230" i="65"/>
  <c r="AI230" i="65"/>
  <c r="AH230" i="65"/>
  <c r="AG230" i="65"/>
  <c r="AF230" i="65"/>
  <c r="AE230" i="65"/>
  <c r="AD230" i="65"/>
  <c r="AC230" i="65"/>
  <c r="AB230" i="65"/>
  <c r="AA230" i="65"/>
  <c r="Z230" i="65"/>
  <c r="Y230" i="65"/>
  <c r="X230" i="65"/>
  <c r="W230" i="65"/>
  <c r="V230" i="65"/>
  <c r="U230" i="65"/>
  <c r="T230" i="65"/>
  <c r="S230" i="65"/>
  <c r="R230" i="65"/>
  <c r="Q230" i="65"/>
  <c r="P230" i="65"/>
  <c r="O230" i="65"/>
  <c r="N230" i="65"/>
  <c r="M230" i="65"/>
  <c r="L230" i="65"/>
  <c r="K230" i="65"/>
  <c r="J230" i="65"/>
  <c r="I230" i="65"/>
  <c r="AM228" i="65"/>
  <c r="AL228" i="65"/>
  <c r="AK228" i="65"/>
  <c r="AJ228" i="65"/>
  <c r="AI228" i="65"/>
  <c r="AH228" i="65"/>
  <c r="AG228" i="65"/>
  <c r="AF228" i="65"/>
  <c r="AE228" i="65"/>
  <c r="AD228" i="65"/>
  <c r="AC228" i="65"/>
  <c r="AB228" i="65"/>
  <c r="AA228" i="65"/>
  <c r="Z228" i="65"/>
  <c r="Y228" i="65"/>
  <c r="X228" i="65"/>
  <c r="W228" i="65"/>
  <c r="V228" i="65"/>
  <c r="U228" i="65"/>
  <c r="T228" i="65"/>
  <c r="S228" i="65"/>
  <c r="R228" i="65"/>
  <c r="Q228" i="65"/>
  <c r="P228" i="65"/>
  <c r="O228" i="65"/>
  <c r="N228" i="65"/>
  <c r="M228" i="65"/>
  <c r="L228" i="65"/>
  <c r="K228" i="65"/>
  <c r="J228" i="65"/>
  <c r="I228" i="65"/>
  <c r="AY227" i="65"/>
  <c r="AX227" i="65"/>
  <c r="AM227" i="65"/>
  <c r="AL227" i="65"/>
  <c r="AK227" i="65"/>
  <c r="AJ227" i="65"/>
  <c r="AI227" i="65"/>
  <c r="AH227" i="65"/>
  <c r="AG227" i="65"/>
  <c r="AF227" i="65"/>
  <c r="AE227" i="65"/>
  <c r="AD227" i="65"/>
  <c r="AC227" i="65"/>
  <c r="AB227" i="65"/>
  <c r="AA227" i="65"/>
  <c r="Z227" i="65"/>
  <c r="Y227" i="65"/>
  <c r="X227" i="65"/>
  <c r="W227" i="65"/>
  <c r="V227" i="65"/>
  <c r="U227" i="65"/>
  <c r="T227" i="65"/>
  <c r="S227" i="65"/>
  <c r="R227" i="65"/>
  <c r="Q227" i="65"/>
  <c r="P227" i="65"/>
  <c r="O227" i="65"/>
  <c r="N227" i="65"/>
  <c r="M227" i="65"/>
  <c r="L227" i="65"/>
  <c r="K227" i="65"/>
  <c r="J227" i="65"/>
  <c r="I227" i="65"/>
  <c r="AM225" i="65"/>
  <c r="AL225" i="65"/>
  <c r="AK225" i="65"/>
  <c r="AJ225" i="65"/>
  <c r="AI225" i="65"/>
  <c r="AH225" i="65"/>
  <c r="AG225" i="65"/>
  <c r="AF225" i="65"/>
  <c r="AE225" i="65"/>
  <c r="AD225" i="65"/>
  <c r="AC225" i="65"/>
  <c r="AB225" i="65"/>
  <c r="AA225" i="65"/>
  <c r="Z225" i="65"/>
  <c r="Y225" i="65"/>
  <c r="X225" i="65"/>
  <c r="W225" i="65"/>
  <c r="V225" i="65"/>
  <c r="U225" i="65"/>
  <c r="T225" i="65"/>
  <c r="S225" i="65"/>
  <c r="R225" i="65"/>
  <c r="Q225" i="65"/>
  <c r="P225" i="65"/>
  <c r="O225" i="65"/>
  <c r="N225" i="65"/>
  <c r="M225" i="65"/>
  <c r="L225" i="65"/>
  <c r="K225" i="65"/>
  <c r="J225" i="65"/>
  <c r="I225" i="65"/>
  <c r="AY224" i="65"/>
  <c r="AX224" i="65"/>
  <c r="AM224" i="65"/>
  <c r="AL224" i="65"/>
  <c r="AK224" i="65"/>
  <c r="AJ224" i="65"/>
  <c r="AI224" i="65"/>
  <c r="AH224" i="65"/>
  <c r="AG224" i="65"/>
  <c r="AF224" i="65"/>
  <c r="AE224" i="65"/>
  <c r="AD224" i="65"/>
  <c r="AC224" i="65"/>
  <c r="AB224" i="65"/>
  <c r="AA224" i="65"/>
  <c r="Z224" i="65"/>
  <c r="Y224" i="65"/>
  <c r="X224" i="65"/>
  <c r="W224" i="65"/>
  <c r="V224" i="65"/>
  <c r="U224" i="65"/>
  <c r="T224" i="65"/>
  <c r="S224" i="65"/>
  <c r="R224" i="65"/>
  <c r="Q224" i="65"/>
  <c r="P224" i="65"/>
  <c r="O224" i="65"/>
  <c r="N224" i="65"/>
  <c r="M224" i="65"/>
  <c r="L224" i="65"/>
  <c r="K224" i="65"/>
  <c r="J224" i="65"/>
  <c r="I224" i="65"/>
  <c r="AM222" i="65"/>
  <c r="AL222" i="65"/>
  <c r="AK222" i="65"/>
  <c r="AJ222" i="65"/>
  <c r="AI222" i="65"/>
  <c r="AH222" i="65"/>
  <c r="AG222" i="65"/>
  <c r="AF222" i="65"/>
  <c r="AE222" i="65"/>
  <c r="AD222" i="65"/>
  <c r="AC222" i="65"/>
  <c r="AB222" i="65"/>
  <c r="AA222" i="65"/>
  <c r="Z222" i="65"/>
  <c r="Y222" i="65"/>
  <c r="X222" i="65"/>
  <c r="W222" i="65"/>
  <c r="V222" i="65"/>
  <c r="U222" i="65"/>
  <c r="T222" i="65"/>
  <c r="S222" i="65"/>
  <c r="R222" i="65"/>
  <c r="Q222" i="65"/>
  <c r="P222" i="65"/>
  <c r="O222" i="65"/>
  <c r="N222" i="65"/>
  <c r="M222" i="65"/>
  <c r="L222" i="65"/>
  <c r="K222" i="65"/>
  <c r="J222" i="65"/>
  <c r="I222" i="65"/>
  <c r="AY221" i="65"/>
  <c r="AX221" i="65"/>
  <c r="AM221" i="65"/>
  <c r="AL221" i="65"/>
  <c r="AK221" i="65"/>
  <c r="AJ221" i="65"/>
  <c r="AI221" i="65"/>
  <c r="AH221" i="65"/>
  <c r="AG221" i="65"/>
  <c r="AF221" i="65"/>
  <c r="AE221" i="65"/>
  <c r="AD221" i="65"/>
  <c r="AC221" i="65"/>
  <c r="AB221" i="65"/>
  <c r="AA221" i="65"/>
  <c r="Z221" i="65"/>
  <c r="Y221" i="65"/>
  <c r="X221" i="65"/>
  <c r="W221" i="65"/>
  <c r="V221" i="65"/>
  <c r="U221" i="65"/>
  <c r="T221" i="65"/>
  <c r="S221" i="65"/>
  <c r="R221" i="65"/>
  <c r="Q221" i="65"/>
  <c r="P221" i="65"/>
  <c r="O221" i="65"/>
  <c r="N221" i="65"/>
  <c r="M221" i="65"/>
  <c r="L221" i="65"/>
  <c r="K221" i="65"/>
  <c r="J221" i="65"/>
  <c r="I221" i="65"/>
  <c r="AM219" i="65"/>
  <c r="AL219" i="65"/>
  <c r="AK219" i="65"/>
  <c r="AJ219" i="65"/>
  <c r="AI219" i="65"/>
  <c r="AH219" i="65"/>
  <c r="AG219" i="65"/>
  <c r="AF219" i="65"/>
  <c r="AE219" i="65"/>
  <c r="AD219" i="65"/>
  <c r="AC219" i="65"/>
  <c r="AB219" i="65"/>
  <c r="AA219" i="65"/>
  <c r="Z219" i="65"/>
  <c r="Y219" i="65"/>
  <c r="X219" i="65"/>
  <c r="W219" i="65"/>
  <c r="V219" i="65"/>
  <c r="U219" i="65"/>
  <c r="T219" i="65"/>
  <c r="S219" i="65"/>
  <c r="R219" i="65"/>
  <c r="Q219" i="65"/>
  <c r="P219" i="65"/>
  <c r="O219" i="65"/>
  <c r="N219" i="65"/>
  <c r="M219" i="65"/>
  <c r="L219" i="65"/>
  <c r="K219" i="65"/>
  <c r="J219" i="65"/>
  <c r="I219" i="65"/>
  <c r="AY218" i="65"/>
  <c r="AX218" i="65"/>
  <c r="AM218" i="65"/>
  <c r="AL218" i="65"/>
  <c r="AK218" i="65"/>
  <c r="AJ218" i="65"/>
  <c r="AI218" i="65"/>
  <c r="AH218" i="65"/>
  <c r="AG218" i="65"/>
  <c r="AF218" i="65"/>
  <c r="AE218" i="65"/>
  <c r="AD218" i="65"/>
  <c r="AC218" i="65"/>
  <c r="AB218" i="65"/>
  <c r="AA218" i="65"/>
  <c r="Z218" i="65"/>
  <c r="Y218" i="65"/>
  <c r="X218" i="65"/>
  <c r="W218" i="65"/>
  <c r="V218" i="65"/>
  <c r="U218" i="65"/>
  <c r="T218" i="65"/>
  <c r="S218" i="65"/>
  <c r="R218" i="65"/>
  <c r="Q218" i="65"/>
  <c r="P218" i="65"/>
  <c r="O218" i="65"/>
  <c r="N218" i="65"/>
  <c r="M218" i="65"/>
  <c r="L218" i="65"/>
  <c r="K218" i="65"/>
  <c r="J218" i="65"/>
  <c r="I218" i="65"/>
  <c r="AM216" i="65"/>
  <c r="AL216" i="65"/>
  <c r="AK216" i="65"/>
  <c r="AJ216" i="65"/>
  <c r="AI216" i="65"/>
  <c r="AH216" i="65"/>
  <c r="AG216" i="65"/>
  <c r="AF216" i="65"/>
  <c r="AE216" i="65"/>
  <c r="AD216" i="65"/>
  <c r="AC216" i="65"/>
  <c r="AB216" i="65"/>
  <c r="AA216" i="65"/>
  <c r="Z216" i="65"/>
  <c r="Y216" i="65"/>
  <c r="X216" i="65"/>
  <c r="W216" i="65"/>
  <c r="V216" i="65"/>
  <c r="U216" i="65"/>
  <c r="T216" i="65"/>
  <c r="S216" i="65"/>
  <c r="R216" i="65"/>
  <c r="Q216" i="65"/>
  <c r="P216" i="65"/>
  <c r="O216" i="65"/>
  <c r="N216" i="65"/>
  <c r="M216" i="65"/>
  <c r="L216" i="65"/>
  <c r="K216" i="65"/>
  <c r="J216" i="65"/>
  <c r="I216" i="65"/>
  <c r="AY215" i="65"/>
  <c r="AX215" i="65"/>
  <c r="AM215" i="65"/>
  <c r="AL215" i="65"/>
  <c r="AK215" i="65"/>
  <c r="AJ215" i="65"/>
  <c r="AI215" i="65"/>
  <c r="AH215" i="65"/>
  <c r="AG215" i="65"/>
  <c r="AF215" i="65"/>
  <c r="AE215" i="65"/>
  <c r="AD215" i="65"/>
  <c r="AC215" i="65"/>
  <c r="AB215" i="65"/>
  <c r="AA215" i="65"/>
  <c r="Z215" i="65"/>
  <c r="Y215" i="65"/>
  <c r="X215" i="65"/>
  <c r="W215" i="65"/>
  <c r="V215" i="65"/>
  <c r="U215" i="65"/>
  <c r="T215" i="65"/>
  <c r="S215" i="65"/>
  <c r="R215" i="65"/>
  <c r="Q215" i="65"/>
  <c r="P215" i="65"/>
  <c r="O215" i="65"/>
  <c r="N215" i="65"/>
  <c r="M215" i="65"/>
  <c r="L215" i="65"/>
  <c r="K215" i="65"/>
  <c r="J215" i="65"/>
  <c r="I215" i="65"/>
  <c r="AM213" i="65"/>
  <c r="AL213" i="65"/>
  <c r="AK213" i="65"/>
  <c r="AJ213" i="65"/>
  <c r="AI213" i="65"/>
  <c r="AH213" i="65"/>
  <c r="AG213" i="65"/>
  <c r="AF213" i="65"/>
  <c r="AE213" i="65"/>
  <c r="AD213" i="65"/>
  <c r="AC213" i="65"/>
  <c r="AB213" i="65"/>
  <c r="AA213" i="65"/>
  <c r="Z213" i="65"/>
  <c r="Y213" i="65"/>
  <c r="X213" i="65"/>
  <c r="W213" i="65"/>
  <c r="V213" i="65"/>
  <c r="U213" i="65"/>
  <c r="T213" i="65"/>
  <c r="S213" i="65"/>
  <c r="R213" i="65"/>
  <c r="Q213" i="65"/>
  <c r="P213" i="65"/>
  <c r="O213" i="65"/>
  <c r="N213" i="65"/>
  <c r="M213" i="65"/>
  <c r="L213" i="65"/>
  <c r="K213" i="65"/>
  <c r="J213" i="65"/>
  <c r="I213" i="65"/>
  <c r="AY212" i="65"/>
  <c r="AX212" i="65"/>
  <c r="AM212" i="65"/>
  <c r="AL212" i="65"/>
  <c r="AK212" i="65"/>
  <c r="AJ212" i="65"/>
  <c r="AI212" i="65"/>
  <c r="AH212" i="65"/>
  <c r="AG212" i="65"/>
  <c r="AF212" i="65"/>
  <c r="AE212" i="65"/>
  <c r="AD212" i="65"/>
  <c r="AC212" i="65"/>
  <c r="AB212" i="65"/>
  <c r="AA212" i="65"/>
  <c r="Z212" i="65"/>
  <c r="Y212" i="65"/>
  <c r="X212" i="65"/>
  <c r="W212" i="65"/>
  <c r="V212" i="65"/>
  <c r="U212" i="65"/>
  <c r="T212" i="65"/>
  <c r="S212" i="65"/>
  <c r="R212" i="65"/>
  <c r="Q212" i="65"/>
  <c r="P212" i="65"/>
  <c r="O212" i="65"/>
  <c r="N212" i="65"/>
  <c r="M212" i="65"/>
  <c r="L212" i="65"/>
  <c r="K212" i="65"/>
  <c r="J212" i="65"/>
  <c r="I212" i="65"/>
  <c r="AM210" i="65"/>
  <c r="AL210" i="65"/>
  <c r="AK210" i="65"/>
  <c r="AJ210" i="65"/>
  <c r="AI210" i="65"/>
  <c r="AH210" i="65"/>
  <c r="AG210" i="65"/>
  <c r="AF210" i="65"/>
  <c r="AE210" i="65"/>
  <c r="AD210" i="65"/>
  <c r="AC210" i="65"/>
  <c r="AB210" i="65"/>
  <c r="AA210" i="65"/>
  <c r="Z210" i="65"/>
  <c r="Y210" i="65"/>
  <c r="X210" i="65"/>
  <c r="W210" i="65"/>
  <c r="V210" i="65"/>
  <c r="U210" i="65"/>
  <c r="T210" i="65"/>
  <c r="S210" i="65"/>
  <c r="R210" i="65"/>
  <c r="Q210" i="65"/>
  <c r="P210" i="65"/>
  <c r="O210" i="65"/>
  <c r="N210" i="65"/>
  <c r="M210" i="65"/>
  <c r="L210" i="65"/>
  <c r="K210" i="65"/>
  <c r="J210" i="65"/>
  <c r="I210" i="65"/>
  <c r="AY209" i="65"/>
  <c r="AX209" i="65"/>
  <c r="AM209" i="65"/>
  <c r="AL209" i="65"/>
  <c r="AK209" i="65"/>
  <c r="AJ209" i="65"/>
  <c r="AI209" i="65"/>
  <c r="AH209" i="65"/>
  <c r="AG209" i="65"/>
  <c r="AF209" i="65"/>
  <c r="AE209" i="65"/>
  <c r="AD209" i="65"/>
  <c r="AC209" i="65"/>
  <c r="AB209" i="65"/>
  <c r="AA209" i="65"/>
  <c r="Z209" i="65"/>
  <c r="Y209" i="65"/>
  <c r="X209" i="65"/>
  <c r="W209" i="65"/>
  <c r="V209" i="65"/>
  <c r="U209" i="65"/>
  <c r="T209" i="65"/>
  <c r="S209" i="65"/>
  <c r="R209" i="65"/>
  <c r="Q209" i="65"/>
  <c r="P209" i="65"/>
  <c r="O209" i="65"/>
  <c r="N209" i="65"/>
  <c r="M209" i="65"/>
  <c r="L209" i="65"/>
  <c r="K209" i="65"/>
  <c r="J209" i="65"/>
  <c r="I209" i="65"/>
  <c r="AM207" i="65"/>
  <c r="AL207" i="65"/>
  <c r="AK207" i="65"/>
  <c r="AJ207" i="65"/>
  <c r="AI207" i="65"/>
  <c r="AH207" i="65"/>
  <c r="AG207" i="65"/>
  <c r="AF207" i="65"/>
  <c r="AE207" i="65"/>
  <c r="AD207" i="65"/>
  <c r="AC207" i="65"/>
  <c r="AB207" i="65"/>
  <c r="AA207" i="65"/>
  <c r="Z207" i="65"/>
  <c r="Y207" i="65"/>
  <c r="X207" i="65"/>
  <c r="W207" i="65"/>
  <c r="V207" i="65"/>
  <c r="U207" i="65"/>
  <c r="T207" i="65"/>
  <c r="S207" i="65"/>
  <c r="R207" i="65"/>
  <c r="Q207" i="65"/>
  <c r="P207" i="65"/>
  <c r="O207" i="65"/>
  <c r="N207" i="65"/>
  <c r="M207" i="65"/>
  <c r="L207" i="65"/>
  <c r="K207" i="65"/>
  <c r="J207" i="65"/>
  <c r="I207" i="65"/>
  <c r="AY206" i="65"/>
  <c r="AX206" i="65"/>
  <c r="AM206" i="65"/>
  <c r="AL206" i="65"/>
  <c r="AK206" i="65"/>
  <c r="AJ206" i="65"/>
  <c r="AI206" i="65"/>
  <c r="AH206" i="65"/>
  <c r="AG206" i="65"/>
  <c r="AF206" i="65"/>
  <c r="AE206" i="65"/>
  <c r="AD206" i="65"/>
  <c r="AC206" i="65"/>
  <c r="AB206" i="65"/>
  <c r="AA206" i="65"/>
  <c r="Z206" i="65"/>
  <c r="Y206" i="65"/>
  <c r="X206" i="65"/>
  <c r="W206" i="65"/>
  <c r="V206" i="65"/>
  <c r="U206" i="65"/>
  <c r="T206" i="65"/>
  <c r="S206" i="65"/>
  <c r="R206" i="65"/>
  <c r="Q206" i="65"/>
  <c r="P206" i="65"/>
  <c r="O206" i="65"/>
  <c r="N206" i="65"/>
  <c r="M206" i="65"/>
  <c r="L206" i="65"/>
  <c r="K206" i="65"/>
  <c r="J206" i="65"/>
  <c r="I206" i="65"/>
  <c r="AM204" i="65"/>
  <c r="AL204" i="65"/>
  <c r="AK204" i="65"/>
  <c r="AJ204" i="65"/>
  <c r="AI204" i="65"/>
  <c r="AH204" i="65"/>
  <c r="AG204" i="65"/>
  <c r="AF204" i="65"/>
  <c r="AE204" i="65"/>
  <c r="AD204" i="65"/>
  <c r="AC204" i="65"/>
  <c r="AB204" i="65"/>
  <c r="AA204" i="65"/>
  <c r="Z204" i="65"/>
  <c r="Y204" i="65"/>
  <c r="X204" i="65"/>
  <c r="W204" i="65"/>
  <c r="V204" i="65"/>
  <c r="U204" i="65"/>
  <c r="T204" i="65"/>
  <c r="S204" i="65"/>
  <c r="R204" i="65"/>
  <c r="Q204" i="65"/>
  <c r="P204" i="65"/>
  <c r="O204" i="65"/>
  <c r="N204" i="65"/>
  <c r="M204" i="65"/>
  <c r="L204" i="65"/>
  <c r="K204" i="65"/>
  <c r="J204" i="65"/>
  <c r="I204" i="65"/>
  <c r="AY203" i="65"/>
  <c r="AX203" i="65"/>
  <c r="AM203" i="65"/>
  <c r="AL203" i="65"/>
  <c r="AK203" i="65"/>
  <c r="AJ203" i="65"/>
  <c r="AI203" i="65"/>
  <c r="AH203" i="65"/>
  <c r="AG203" i="65"/>
  <c r="AF203" i="65"/>
  <c r="AE203" i="65"/>
  <c r="AD203" i="65"/>
  <c r="AC203" i="65"/>
  <c r="AB203" i="65"/>
  <c r="AA203" i="65"/>
  <c r="Z203" i="65"/>
  <c r="Y203" i="65"/>
  <c r="X203" i="65"/>
  <c r="W203" i="65"/>
  <c r="V203" i="65"/>
  <c r="U203" i="65"/>
  <c r="T203" i="65"/>
  <c r="S203" i="65"/>
  <c r="R203" i="65"/>
  <c r="Q203" i="65"/>
  <c r="P203" i="65"/>
  <c r="O203" i="65"/>
  <c r="N203" i="65"/>
  <c r="M203" i="65"/>
  <c r="L203" i="65"/>
  <c r="K203" i="65"/>
  <c r="J203" i="65"/>
  <c r="I203" i="65"/>
  <c r="AM201" i="65"/>
  <c r="AL201" i="65"/>
  <c r="AK201" i="65"/>
  <c r="AJ201" i="65"/>
  <c r="AI201" i="65"/>
  <c r="AH201" i="65"/>
  <c r="AG201" i="65"/>
  <c r="AF201" i="65"/>
  <c r="AE201" i="65"/>
  <c r="AD201" i="65"/>
  <c r="AC201" i="65"/>
  <c r="AB201" i="65"/>
  <c r="AA201" i="65"/>
  <c r="Z201" i="65"/>
  <c r="Y201" i="65"/>
  <c r="X201" i="65"/>
  <c r="W201" i="65"/>
  <c r="V201" i="65"/>
  <c r="U201" i="65"/>
  <c r="T201" i="65"/>
  <c r="S201" i="65"/>
  <c r="R201" i="65"/>
  <c r="Q201" i="65"/>
  <c r="P201" i="65"/>
  <c r="O201" i="65"/>
  <c r="N201" i="65"/>
  <c r="M201" i="65"/>
  <c r="L201" i="65"/>
  <c r="K201" i="65"/>
  <c r="J201" i="65"/>
  <c r="I201" i="65"/>
  <c r="AY200" i="65"/>
  <c r="AX200" i="65"/>
  <c r="AM200" i="65"/>
  <c r="AL200" i="65"/>
  <c r="AK200" i="65"/>
  <c r="AJ200" i="65"/>
  <c r="AI200" i="65"/>
  <c r="AH200" i="65"/>
  <c r="AG200" i="65"/>
  <c r="AF200" i="65"/>
  <c r="AE200" i="65"/>
  <c r="AD200" i="65"/>
  <c r="AC200" i="65"/>
  <c r="AB200" i="65"/>
  <c r="AA200" i="65"/>
  <c r="Z200" i="65"/>
  <c r="Y200" i="65"/>
  <c r="X200" i="65"/>
  <c r="W200" i="65"/>
  <c r="V200" i="65"/>
  <c r="U200" i="65"/>
  <c r="T200" i="65"/>
  <c r="S200" i="65"/>
  <c r="R200" i="65"/>
  <c r="Q200" i="65"/>
  <c r="P200" i="65"/>
  <c r="O200" i="65"/>
  <c r="N200" i="65"/>
  <c r="M200" i="65"/>
  <c r="L200" i="65"/>
  <c r="K200" i="65"/>
  <c r="J200" i="65"/>
  <c r="I200" i="65"/>
  <c r="AM198" i="65"/>
  <c r="AL198" i="65"/>
  <c r="AK198" i="65"/>
  <c r="AJ198" i="65"/>
  <c r="AI198" i="65"/>
  <c r="AH198" i="65"/>
  <c r="AG198" i="65"/>
  <c r="AF198" i="65"/>
  <c r="AE198" i="65"/>
  <c r="AD198" i="65"/>
  <c r="AC198" i="65"/>
  <c r="AB198" i="65"/>
  <c r="AA198" i="65"/>
  <c r="Z198" i="65"/>
  <c r="Y198" i="65"/>
  <c r="X198" i="65"/>
  <c r="W198" i="65"/>
  <c r="V198" i="65"/>
  <c r="U198" i="65"/>
  <c r="T198" i="65"/>
  <c r="S198" i="65"/>
  <c r="R198" i="65"/>
  <c r="Q198" i="65"/>
  <c r="P198" i="65"/>
  <c r="O198" i="65"/>
  <c r="N198" i="65"/>
  <c r="M198" i="65"/>
  <c r="L198" i="65"/>
  <c r="K198" i="65"/>
  <c r="J198" i="65"/>
  <c r="I198" i="65"/>
  <c r="AY197" i="65"/>
  <c r="AX197" i="65"/>
  <c r="AM197" i="65"/>
  <c r="AL197" i="65"/>
  <c r="AK197" i="65"/>
  <c r="AJ197" i="65"/>
  <c r="AI197" i="65"/>
  <c r="AH197" i="65"/>
  <c r="AG197" i="65"/>
  <c r="AF197" i="65"/>
  <c r="AE197" i="65"/>
  <c r="AD197" i="65"/>
  <c r="AC197" i="65"/>
  <c r="AB197" i="65"/>
  <c r="AA197" i="65"/>
  <c r="Z197" i="65"/>
  <c r="Y197" i="65"/>
  <c r="X197" i="65"/>
  <c r="W197" i="65"/>
  <c r="V197" i="65"/>
  <c r="U197" i="65"/>
  <c r="T197" i="65"/>
  <c r="S197" i="65"/>
  <c r="R197" i="65"/>
  <c r="Q197" i="65"/>
  <c r="P197" i="65"/>
  <c r="O197" i="65"/>
  <c r="N197" i="65"/>
  <c r="M197" i="65"/>
  <c r="L197" i="65"/>
  <c r="K197" i="65"/>
  <c r="J197" i="65"/>
  <c r="I197" i="65"/>
  <c r="AM195" i="65"/>
  <c r="AL195" i="65"/>
  <c r="AK195" i="65"/>
  <c r="AJ195" i="65"/>
  <c r="AI195" i="65"/>
  <c r="AH195" i="65"/>
  <c r="AG195" i="65"/>
  <c r="AF195" i="65"/>
  <c r="AE195" i="65"/>
  <c r="AD195" i="65"/>
  <c r="AC195" i="65"/>
  <c r="AB195" i="65"/>
  <c r="AA195" i="65"/>
  <c r="Z195" i="65"/>
  <c r="Y195" i="65"/>
  <c r="X195" i="65"/>
  <c r="W195" i="65"/>
  <c r="V195" i="65"/>
  <c r="U195" i="65"/>
  <c r="T195" i="65"/>
  <c r="S195" i="65"/>
  <c r="R195" i="65"/>
  <c r="Q195" i="65"/>
  <c r="P195" i="65"/>
  <c r="O195" i="65"/>
  <c r="N195" i="65"/>
  <c r="M195" i="65"/>
  <c r="L195" i="65"/>
  <c r="K195" i="65"/>
  <c r="J195" i="65"/>
  <c r="I195" i="65"/>
  <c r="AY194" i="65"/>
  <c r="AX194" i="65"/>
  <c r="AM194" i="65"/>
  <c r="AL194" i="65"/>
  <c r="AK194" i="65"/>
  <c r="AJ194" i="65"/>
  <c r="AI194" i="65"/>
  <c r="AH194" i="65"/>
  <c r="AG194" i="65"/>
  <c r="AF194" i="65"/>
  <c r="AE194" i="65"/>
  <c r="AD194" i="65"/>
  <c r="AC194" i="65"/>
  <c r="AB194" i="65"/>
  <c r="AA194" i="65"/>
  <c r="Z194" i="65"/>
  <c r="Y194" i="65"/>
  <c r="X194" i="65"/>
  <c r="W194" i="65"/>
  <c r="V194" i="65"/>
  <c r="U194" i="65"/>
  <c r="T194" i="65"/>
  <c r="S194" i="65"/>
  <c r="R194" i="65"/>
  <c r="Q194" i="65"/>
  <c r="P194" i="65"/>
  <c r="O194" i="65"/>
  <c r="N194" i="65"/>
  <c r="M194" i="65"/>
  <c r="L194" i="65"/>
  <c r="K194" i="65"/>
  <c r="J194" i="65"/>
  <c r="I194" i="65"/>
  <c r="AM192" i="65"/>
  <c r="AL192" i="65"/>
  <c r="AK192" i="65"/>
  <c r="AJ192" i="65"/>
  <c r="AI192" i="65"/>
  <c r="AH192" i="65"/>
  <c r="AG192" i="65"/>
  <c r="AF192" i="65"/>
  <c r="AE192" i="65"/>
  <c r="AD192" i="65"/>
  <c r="AC192" i="65"/>
  <c r="AB192" i="65"/>
  <c r="AA192" i="65"/>
  <c r="Z192" i="65"/>
  <c r="Y192" i="65"/>
  <c r="X192" i="65"/>
  <c r="W192" i="65"/>
  <c r="V192" i="65"/>
  <c r="U192" i="65"/>
  <c r="T192" i="65"/>
  <c r="S192" i="65"/>
  <c r="R192" i="65"/>
  <c r="Q192" i="65"/>
  <c r="P192" i="65"/>
  <c r="O192" i="65"/>
  <c r="N192" i="65"/>
  <c r="M192" i="65"/>
  <c r="L192" i="65"/>
  <c r="K192" i="65"/>
  <c r="J192" i="65"/>
  <c r="I192" i="65"/>
  <c r="AY191" i="65"/>
  <c r="AX191" i="65"/>
  <c r="AM191" i="65"/>
  <c r="AL191" i="65"/>
  <c r="AK191" i="65"/>
  <c r="AJ191" i="65"/>
  <c r="AI191" i="65"/>
  <c r="AH191" i="65"/>
  <c r="AG191" i="65"/>
  <c r="AF191" i="65"/>
  <c r="AE191" i="65"/>
  <c r="AD191" i="65"/>
  <c r="AC191" i="65"/>
  <c r="AB191" i="65"/>
  <c r="AA191" i="65"/>
  <c r="Z191" i="65"/>
  <c r="Y191" i="65"/>
  <c r="X191" i="65"/>
  <c r="W191" i="65"/>
  <c r="V191" i="65"/>
  <c r="U191" i="65"/>
  <c r="T191" i="65"/>
  <c r="S191" i="65"/>
  <c r="R191" i="65"/>
  <c r="Q191" i="65"/>
  <c r="P191" i="65"/>
  <c r="O191" i="65"/>
  <c r="N191" i="65"/>
  <c r="M191" i="65"/>
  <c r="L191" i="65"/>
  <c r="K191" i="65"/>
  <c r="J191" i="65"/>
  <c r="I191" i="65"/>
  <c r="AM189" i="65"/>
  <c r="AL189" i="65"/>
  <c r="AK189" i="65"/>
  <c r="AJ189" i="65"/>
  <c r="AI189" i="65"/>
  <c r="AH189" i="65"/>
  <c r="AG189" i="65"/>
  <c r="AF189" i="65"/>
  <c r="AE189" i="65"/>
  <c r="AD189" i="65"/>
  <c r="AC189" i="65"/>
  <c r="AB189" i="65"/>
  <c r="AA189" i="65"/>
  <c r="Z189" i="65"/>
  <c r="Y189" i="65"/>
  <c r="X189" i="65"/>
  <c r="W189" i="65"/>
  <c r="V189" i="65"/>
  <c r="U189" i="65"/>
  <c r="T189" i="65"/>
  <c r="S189" i="65"/>
  <c r="R189" i="65"/>
  <c r="Q189" i="65"/>
  <c r="P189" i="65"/>
  <c r="O189" i="65"/>
  <c r="N189" i="65"/>
  <c r="M189" i="65"/>
  <c r="L189" i="65"/>
  <c r="K189" i="65"/>
  <c r="J189" i="65"/>
  <c r="I189" i="65"/>
  <c r="AY188" i="65"/>
  <c r="AX188" i="65"/>
  <c r="AM188" i="65"/>
  <c r="AL188" i="65"/>
  <c r="AK188" i="65"/>
  <c r="AJ188" i="65"/>
  <c r="AI188" i="65"/>
  <c r="AH188" i="65"/>
  <c r="AG188" i="65"/>
  <c r="AF188" i="65"/>
  <c r="AE188" i="65"/>
  <c r="AD188" i="65"/>
  <c r="AC188" i="65"/>
  <c r="AB188" i="65"/>
  <c r="AA188" i="65"/>
  <c r="Z188" i="65"/>
  <c r="Y188" i="65"/>
  <c r="X188" i="65"/>
  <c r="W188" i="65"/>
  <c r="V188" i="65"/>
  <c r="U188" i="65"/>
  <c r="T188" i="65"/>
  <c r="S188" i="65"/>
  <c r="R188" i="65"/>
  <c r="Q188" i="65"/>
  <c r="P188" i="65"/>
  <c r="O188" i="65"/>
  <c r="N188" i="65"/>
  <c r="M188" i="65"/>
  <c r="L188" i="65"/>
  <c r="K188" i="65"/>
  <c r="J188" i="65"/>
  <c r="I188" i="65"/>
  <c r="AM186" i="65"/>
  <c r="AL186" i="65"/>
  <c r="AK186" i="65"/>
  <c r="AJ186" i="65"/>
  <c r="AI186" i="65"/>
  <c r="AH186" i="65"/>
  <c r="AG186" i="65"/>
  <c r="AF186" i="65"/>
  <c r="AE186" i="65"/>
  <c r="AD186" i="65"/>
  <c r="AC186" i="65"/>
  <c r="AB186" i="65"/>
  <c r="AA186" i="65"/>
  <c r="Z186" i="65"/>
  <c r="Y186" i="65"/>
  <c r="X186" i="65"/>
  <c r="W186" i="65"/>
  <c r="V186" i="65"/>
  <c r="U186" i="65"/>
  <c r="T186" i="65"/>
  <c r="S186" i="65"/>
  <c r="R186" i="65"/>
  <c r="Q186" i="65"/>
  <c r="P186" i="65"/>
  <c r="O186" i="65"/>
  <c r="N186" i="65"/>
  <c r="M186" i="65"/>
  <c r="L186" i="65"/>
  <c r="K186" i="65"/>
  <c r="J186" i="65"/>
  <c r="I186" i="65"/>
  <c r="AY185" i="65"/>
  <c r="AX185" i="65"/>
  <c r="AM185" i="65"/>
  <c r="AL185" i="65"/>
  <c r="AK185" i="65"/>
  <c r="AJ185" i="65"/>
  <c r="AI185" i="65"/>
  <c r="AH185" i="65"/>
  <c r="AG185" i="65"/>
  <c r="AF185" i="65"/>
  <c r="AE185" i="65"/>
  <c r="AD185" i="65"/>
  <c r="AC185" i="65"/>
  <c r="AB185" i="65"/>
  <c r="AA185" i="65"/>
  <c r="Z185" i="65"/>
  <c r="Y185" i="65"/>
  <c r="X185" i="65"/>
  <c r="W185" i="65"/>
  <c r="V185" i="65"/>
  <c r="U185" i="65"/>
  <c r="T185" i="65"/>
  <c r="S185" i="65"/>
  <c r="R185" i="65"/>
  <c r="Q185" i="65"/>
  <c r="P185" i="65"/>
  <c r="O185" i="65"/>
  <c r="N185" i="65"/>
  <c r="M185" i="65"/>
  <c r="L185" i="65"/>
  <c r="K185" i="65"/>
  <c r="J185" i="65"/>
  <c r="I185" i="65"/>
  <c r="AM183" i="65"/>
  <c r="AL183" i="65"/>
  <c r="AK183" i="65"/>
  <c r="AJ183" i="65"/>
  <c r="AI183" i="65"/>
  <c r="AH183" i="65"/>
  <c r="AG183" i="65"/>
  <c r="AF183" i="65"/>
  <c r="AE183" i="65"/>
  <c r="AD183" i="65"/>
  <c r="AC183" i="65"/>
  <c r="AB183" i="65"/>
  <c r="AA183" i="65"/>
  <c r="Z183" i="65"/>
  <c r="Y183" i="65"/>
  <c r="X183" i="65"/>
  <c r="W183" i="65"/>
  <c r="V183" i="65"/>
  <c r="U183" i="65"/>
  <c r="T183" i="65"/>
  <c r="S183" i="65"/>
  <c r="R183" i="65"/>
  <c r="Q183" i="65"/>
  <c r="P183" i="65"/>
  <c r="O183" i="65"/>
  <c r="N183" i="65"/>
  <c r="M183" i="65"/>
  <c r="L183" i="65"/>
  <c r="K183" i="65"/>
  <c r="J183" i="65"/>
  <c r="I183" i="65"/>
  <c r="AY182" i="65"/>
  <c r="AX182" i="65"/>
  <c r="AM182" i="65"/>
  <c r="AL182" i="65"/>
  <c r="AK182" i="65"/>
  <c r="AJ182" i="65"/>
  <c r="AI182" i="65"/>
  <c r="AH182" i="65"/>
  <c r="AG182" i="65"/>
  <c r="AF182" i="65"/>
  <c r="AE182" i="65"/>
  <c r="AD182" i="65"/>
  <c r="AC182" i="65"/>
  <c r="AB182" i="65"/>
  <c r="AA182" i="65"/>
  <c r="Z182" i="65"/>
  <c r="Y182" i="65"/>
  <c r="X182" i="65"/>
  <c r="W182" i="65"/>
  <c r="V182" i="65"/>
  <c r="U182" i="65"/>
  <c r="T182" i="65"/>
  <c r="S182" i="65"/>
  <c r="R182" i="65"/>
  <c r="Q182" i="65"/>
  <c r="P182" i="65"/>
  <c r="O182" i="65"/>
  <c r="N182" i="65"/>
  <c r="M182" i="65"/>
  <c r="L182" i="65"/>
  <c r="K182" i="65"/>
  <c r="J182" i="65"/>
  <c r="I182" i="65"/>
  <c r="AM180" i="65"/>
  <c r="AL180" i="65"/>
  <c r="AK180" i="65"/>
  <c r="AJ180" i="65"/>
  <c r="AI180" i="65"/>
  <c r="AH180" i="65"/>
  <c r="AG180" i="65"/>
  <c r="AF180" i="65"/>
  <c r="AE180" i="65"/>
  <c r="AD180" i="65"/>
  <c r="AC180" i="65"/>
  <c r="AB180" i="65"/>
  <c r="AA180" i="65"/>
  <c r="Z180" i="65"/>
  <c r="Y180" i="65"/>
  <c r="X180" i="65"/>
  <c r="W180" i="65"/>
  <c r="V180" i="65"/>
  <c r="U180" i="65"/>
  <c r="T180" i="65"/>
  <c r="S180" i="65"/>
  <c r="R180" i="65"/>
  <c r="Q180" i="65"/>
  <c r="P180" i="65"/>
  <c r="O180" i="65"/>
  <c r="N180" i="65"/>
  <c r="M180" i="65"/>
  <c r="L180" i="65"/>
  <c r="K180" i="65"/>
  <c r="J180" i="65"/>
  <c r="I180" i="65"/>
  <c r="AY179" i="65"/>
  <c r="AX179" i="65"/>
  <c r="AM179" i="65"/>
  <c r="AL179" i="65"/>
  <c r="AK179" i="65"/>
  <c r="AJ179" i="65"/>
  <c r="AI179" i="65"/>
  <c r="AH179" i="65"/>
  <c r="AG179" i="65"/>
  <c r="AF179" i="65"/>
  <c r="AE179" i="65"/>
  <c r="AD179" i="65"/>
  <c r="AC179" i="65"/>
  <c r="AB179" i="65"/>
  <c r="AA179" i="65"/>
  <c r="Z179" i="65"/>
  <c r="Y179" i="65"/>
  <c r="X179" i="65"/>
  <c r="W179" i="65"/>
  <c r="V179" i="65"/>
  <c r="U179" i="65"/>
  <c r="T179" i="65"/>
  <c r="S179" i="65"/>
  <c r="R179" i="65"/>
  <c r="Q179" i="65"/>
  <c r="P179" i="65"/>
  <c r="O179" i="65"/>
  <c r="N179" i="65"/>
  <c r="M179" i="65"/>
  <c r="L179" i="65"/>
  <c r="K179" i="65"/>
  <c r="J179" i="65"/>
  <c r="I179" i="65"/>
  <c r="AM177" i="65"/>
  <c r="AL177" i="65"/>
  <c r="AK177" i="65"/>
  <c r="AJ177" i="65"/>
  <c r="AI177" i="65"/>
  <c r="AH177" i="65"/>
  <c r="AG177" i="65"/>
  <c r="AF177" i="65"/>
  <c r="AE177" i="65"/>
  <c r="AD177" i="65"/>
  <c r="AC177" i="65"/>
  <c r="AB177" i="65"/>
  <c r="AA177" i="65"/>
  <c r="Z177" i="65"/>
  <c r="Y177" i="65"/>
  <c r="X177" i="65"/>
  <c r="W177" i="65"/>
  <c r="V177" i="65"/>
  <c r="U177" i="65"/>
  <c r="T177" i="65"/>
  <c r="S177" i="65"/>
  <c r="R177" i="65"/>
  <c r="Q177" i="65"/>
  <c r="P177" i="65"/>
  <c r="O177" i="65"/>
  <c r="N177" i="65"/>
  <c r="M177" i="65"/>
  <c r="L177" i="65"/>
  <c r="K177" i="65"/>
  <c r="J177" i="65"/>
  <c r="I177" i="65"/>
  <c r="AY176" i="65"/>
  <c r="AX176" i="65"/>
  <c r="AM176" i="65"/>
  <c r="AL176" i="65"/>
  <c r="AK176" i="65"/>
  <c r="AJ176" i="65"/>
  <c r="AI176" i="65"/>
  <c r="AH176" i="65"/>
  <c r="AG176" i="65"/>
  <c r="AF176" i="65"/>
  <c r="AE176" i="65"/>
  <c r="AD176" i="65"/>
  <c r="AC176" i="65"/>
  <c r="AB176" i="65"/>
  <c r="AA176" i="65"/>
  <c r="Z176" i="65"/>
  <c r="Y176" i="65"/>
  <c r="X176" i="65"/>
  <c r="W176" i="65"/>
  <c r="V176" i="65"/>
  <c r="U176" i="65"/>
  <c r="T176" i="65"/>
  <c r="S176" i="65"/>
  <c r="R176" i="65"/>
  <c r="Q176" i="65"/>
  <c r="P176" i="65"/>
  <c r="O176" i="65"/>
  <c r="N176" i="65"/>
  <c r="M176" i="65"/>
  <c r="L176" i="65"/>
  <c r="K176" i="65"/>
  <c r="J176" i="65"/>
  <c r="I176" i="65"/>
  <c r="AM174" i="65"/>
  <c r="AL174" i="65"/>
  <c r="AK174" i="65"/>
  <c r="AJ174" i="65"/>
  <c r="AI174" i="65"/>
  <c r="AH174" i="65"/>
  <c r="AG174" i="65"/>
  <c r="AF174" i="65"/>
  <c r="AE174" i="65"/>
  <c r="AD174" i="65"/>
  <c r="AC174" i="65"/>
  <c r="AB174" i="65"/>
  <c r="AA174" i="65"/>
  <c r="Z174" i="65"/>
  <c r="Y174" i="65"/>
  <c r="X174" i="65"/>
  <c r="W174" i="65"/>
  <c r="V174" i="65"/>
  <c r="U174" i="65"/>
  <c r="T174" i="65"/>
  <c r="S174" i="65"/>
  <c r="R174" i="65"/>
  <c r="Q174" i="65"/>
  <c r="P174" i="65"/>
  <c r="O174" i="65"/>
  <c r="N174" i="65"/>
  <c r="M174" i="65"/>
  <c r="L174" i="65"/>
  <c r="K174" i="65"/>
  <c r="J174" i="65"/>
  <c r="I174" i="65"/>
  <c r="AY173" i="65"/>
  <c r="AX173" i="65"/>
  <c r="AM173" i="65"/>
  <c r="AL173" i="65"/>
  <c r="AK173" i="65"/>
  <c r="AJ173" i="65"/>
  <c r="AI173" i="65"/>
  <c r="AH173" i="65"/>
  <c r="AG173" i="65"/>
  <c r="AF173" i="65"/>
  <c r="AE173" i="65"/>
  <c r="AD173" i="65"/>
  <c r="AC173" i="65"/>
  <c r="AB173" i="65"/>
  <c r="AA173" i="65"/>
  <c r="Z173" i="65"/>
  <c r="Y173" i="65"/>
  <c r="X173" i="65"/>
  <c r="W173" i="65"/>
  <c r="V173" i="65"/>
  <c r="U173" i="65"/>
  <c r="T173" i="65"/>
  <c r="S173" i="65"/>
  <c r="R173" i="65"/>
  <c r="Q173" i="65"/>
  <c r="P173" i="65"/>
  <c r="O173" i="65"/>
  <c r="N173" i="65"/>
  <c r="M173" i="65"/>
  <c r="L173" i="65"/>
  <c r="K173" i="65"/>
  <c r="J173" i="65"/>
  <c r="I173" i="65"/>
  <c r="AM171" i="65"/>
  <c r="AL171" i="65"/>
  <c r="AK171" i="65"/>
  <c r="AJ171" i="65"/>
  <c r="AI171" i="65"/>
  <c r="AH171" i="65"/>
  <c r="AG171" i="65"/>
  <c r="AF171" i="65"/>
  <c r="AE171" i="65"/>
  <c r="AD171" i="65"/>
  <c r="AC171" i="65"/>
  <c r="AB171" i="65"/>
  <c r="AA171" i="65"/>
  <c r="Z171" i="65"/>
  <c r="Y171" i="65"/>
  <c r="X171" i="65"/>
  <c r="W171" i="65"/>
  <c r="V171" i="65"/>
  <c r="U171" i="65"/>
  <c r="T171" i="65"/>
  <c r="S171" i="65"/>
  <c r="R171" i="65"/>
  <c r="Q171" i="65"/>
  <c r="P171" i="65"/>
  <c r="O171" i="65"/>
  <c r="N171" i="65"/>
  <c r="M171" i="65"/>
  <c r="L171" i="65"/>
  <c r="K171" i="65"/>
  <c r="J171" i="65"/>
  <c r="I171" i="65"/>
  <c r="AY170" i="65"/>
  <c r="AX170" i="65"/>
  <c r="AM170" i="65"/>
  <c r="AL170" i="65"/>
  <c r="AK170" i="65"/>
  <c r="AJ170" i="65"/>
  <c r="AI170" i="65"/>
  <c r="AH170" i="65"/>
  <c r="AG170" i="65"/>
  <c r="AF170" i="65"/>
  <c r="AE170" i="65"/>
  <c r="AD170" i="65"/>
  <c r="AC170" i="65"/>
  <c r="AB170" i="65"/>
  <c r="AA170" i="65"/>
  <c r="Z170" i="65"/>
  <c r="Y170" i="65"/>
  <c r="X170" i="65"/>
  <c r="W170" i="65"/>
  <c r="V170" i="65"/>
  <c r="U170" i="65"/>
  <c r="T170" i="65"/>
  <c r="S170" i="65"/>
  <c r="R170" i="65"/>
  <c r="Q170" i="65"/>
  <c r="P170" i="65"/>
  <c r="O170" i="65"/>
  <c r="N170" i="65"/>
  <c r="M170" i="65"/>
  <c r="L170" i="65"/>
  <c r="K170" i="65"/>
  <c r="J170" i="65"/>
  <c r="I170" i="65"/>
  <c r="AM168" i="65"/>
  <c r="AL168" i="65"/>
  <c r="AK168" i="65"/>
  <c r="AJ168" i="65"/>
  <c r="AI168" i="65"/>
  <c r="AH168" i="65"/>
  <c r="AG168" i="65"/>
  <c r="AF168" i="65"/>
  <c r="AE168" i="65"/>
  <c r="AD168" i="65"/>
  <c r="AC168" i="65"/>
  <c r="AB168" i="65"/>
  <c r="AA168" i="65"/>
  <c r="Z168" i="65"/>
  <c r="Y168" i="65"/>
  <c r="X168" i="65"/>
  <c r="W168" i="65"/>
  <c r="V168" i="65"/>
  <c r="U168" i="65"/>
  <c r="T168" i="65"/>
  <c r="S168" i="65"/>
  <c r="R168" i="65"/>
  <c r="Q168" i="65"/>
  <c r="P168" i="65"/>
  <c r="O168" i="65"/>
  <c r="N168" i="65"/>
  <c r="M168" i="65"/>
  <c r="L168" i="65"/>
  <c r="K168" i="65"/>
  <c r="J168" i="65"/>
  <c r="I168" i="65"/>
  <c r="AY167" i="65"/>
  <c r="AX167" i="65"/>
  <c r="AM167" i="65"/>
  <c r="AL167" i="65"/>
  <c r="AK167" i="65"/>
  <c r="AJ167" i="65"/>
  <c r="AI167" i="65"/>
  <c r="AH167" i="65"/>
  <c r="AG167" i="65"/>
  <c r="AF167" i="65"/>
  <c r="AE167" i="65"/>
  <c r="AD167" i="65"/>
  <c r="AC167" i="65"/>
  <c r="AB167" i="65"/>
  <c r="AA167" i="65"/>
  <c r="Z167" i="65"/>
  <c r="Y167" i="65"/>
  <c r="X167" i="65"/>
  <c r="W167" i="65"/>
  <c r="V167" i="65"/>
  <c r="U167" i="65"/>
  <c r="T167" i="65"/>
  <c r="S167" i="65"/>
  <c r="R167" i="65"/>
  <c r="Q167" i="65"/>
  <c r="P167" i="65"/>
  <c r="O167" i="65"/>
  <c r="N167" i="65"/>
  <c r="M167" i="65"/>
  <c r="L167" i="65"/>
  <c r="K167" i="65"/>
  <c r="J167" i="65"/>
  <c r="I167" i="65"/>
  <c r="AM165" i="65"/>
  <c r="AL165" i="65"/>
  <c r="AK165" i="65"/>
  <c r="AJ165" i="65"/>
  <c r="AI165" i="65"/>
  <c r="AH165" i="65"/>
  <c r="AG165" i="65"/>
  <c r="AF165" i="65"/>
  <c r="AE165" i="65"/>
  <c r="AD165" i="65"/>
  <c r="AC165" i="65"/>
  <c r="AB165" i="65"/>
  <c r="AA165" i="65"/>
  <c r="Z165" i="65"/>
  <c r="Y165" i="65"/>
  <c r="X165" i="65"/>
  <c r="W165" i="65"/>
  <c r="V165" i="65"/>
  <c r="U165" i="65"/>
  <c r="T165" i="65"/>
  <c r="S165" i="65"/>
  <c r="R165" i="65"/>
  <c r="Q165" i="65"/>
  <c r="P165" i="65"/>
  <c r="O165" i="65"/>
  <c r="N165" i="65"/>
  <c r="M165" i="65"/>
  <c r="L165" i="65"/>
  <c r="K165" i="65"/>
  <c r="J165" i="65"/>
  <c r="I165" i="65"/>
  <c r="AY164" i="65"/>
  <c r="AX164" i="65"/>
  <c r="AM164" i="65"/>
  <c r="AL164" i="65"/>
  <c r="AK164" i="65"/>
  <c r="AJ164" i="65"/>
  <c r="AI164" i="65"/>
  <c r="AH164" i="65"/>
  <c r="AG164" i="65"/>
  <c r="AF164" i="65"/>
  <c r="AE164" i="65"/>
  <c r="AD164" i="65"/>
  <c r="AC164" i="65"/>
  <c r="AB164" i="65"/>
  <c r="AA164" i="65"/>
  <c r="Z164" i="65"/>
  <c r="Y164" i="65"/>
  <c r="X164" i="65"/>
  <c r="W164" i="65"/>
  <c r="V164" i="65"/>
  <c r="U164" i="65"/>
  <c r="T164" i="65"/>
  <c r="S164" i="65"/>
  <c r="R164" i="65"/>
  <c r="Q164" i="65"/>
  <c r="P164" i="65"/>
  <c r="O164" i="65"/>
  <c r="N164" i="65"/>
  <c r="M164" i="65"/>
  <c r="L164" i="65"/>
  <c r="K164" i="65"/>
  <c r="J164" i="65"/>
  <c r="I164" i="65"/>
  <c r="AM162" i="65"/>
  <c r="AL162" i="65"/>
  <c r="AK162" i="65"/>
  <c r="AJ162" i="65"/>
  <c r="AI162" i="65"/>
  <c r="AH162" i="65"/>
  <c r="AG162" i="65"/>
  <c r="AF162" i="65"/>
  <c r="AE162" i="65"/>
  <c r="AD162" i="65"/>
  <c r="AC162" i="65"/>
  <c r="AB162" i="65"/>
  <c r="AA162" i="65"/>
  <c r="Z162" i="65"/>
  <c r="Y162" i="65"/>
  <c r="X162" i="65"/>
  <c r="W162" i="65"/>
  <c r="V162" i="65"/>
  <c r="U162" i="65"/>
  <c r="T162" i="65"/>
  <c r="S162" i="65"/>
  <c r="R162" i="65"/>
  <c r="Q162" i="65"/>
  <c r="P162" i="65"/>
  <c r="O162" i="65"/>
  <c r="N162" i="65"/>
  <c r="M162" i="65"/>
  <c r="L162" i="65"/>
  <c r="K162" i="65"/>
  <c r="J162" i="65"/>
  <c r="I162" i="65"/>
  <c r="AY161" i="65"/>
  <c r="AX161" i="65"/>
  <c r="AM161" i="65"/>
  <c r="AL161" i="65"/>
  <c r="AK161" i="65"/>
  <c r="AJ161" i="65"/>
  <c r="AI161" i="65"/>
  <c r="AH161" i="65"/>
  <c r="AG161" i="65"/>
  <c r="AF161" i="65"/>
  <c r="AE161" i="65"/>
  <c r="AD161" i="65"/>
  <c r="AC161" i="65"/>
  <c r="AB161" i="65"/>
  <c r="AA161" i="65"/>
  <c r="Z161" i="65"/>
  <c r="Y161" i="65"/>
  <c r="X161" i="65"/>
  <c r="W161" i="65"/>
  <c r="V161" i="65"/>
  <c r="U161" i="65"/>
  <c r="T161" i="65"/>
  <c r="S161" i="65"/>
  <c r="R161" i="65"/>
  <c r="Q161" i="65"/>
  <c r="P161" i="65"/>
  <c r="O161" i="65"/>
  <c r="N161" i="65"/>
  <c r="M161" i="65"/>
  <c r="L161" i="65"/>
  <c r="K161" i="65"/>
  <c r="J161" i="65"/>
  <c r="I161" i="65"/>
  <c r="AM159" i="65"/>
  <c r="AL159" i="65"/>
  <c r="AK159" i="65"/>
  <c r="AJ159" i="65"/>
  <c r="AI159" i="65"/>
  <c r="AH159" i="65"/>
  <c r="AG159" i="65"/>
  <c r="AF159" i="65"/>
  <c r="AE159" i="65"/>
  <c r="AD159" i="65"/>
  <c r="AC159" i="65"/>
  <c r="AB159" i="65"/>
  <c r="AA159" i="65"/>
  <c r="Z159" i="65"/>
  <c r="Y159" i="65"/>
  <c r="X159" i="65"/>
  <c r="W159" i="65"/>
  <c r="V159" i="65"/>
  <c r="U159" i="65"/>
  <c r="T159" i="65"/>
  <c r="S159" i="65"/>
  <c r="R159" i="65"/>
  <c r="Q159" i="65"/>
  <c r="P159" i="65"/>
  <c r="O159" i="65"/>
  <c r="N159" i="65"/>
  <c r="M159" i="65"/>
  <c r="L159" i="65"/>
  <c r="K159" i="65"/>
  <c r="J159" i="65"/>
  <c r="I159" i="65"/>
  <c r="AY158" i="65"/>
  <c r="AX158" i="65"/>
  <c r="AM158" i="65"/>
  <c r="AL158" i="65"/>
  <c r="AK158" i="65"/>
  <c r="AJ158" i="65"/>
  <c r="AI158" i="65"/>
  <c r="AH158" i="65"/>
  <c r="AG158" i="65"/>
  <c r="AF158" i="65"/>
  <c r="AE158" i="65"/>
  <c r="AD158" i="65"/>
  <c r="AC158" i="65"/>
  <c r="AB158" i="65"/>
  <c r="AA158" i="65"/>
  <c r="Z158" i="65"/>
  <c r="Y158" i="65"/>
  <c r="X158" i="65"/>
  <c r="W158" i="65"/>
  <c r="V158" i="65"/>
  <c r="U158" i="65"/>
  <c r="T158" i="65"/>
  <c r="S158" i="65"/>
  <c r="R158" i="65"/>
  <c r="Q158" i="65"/>
  <c r="P158" i="65"/>
  <c r="O158" i="65"/>
  <c r="N158" i="65"/>
  <c r="M158" i="65"/>
  <c r="L158" i="65"/>
  <c r="K158" i="65"/>
  <c r="J158" i="65"/>
  <c r="I158" i="65"/>
  <c r="AM156" i="65"/>
  <c r="AL156" i="65"/>
  <c r="AK156" i="65"/>
  <c r="AJ156" i="65"/>
  <c r="AI156" i="65"/>
  <c r="AH156" i="65"/>
  <c r="AG156" i="65"/>
  <c r="AF156" i="65"/>
  <c r="AE156" i="65"/>
  <c r="AD156" i="65"/>
  <c r="AC156" i="65"/>
  <c r="AB156" i="65"/>
  <c r="AA156" i="65"/>
  <c r="Z156" i="65"/>
  <c r="Y156" i="65"/>
  <c r="X156" i="65"/>
  <c r="W156" i="65"/>
  <c r="V156" i="65"/>
  <c r="U156" i="65"/>
  <c r="T156" i="65"/>
  <c r="S156" i="65"/>
  <c r="R156" i="65"/>
  <c r="Q156" i="65"/>
  <c r="P156" i="65"/>
  <c r="O156" i="65"/>
  <c r="N156" i="65"/>
  <c r="M156" i="65"/>
  <c r="L156" i="65"/>
  <c r="K156" i="65"/>
  <c r="J156" i="65"/>
  <c r="I156" i="65"/>
  <c r="AY155" i="65"/>
  <c r="AX155" i="65"/>
  <c r="AM155" i="65"/>
  <c r="AL155" i="65"/>
  <c r="AK155" i="65"/>
  <c r="AJ155" i="65"/>
  <c r="AI155" i="65"/>
  <c r="AH155" i="65"/>
  <c r="AG155" i="65"/>
  <c r="AF155" i="65"/>
  <c r="AE155" i="65"/>
  <c r="AD155" i="65"/>
  <c r="AC155" i="65"/>
  <c r="AB155" i="65"/>
  <c r="AA155" i="65"/>
  <c r="Z155" i="65"/>
  <c r="Y155" i="65"/>
  <c r="X155" i="65"/>
  <c r="W155" i="65"/>
  <c r="V155" i="65"/>
  <c r="U155" i="65"/>
  <c r="T155" i="65"/>
  <c r="S155" i="65"/>
  <c r="R155" i="65"/>
  <c r="Q155" i="65"/>
  <c r="P155" i="65"/>
  <c r="O155" i="65"/>
  <c r="N155" i="65"/>
  <c r="M155" i="65"/>
  <c r="L155" i="65"/>
  <c r="K155" i="65"/>
  <c r="J155" i="65"/>
  <c r="I155" i="65"/>
  <c r="AM153" i="65"/>
  <c r="AL153" i="65"/>
  <c r="AK153" i="65"/>
  <c r="AJ153" i="65"/>
  <c r="AI153" i="65"/>
  <c r="AH153" i="65"/>
  <c r="AG153" i="65"/>
  <c r="AF153" i="65"/>
  <c r="AE153" i="65"/>
  <c r="AD153" i="65"/>
  <c r="AC153" i="65"/>
  <c r="AB153" i="65"/>
  <c r="AA153" i="65"/>
  <c r="Z153" i="65"/>
  <c r="Y153" i="65"/>
  <c r="X153" i="65"/>
  <c r="W153" i="65"/>
  <c r="V153" i="65"/>
  <c r="U153" i="65"/>
  <c r="T153" i="65"/>
  <c r="S153" i="65"/>
  <c r="R153" i="65"/>
  <c r="Q153" i="65"/>
  <c r="P153" i="65"/>
  <c r="O153" i="65"/>
  <c r="N153" i="65"/>
  <c r="M153" i="65"/>
  <c r="L153" i="65"/>
  <c r="K153" i="65"/>
  <c r="J153" i="65"/>
  <c r="I153" i="65"/>
  <c r="AY152" i="65"/>
  <c r="AX152" i="65"/>
  <c r="AM152" i="65"/>
  <c r="AL152" i="65"/>
  <c r="AK152" i="65"/>
  <c r="AJ152" i="65"/>
  <c r="AI152" i="65"/>
  <c r="AH152" i="65"/>
  <c r="AG152" i="65"/>
  <c r="AF152" i="65"/>
  <c r="AE152" i="65"/>
  <c r="AD152" i="65"/>
  <c r="AC152" i="65"/>
  <c r="AB152" i="65"/>
  <c r="AA152" i="65"/>
  <c r="Z152" i="65"/>
  <c r="Y152" i="65"/>
  <c r="X152" i="65"/>
  <c r="W152" i="65"/>
  <c r="V152" i="65"/>
  <c r="U152" i="65"/>
  <c r="T152" i="65"/>
  <c r="S152" i="65"/>
  <c r="R152" i="65"/>
  <c r="Q152" i="65"/>
  <c r="P152" i="65"/>
  <c r="O152" i="65"/>
  <c r="N152" i="65"/>
  <c r="M152" i="65"/>
  <c r="L152" i="65"/>
  <c r="K152" i="65"/>
  <c r="J152" i="65"/>
  <c r="I152" i="65"/>
  <c r="AM150" i="65"/>
  <c r="AL150" i="65"/>
  <c r="AK150" i="65"/>
  <c r="AJ150" i="65"/>
  <c r="AI150" i="65"/>
  <c r="AH150" i="65"/>
  <c r="AG150" i="65"/>
  <c r="AF150" i="65"/>
  <c r="AE150" i="65"/>
  <c r="AD150" i="65"/>
  <c r="AC150" i="65"/>
  <c r="AB150" i="65"/>
  <c r="AA150" i="65"/>
  <c r="Z150" i="65"/>
  <c r="Y150" i="65"/>
  <c r="X150" i="65"/>
  <c r="W150" i="65"/>
  <c r="V150" i="65"/>
  <c r="U150" i="65"/>
  <c r="T150" i="65"/>
  <c r="S150" i="65"/>
  <c r="R150" i="65"/>
  <c r="Q150" i="65"/>
  <c r="P150" i="65"/>
  <c r="O150" i="65"/>
  <c r="N150" i="65"/>
  <c r="M150" i="65"/>
  <c r="L150" i="65"/>
  <c r="K150" i="65"/>
  <c r="J150" i="65"/>
  <c r="I150" i="65"/>
  <c r="AY149" i="65"/>
  <c r="AX149" i="65"/>
  <c r="AM149" i="65"/>
  <c r="AL149" i="65"/>
  <c r="AK149" i="65"/>
  <c r="AJ149" i="65"/>
  <c r="AI149" i="65"/>
  <c r="AH149" i="65"/>
  <c r="AG149" i="65"/>
  <c r="AF149" i="65"/>
  <c r="AE149" i="65"/>
  <c r="AD149" i="65"/>
  <c r="AC149" i="65"/>
  <c r="AB149" i="65"/>
  <c r="AA149" i="65"/>
  <c r="Z149" i="65"/>
  <c r="Y149" i="65"/>
  <c r="X149" i="65"/>
  <c r="W149" i="65"/>
  <c r="V149" i="65"/>
  <c r="U149" i="65"/>
  <c r="T149" i="65"/>
  <c r="S149" i="65"/>
  <c r="R149" i="65"/>
  <c r="Q149" i="65"/>
  <c r="P149" i="65"/>
  <c r="O149" i="65"/>
  <c r="N149" i="65"/>
  <c r="M149" i="65"/>
  <c r="L149" i="65"/>
  <c r="K149" i="65"/>
  <c r="J149" i="65"/>
  <c r="I149" i="65"/>
  <c r="AM147" i="65"/>
  <c r="AL147" i="65"/>
  <c r="AK147" i="65"/>
  <c r="AJ147" i="65"/>
  <c r="AI147" i="65"/>
  <c r="AH147" i="65"/>
  <c r="AG147" i="65"/>
  <c r="AF147" i="65"/>
  <c r="AE147" i="65"/>
  <c r="AD147" i="65"/>
  <c r="AC147" i="65"/>
  <c r="AB147" i="65"/>
  <c r="AA147" i="65"/>
  <c r="Z147" i="65"/>
  <c r="Y147" i="65"/>
  <c r="X147" i="65"/>
  <c r="W147" i="65"/>
  <c r="V147" i="65"/>
  <c r="U147" i="65"/>
  <c r="T147" i="65"/>
  <c r="S147" i="65"/>
  <c r="R147" i="65"/>
  <c r="Q147" i="65"/>
  <c r="P147" i="65"/>
  <c r="O147" i="65"/>
  <c r="N147" i="65"/>
  <c r="M147" i="65"/>
  <c r="L147" i="65"/>
  <c r="K147" i="65"/>
  <c r="J147" i="65"/>
  <c r="I147" i="65"/>
  <c r="AY146" i="65"/>
  <c r="AX146" i="65"/>
  <c r="AM146" i="65"/>
  <c r="AL146" i="65"/>
  <c r="AK146" i="65"/>
  <c r="AJ146" i="65"/>
  <c r="AI146" i="65"/>
  <c r="AH146" i="65"/>
  <c r="AG146" i="65"/>
  <c r="AF146" i="65"/>
  <c r="AE146" i="65"/>
  <c r="AD146" i="65"/>
  <c r="AC146" i="65"/>
  <c r="AB146" i="65"/>
  <c r="AA146" i="65"/>
  <c r="Z146" i="65"/>
  <c r="Y146" i="65"/>
  <c r="X146" i="65"/>
  <c r="W146" i="65"/>
  <c r="V146" i="65"/>
  <c r="U146" i="65"/>
  <c r="T146" i="65"/>
  <c r="S146" i="65"/>
  <c r="R146" i="65"/>
  <c r="Q146" i="65"/>
  <c r="P146" i="65"/>
  <c r="O146" i="65"/>
  <c r="N146" i="65"/>
  <c r="M146" i="65"/>
  <c r="L146" i="65"/>
  <c r="K146" i="65"/>
  <c r="J146" i="65"/>
  <c r="I146" i="65"/>
  <c r="AM144" i="65"/>
  <c r="AL144" i="65"/>
  <c r="AK144" i="65"/>
  <c r="AJ144" i="65"/>
  <c r="AI144" i="65"/>
  <c r="AH144" i="65"/>
  <c r="AG144" i="65"/>
  <c r="AF144" i="65"/>
  <c r="AE144" i="65"/>
  <c r="AD144" i="65"/>
  <c r="AC144" i="65"/>
  <c r="AB144" i="65"/>
  <c r="AA144" i="65"/>
  <c r="Z144" i="65"/>
  <c r="Y144" i="65"/>
  <c r="X144" i="65"/>
  <c r="W144" i="65"/>
  <c r="V144" i="65"/>
  <c r="U144" i="65"/>
  <c r="T144" i="65"/>
  <c r="S144" i="65"/>
  <c r="R144" i="65"/>
  <c r="Q144" i="65"/>
  <c r="P144" i="65"/>
  <c r="O144" i="65"/>
  <c r="N144" i="65"/>
  <c r="M144" i="65"/>
  <c r="L144" i="65"/>
  <c r="K144" i="65"/>
  <c r="J144" i="65"/>
  <c r="I144" i="65"/>
  <c r="AY143" i="65"/>
  <c r="AX143" i="65"/>
  <c r="AM143" i="65"/>
  <c r="AL143" i="65"/>
  <c r="AK143" i="65"/>
  <c r="AJ143" i="65"/>
  <c r="AI143" i="65"/>
  <c r="AH143" i="65"/>
  <c r="AG143" i="65"/>
  <c r="AF143" i="65"/>
  <c r="AE143" i="65"/>
  <c r="AD143" i="65"/>
  <c r="AC143" i="65"/>
  <c r="AB143" i="65"/>
  <c r="AA143" i="65"/>
  <c r="Z143" i="65"/>
  <c r="Y143" i="65"/>
  <c r="X143" i="65"/>
  <c r="W143" i="65"/>
  <c r="V143" i="65"/>
  <c r="U143" i="65"/>
  <c r="T143" i="65"/>
  <c r="S143" i="65"/>
  <c r="R143" i="65"/>
  <c r="Q143" i="65"/>
  <c r="P143" i="65"/>
  <c r="O143" i="65"/>
  <c r="N143" i="65"/>
  <c r="M143" i="65"/>
  <c r="L143" i="65"/>
  <c r="K143" i="65"/>
  <c r="J143" i="65"/>
  <c r="I143" i="65"/>
  <c r="AM141" i="65"/>
  <c r="AL141" i="65"/>
  <c r="AK141" i="65"/>
  <c r="AJ141" i="65"/>
  <c r="AI141" i="65"/>
  <c r="AH141" i="65"/>
  <c r="AG141" i="65"/>
  <c r="AF141" i="65"/>
  <c r="AE141" i="65"/>
  <c r="AD141" i="65"/>
  <c r="AC141" i="65"/>
  <c r="AB141" i="65"/>
  <c r="AA141" i="65"/>
  <c r="Z141" i="65"/>
  <c r="Y141" i="65"/>
  <c r="X141" i="65"/>
  <c r="W141" i="65"/>
  <c r="V141" i="65"/>
  <c r="U141" i="65"/>
  <c r="T141" i="65"/>
  <c r="S141" i="65"/>
  <c r="R141" i="65"/>
  <c r="Q141" i="65"/>
  <c r="P141" i="65"/>
  <c r="O141" i="65"/>
  <c r="N141" i="65"/>
  <c r="M141" i="65"/>
  <c r="L141" i="65"/>
  <c r="K141" i="65"/>
  <c r="J141" i="65"/>
  <c r="I141" i="65"/>
  <c r="AY140" i="65"/>
  <c r="AX140" i="65"/>
  <c r="AM140" i="65"/>
  <c r="AL140" i="65"/>
  <c r="AK140" i="65"/>
  <c r="AJ140" i="65"/>
  <c r="AI140" i="65"/>
  <c r="AH140" i="65"/>
  <c r="AG140" i="65"/>
  <c r="AF140" i="65"/>
  <c r="AE140" i="65"/>
  <c r="AD140" i="65"/>
  <c r="AC140" i="65"/>
  <c r="AB140" i="65"/>
  <c r="AA140" i="65"/>
  <c r="Z140" i="65"/>
  <c r="Y140" i="65"/>
  <c r="X140" i="65"/>
  <c r="W140" i="65"/>
  <c r="V140" i="65"/>
  <c r="U140" i="65"/>
  <c r="T140" i="65"/>
  <c r="S140" i="65"/>
  <c r="R140" i="65"/>
  <c r="Q140" i="65"/>
  <c r="P140" i="65"/>
  <c r="O140" i="65"/>
  <c r="N140" i="65"/>
  <c r="M140" i="65"/>
  <c r="L140" i="65"/>
  <c r="K140" i="65"/>
  <c r="J140" i="65"/>
  <c r="I140" i="65"/>
  <c r="AM138" i="65"/>
  <c r="AL138" i="65"/>
  <c r="AK138" i="65"/>
  <c r="AJ138" i="65"/>
  <c r="AI138" i="65"/>
  <c r="AH138" i="65"/>
  <c r="AG138" i="65"/>
  <c r="AF138" i="65"/>
  <c r="AE138" i="65"/>
  <c r="AD138" i="65"/>
  <c r="AC138" i="65"/>
  <c r="AB138" i="65"/>
  <c r="AA138" i="65"/>
  <c r="Z138" i="65"/>
  <c r="Y138" i="65"/>
  <c r="X138" i="65"/>
  <c r="W138" i="65"/>
  <c r="V138" i="65"/>
  <c r="U138" i="65"/>
  <c r="T138" i="65"/>
  <c r="S138" i="65"/>
  <c r="R138" i="65"/>
  <c r="Q138" i="65"/>
  <c r="P138" i="65"/>
  <c r="O138" i="65"/>
  <c r="N138" i="65"/>
  <c r="M138" i="65"/>
  <c r="L138" i="65"/>
  <c r="K138" i="65"/>
  <c r="J138" i="65"/>
  <c r="I138" i="65"/>
  <c r="AY137" i="65"/>
  <c r="AX137" i="65"/>
  <c r="AM137" i="65"/>
  <c r="AL137" i="65"/>
  <c r="AK137" i="65"/>
  <c r="AJ137" i="65"/>
  <c r="AI137" i="65"/>
  <c r="AH137" i="65"/>
  <c r="AG137" i="65"/>
  <c r="AF137" i="65"/>
  <c r="AE137" i="65"/>
  <c r="AD137" i="65"/>
  <c r="AC137" i="65"/>
  <c r="AB137" i="65"/>
  <c r="AA137" i="65"/>
  <c r="Z137" i="65"/>
  <c r="Y137" i="65"/>
  <c r="X137" i="65"/>
  <c r="W137" i="65"/>
  <c r="V137" i="65"/>
  <c r="U137" i="65"/>
  <c r="T137" i="65"/>
  <c r="S137" i="65"/>
  <c r="R137" i="65"/>
  <c r="Q137" i="65"/>
  <c r="P137" i="65"/>
  <c r="O137" i="65"/>
  <c r="N137" i="65"/>
  <c r="M137" i="65"/>
  <c r="L137" i="65"/>
  <c r="K137" i="65"/>
  <c r="J137" i="65"/>
  <c r="I137" i="65"/>
  <c r="AM135" i="65"/>
  <c r="AL135" i="65"/>
  <c r="AK135" i="65"/>
  <c r="AJ135" i="65"/>
  <c r="AI135" i="65"/>
  <c r="AH135" i="65"/>
  <c r="AG135" i="65"/>
  <c r="AF135" i="65"/>
  <c r="AE135" i="65"/>
  <c r="AD135" i="65"/>
  <c r="AC135" i="65"/>
  <c r="AB135" i="65"/>
  <c r="AA135" i="65"/>
  <c r="Z135" i="65"/>
  <c r="Y135" i="65"/>
  <c r="X135" i="65"/>
  <c r="W135" i="65"/>
  <c r="V135" i="65"/>
  <c r="U135" i="65"/>
  <c r="T135" i="65"/>
  <c r="S135" i="65"/>
  <c r="R135" i="65"/>
  <c r="Q135" i="65"/>
  <c r="P135" i="65"/>
  <c r="O135" i="65"/>
  <c r="N135" i="65"/>
  <c r="M135" i="65"/>
  <c r="L135" i="65"/>
  <c r="K135" i="65"/>
  <c r="J135" i="65"/>
  <c r="I135" i="65"/>
  <c r="AY134" i="65"/>
  <c r="AX134" i="65"/>
  <c r="AM134" i="65"/>
  <c r="AL134" i="65"/>
  <c r="AK134" i="65"/>
  <c r="AJ134" i="65"/>
  <c r="AI134" i="65"/>
  <c r="AH134" i="65"/>
  <c r="AG134" i="65"/>
  <c r="AF134" i="65"/>
  <c r="AE134" i="65"/>
  <c r="AD134" i="65"/>
  <c r="AC134" i="65"/>
  <c r="AB134" i="65"/>
  <c r="AA134" i="65"/>
  <c r="Z134" i="65"/>
  <c r="Y134" i="65"/>
  <c r="X134" i="65"/>
  <c r="W134" i="65"/>
  <c r="V134" i="65"/>
  <c r="U134" i="65"/>
  <c r="T134" i="65"/>
  <c r="S134" i="65"/>
  <c r="R134" i="65"/>
  <c r="Q134" i="65"/>
  <c r="P134" i="65"/>
  <c r="O134" i="65"/>
  <c r="N134" i="65"/>
  <c r="M134" i="65"/>
  <c r="L134" i="65"/>
  <c r="K134" i="65"/>
  <c r="J134" i="65"/>
  <c r="I134" i="65"/>
  <c r="AM132" i="65"/>
  <c r="AL132" i="65"/>
  <c r="AK132" i="65"/>
  <c r="AJ132" i="65"/>
  <c r="AI132" i="65"/>
  <c r="AH132" i="65"/>
  <c r="AG132" i="65"/>
  <c r="AF132" i="65"/>
  <c r="AE132" i="65"/>
  <c r="AD132" i="65"/>
  <c r="AC132" i="65"/>
  <c r="AB132" i="65"/>
  <c r="AA132" i="65"/>
  <c r="Z132" i="65"/>
  <c r="Y132" i="65"/>
  <c r="X132" i="65"/>
  <c r="W132" i="65"/>
  <c r="V132" i="65"/>
  <c r="U132" i="65"/>
  <c r="T132" i="65"/>
  <c r="S132" i="65"/>
  <c r="R132" i="65"/>
  <c r="Q132" i="65"/>
  <c r="P132" i="65"/>
  <c r="O132" i="65"/>
  <c r="N132" i="65"/>
  <c r="M132" i="65"/>
  <c r="L132" i="65"/>
  <c r="K132" i="65"/>
  <c r="J132" i="65"/>
  <c r="I132" i="65"/>
  <c r="AY131" i="65"/>
  <c r="AX131" i="65"/>
  <c r="AM131" i="65"/>
  <c r="AL131" i="65"/>
  <c r="AK131" i="65"/>
  <c r="AJ131" i="65"/>
  <c r="AI131" i="65"/>
  <c r="AH131" i="65"/>
  <c r="AG131" i="65"/>
  <c r="AF131" i="65"/>
  <c r="AE131" i="65"/>
  <c r="AD131" i="65"/>
  <c r="AC131" i="65"/>
  <c r="AB131" i="65"/>
  <c r="AA131" i="65"/>
  <c r="Z131" i="65"/>
  <c r="Y131" i="65"/>
  <c r="X131" i="65"/>
  <c r="W131" i="65"/>
  <c r="V131" i="65"/>
  <c r="U131" i="65"/>
  <c r="T131" i="65"/>
  <c r="S131" i="65"/>
  <c r="R131" i="65"/>
  <c r="Q131" i="65"/>
  <c r="P131" i="65"/>
  <c r="O131" i="65"/>
  <c r="N131" i="65"/>
  <c r="M131" i="65"/>
  <c r="L131" i="65"/>
  <c r="K131" i="65"/>
  <c r="J131" i="65"/>
  <c r="I131" i="65"/>
  <c r="AM129" i="65"/>
  <c r="AL129" i="65"/>
  <c r="AK129" i="65"/>
  <c r="AJ129" i="65"/>
  <c r="AI129" i="65"/>
  <c r="AH129" i="65"/>
  <c r="AG129" i="65"/>
  <c r="AF129" i="65"/>
  <c r="AE129" i="65"/>
  <c r="AD129" i="65"/>
  <c r="AC129" i="65"/>
  <c r="AB129" i="65"/>
  <c r="AA129" i="65"/>
  <c r="Z129" i="65"/>
  <c r="Y129" i="65"/>
  <c r="X129" i="65"/>
  <c r="W129" i="65"/>
  <c r="V129" i="65"/>
  <c r="U129" i="65"/>
  <c r="T129" i="65"/>
  <c r="S129" i="65"/>
  <c r="R129" i="65"/>
  <c r="Q129" i="65"/>
  <c r="P129" i="65"/>
  <c r="O129" i="65"/>
  <c r="N129" i="65"/>
  <c r="M129" i="65"/>
  <c r="L129" i="65"/>
  <c r="K129" i="65"/>
  <c r="J129" i="65"/>
  <c r="I129" i="65"/>
  <c r="AY128" i="65"/>
  <c r="AX128" i="65"/>
  <c r="AM128" i="65"/>
  <c r="AL128" i="65"/>
  <c r="AK128" i="65"/>
  <c r="AJ128" i="65"/>
  <c r="AI128" i="65"/>
  <c r="AH128" i="65"/>
  <c r="AG128" i="65"/>
  <c r="AF128" i="65"/>
  <c r="AE128" i="65"/>
  <c r="AD128" i="65"/>
  <c r="AC128" i="65"/>
  <c r="AB128" i="65"/>
  <c r="AA128" i="65"/>
  <c r="Z128" i="65"/>
  <c r="Y128" i="65"/>
  <c r="X128" i="65"/>
  <c r="W128" i="65"/>
  <c r="V128" i="65"/>
  <c r="U128" i="65"/>
  <c r="T128" i="65"/>
  <c r="S128" i="65"/>
  <c r="R128" i="65"/>
  <c r="Q128" i="65"/>
  <c r="P128" i="65"/>
  <c r="O128" i="65"/>
  <c r="N128" i="65"/>
  <c r="M128" i="65"/>
  <c r="L128" i="65"/>
  <c r="K128" i="65"/>
  <c r="J128" i="65"/>
  <c r="I128" i="65"/>
  <c r="AM126" i="65"/>
  <c r="AL126" i="65"/>
  <c r="AK126" i="65"/>
  <c r="AJ126" i="65"/>
  <c r="AI126" i="65"/>
  <c r="AH126" i="65"/>
  <c r="AG126" i="65"/>
  <c r="AF126" i="65"/>
  <c r="AE126" i="65"/>
  <c r="AD126" i="65"/>
  <c r="AC126" i="65"/>
  <c r="AB126" i="65"/>
  <c r="AA126" i="65"/>
  <c r="Z126" i="65"/>
  <c r="Y126" i="65"/>
  <c r="X126" i="65"/>
  <c r="W126" i="65"/>
  <c r="V126" i="65"/>
  <c r="U126" i="65"/>
  <c r="T126" i="65"/>
  <c r="S126" i="65"/>
  <c r="R126" i="65"/>
  <c r="Q126" i="65"/>
  <c r="P126" i="65"/>
  <c r="O126" i="65"/>
  <c r="N126" i="65"/>
  <c r="M126" i="65"/>
  <c r="L126" i="65"/>
  <c r="K126" i="65"/>
  <c r="J126" i="65"/>
  <c r="I126" i="65"/>
  <c r="AY125" i="65"/>
  <c r="AX125" i="65"/>
  <c r="AM125" i="65"/>
  <c r="AL125" i="65"/>
  <c r="AK125" i="65"/>
  <c r="AJ125" i="65"/>
  <c r="AI125" i="65"/>
  <c r="AH125" i="65"/>
  <c r="AG125" i="65"/>
  <c r="AF125" i="65"/>
  <c r="AE125" i="65"/>
  <c r="AD125" i="65"/>
  <c r="AC125" i="65"/>
  <c r="AB125" i="65"/>
  <c r="AA125" i="65"/>
  <c r="Z125" i="65"/>
  <c r="Y125" i="65"/>
  <c r="X125" i="65"/>
  <c r="W125" i="65"/>
  <c r="V125" i="65"/>
  <c r="U125" i="65"/>
  <c r="T125" i="65"/>
  <c r="S125" i="65"/>
  <c r="R125" i="65"/>
  <c r="Q125" i="65"/>
  <c r="P125" i="65"/>
  <c r="O125" i="65"/>
  <c r="N125" i="65"/>
  <c r="M125" i="65"/>
  <c r="L125" i="65"/>
  <c r="K125" i="65"/>
  <c r="J125" i="65"/>
  <c r="I125" i="65"/>
  <c r="AM123" i="65"/>
  <c r="AL123" i="65"/>
  <c r="AK123" i="65"/>
  <c r="AJ123" i="65"/>
  <c r="AI123" i="65"/>
  <c r="AH123" i="65"/>
  <c r="AG123" i="65"/>
  <c r="AF123" i="65"/>
  <c r="AE123" i="65"/>
  <c r="AD123" i="65"/>
  <c r="AC123" i="65"/>
  <c r="AB123" i="65"/>
  <c r="AA123" i="65"/>
  <c r="Z123" i="65"/>
  <c r="Y123" i="65"/>
  <c r="X123" i="65"/>
  <c r="W123" i="65"/>
  <c r="V123" i="65"/>
  <c r="U123" i="65"/>
  <c r="T123" i="65"/>
  <c r="S123" i="65"/>
  <c r="R123" i="65"/>
  <c r="Q123" i="65"/>
  <c r="P123" i="65"/>
  <c r="O123" i="65"/>
  <c r="N123" i="65"/>
  <c r="M123" i="65"/>
  <c r="L123" i="65"/>
  <c r="K123" i="65"/>
  <c r="J123" i="65"/>
  <c r="I123" i="65"/>
  <c r="AY122" i="65"/>
  <c r="AX122" i="65"/>
  <c r="AM122" i="65"/>
  <c r="AL122" i="65"/>
  <c r="AK122" i="65"/>
  <c r="AJ122" i="65"/>
  <c r="AI122" i="65"/>
  <c r="AH122" i="65"/>
  <c r="AG122" i="65"/>
  <c r="AF122" i="65"/>
  <c r="AE122" i="65"/>
  <c r="AD122" i="65"/>
  <c r="AC122" i="65"/>
  <c r="AB122" i="65"/>
  <c r="AA122" i="65"/>
  <c r="Z122" i="65"/>
  <c r="Y122" i="65"/>
  <c r="X122" i="65"/>
  <c r="W122" i="65"/>
  <c r="V122" i="65"/>
  <c r="U122" i="65"/>
  <c r="T122" i="65"/>
  <c r="S122" i="65"/>
  <c r="R122" i="65"/>
  <c r="Q122" i="65"/>
  <c r="P122" i="65"/>
  <c r="O122" i="65"/>
  <c r="N122" i="65"/>
  <c r="M122" i="65"/>
  <c r="L122" i="65"/>
  <c r="K122" i="65"/>
  <c r="J122" i="65"/>
  <c r="I122" i="65"/>
  <c r="AM120" i="65"/>
  <c r="AL120" i="65"/>
  <c r="AK120" i="65"/>
  <c r="AJ120" i="65"/>
  <c r="AI120" i="65"/>
  <c r="AH120" i="65"/>
  <c r="AG120" i="65"/>
  <c r="AF120" i="65"/>
  <c r="AE120" i="65"/>
  <c r="AD120" i="65"/>
  <c r="AC120" i="65"/>
  <c r="AB120" i="65"/>
  <c r="AA120" i="65"/>
  <c r="Z120" i="65"/>
  <c r="Y120" i="65"/>
  <c r="X120" i="65"/>
  <c r="W120" i="65"/>
  <c r="V120" i="65"/>
  <c r="U120" i="65"/>
  <c r="T120" i="65"/>
  <c r="S120" i="65"/>
  <c r="R120" i="65"/>
  <c r="Q120" i="65"/>
  <c r="P120" i="65"/>
  <c r="O120" i="65"/>
  <c r="N120" i="65"/>
  <c r="M120" i="65"/>
  <c r="L120" i="65"/>
  <c r="K120" i="65"/>
  <c r="J120" i="65"/>
  <c r="I120" i="65"/>
  <c r="AY119" i="65"/>
  <c r="AX119" i="65"/>
  <c r="AM119" i="65"/>
  <c r="AL119" i="65"/>
  <c r="AK119" i="65"/>
  <c r="AJ119" i="65"/>
  <c r="AI119" i="65"/>
  <c r="AH119" i="65"/>
  <c r="AG119" i="65"/>
  <c r="AF119" i="65"/>
  <c r="AE119" i="65"/>
  <c r="AD119" i="65"/>
  <c r="AC119" i="65"/>
  <c r="AB119" i="65"/>
  <c r="AA119" i="65"/>
  <c r="Z119" i="65"/>
  <c r="Y119" i="65"/>
  <c r="X119" i="65"/>
  <c r="W119" i="65"/>
  <c r="V119" i="65"/>
  <c r="U119" i="65"/>
  <c r="T119" i="65"/>
  <c r="S119" i="65"/>
  <c r="R119" i="65"/>
  <c r="Q119" i="65"/>
  <c r="P119" i="65"/>
  <c r="O119" i="65"/>
  <c r="N119" i="65"/>
  <c r="M119" i="65"/>
  <c r="L119" i="65"/>
  <c r="K119" i="65"/>
  <c r="J119" i="65"/>
  <c r="I119" i="65"/>
  <c r="AM117" i="65"/>
  <c r="AL117" i="65"/>
  <c r="AK117" i="65"/>
  <c r="AJ117" i="65"/>
  <c r="AI117" i="65"/>
  <c r="AH117" i="65"/>
  <c r="AG117" i="65"/>
  <c r="AF117" i="65"/>
  <c r="AE117" i="65"/>
  <c r="AD117" i="65"/>
  <c r="AC117" i="65"/>
  <c r="AB117" i="65"/>
  <c r="AA117" i="65"/>
  <c r="Z117" i="65"/>
  <c r="Y117" i="65"/>
  <c r="X117" i="65"/>
  <c r="W117" i="65"/>
  <c r="V117" i="65"/>
  <c r="U117" i="65"/>
  <c r="T117" i="65"/>
  <c r="S117" i="65"/>
  <c r="R117" i="65"/>
  <c r="Q117" i="65"/>
  <c r="P117" i="65"/>
  <c r="O117" i="65"/>
  <c r="N117" i="65"/>
  <c r="M117" i="65"/>
  <c r="L117" i="65"/>
  <c r="K117" i="65"/>
  <c r="J117" i="65"/>
  <c r="I117" i="65"/>
  <c r="AY116" i="65"/>
  <c r="AX116" i="65"/>
  <c r="AM116" i="65"/>
  <c r="AL116" i="65"/>
  <c r="AK116" i="65"/>
  <c r="AJ116" i="65"/>
  <c r="AI116" i="65"/>
  <c r="AH116" i="65"/>
  <c r="AG116" i="65"/>
  <c r="AF116" i="65"/>
  <c r="AE116" i="65"/>
  <c r="AD116" i="65"/>
  <c r="AC116" i="65"/>
  <c r="AB116" i="65"/>
  <c r="AA116" i="65"/>
  <c r="Z116" i="65"/>
  <c r="Y116" i="65"/>
  <c r="X116" i="65"/>
  <c r="W116" i="65"/>
  <c r="V116" i="65"/>
  <c r="U116" i="65"/>
  <c r="T116" i="65"/>
  <c r="S116" i="65"/>
  <c r="R116" i="65"/>
  <c r="Q116" i="65"/>
  <c r="P116" i="65"/>
  <c r="O116" i="65"/>
  <c r="N116" i="65"/>
  <c r="M116" i="65"/>
  <c r="L116" i="65"/>
  <c r="K116" i="65"/>
  <c r="J116" i="65"/>
  <c r="I116" i="65"/>
  <c r="AM114" i="65"/>
  <c r="AL114" i="65"/>
  <c r="AK114" i="65"/>
  <c r="AJ114" i="65"/>
  <c r="AI114" i="65"/>
  <c r="AH114" i="65"/>
  <c r="AG114" i="65"/>
  <c r="AF114" i="65"/>
  <c r="AE114" i="65"/>
  <c r="AD114" i="65"/>
  <c r="AC114" i="65"/>
  <c r="AB114" i="65"/>
  <c r="AA114" i="65"/>
  <c r="Z114" i="65"/>
  <c r="Y114" i="65"/>
  <c r="X114" i="65"/>
  <c r="W114" i="65"/>
  <c r="V114" i="65"/>
  <c r="U114" i="65"/>
  <c r="T114" i="65"/>
  <c r="S114" i="65"/>
  <c r="R114" i="65"/>
  <c r="Q114" i="65"/>
  <c r="P114" i="65"/>
  <c r="O114" i="65"/>
  <c r="N114" i="65"/>
  <c r="M114" i="65"/>
  <c r="L114" i="65"/>
  <c r="K114" i="65"/>
  <c r="J114" i="65"/>
  <c r="I114" i="65"/>
  <c r="AY113" i="65"/>
  <c r="AX113" i="65"/>
  <c r="AM113" i="65"/>
  <c r="AL113" i="65"/>
  <c r="AK113" i="65"/>
  <c r="AJ113" i="65"/>
  <c r="AI113" i="65"/>
  <c r="AH113" i="65"/>
  <c r="AG113" i="65"/>
  <c r="AF113" i="65"/>
  <c r="AE113" i="65"/>
  <c r="AD113" i="65"/>
  <c r="AC113" i="65"/>
  <c r="AB113" i="65"/>
  <c r="AA113" i="65"/>
  <c r="Z113" i="65"/>
  <c r="Y113" i="65"/>
  <c r="X113" i="65"/>
  <c r="W113" i="65"/>
  <c r="V113" i="65"/>
  <c r="U113" i="65"/>
  <c r="T113" i="65"/>
  <c r="S113" i="65"/>
  <c r="R113" i="65"/>
  <c r="Q113" i="65"/>
  <c r="P113" i="65"/>
  <c r="O113" i="65"/>
  <c r="N113" i="65"/>
  <c r="M113" i="65"/>
  <c r="L113" i="65"/>
  <c r="K113" i="65"/>
  <c r="J113" i="65"/>
  <c r="I113" i="65"/>
  <c r="AM111" i="65"/>
  <c r="AL111" i="65"/>
  <c r="AK111" i="65"/>
  <c r="AJ111" i="65"/>
  <c r="AI111" i="65"/>
  <c r="AH111" i="65"/>
  <c r="AG111" i="65"/>
  <c r="AF111" i="65"/>
  <c r="AE111" i="65"/>
  <c r="AD111" i="65"/>
  <c r="AC111" i="65"/>
  <c r="AB111" i="65"/>
  <c r="AA111" i="65"/>
  <c r="Z111" i="65"/>
  <c r="Y111" i="65"/>
  <c r="X111" i="65"/>
  <c r="W111" i="65"/>
  <c r="V111" i="65"/>
  <c r="U111" i="65"/>
  <c r="T111" i="65"/>
  <c r="S111" i="65"/>
  <c r="R111" i="65"/>
  <c r="Q111" i="65"/>
  <c r="P111" i="65"/>
  <c r="O111" i="65"/>
  <c r="N111" i="65"/>
  <c r="M111" i="65"/>
  <c r="L111" i="65"/>
  <c r="K111" i="65"/>
  <c r="J111" i="65"/>
  <c r="I111" i="65"/>
  <c r="AY110" i="65"/>
  <c r="AX110" i="65"/>
  <c r="AM110" i="65"/>
  <c r="AL110" i="65"/>
  <c r="AK110" i="65"/>
  <c r="AJ110" i="65"/>
  <c r="AI110" i="65"/>
  <c r="AH110" i="65"/>
  <c r="AG110" i="65"/>
  <c r="AF110" i="65"/>
  <c r="AE110" i="65"/>
  <c r="AD110" i="65"/>
  <c r="AC110" i="65"/>
  <c r="AB110" i="65"/>
  <c r="AA110" i="65"/>
  <c r="Z110" i="65"/>
  <c r="Y110" i="65"/>
  <c r="X110" i="65"/>
  <c r="W110" i="65"/>
  <c r="V110" i="65"/>
  <c r="U110" i="65"/>
  <c r="T110" i="65"/>
  <c r="S110" i="65"/>
  <c r="R110" i="65"/>
  <c r="Q110" i="65"/>
  <c r="P110" i="65"/>
  <c r="O110" i="65"/>
  <c r="N110" i="65"/>
  <c r="M110" i="65"/>
  <c r="L110" i="65"/>
  <c r="K110" i="65"/>
  <c r="J110" i="65"/>
  <c r="I110" i="65"/>
  <c r="AM108" i="65"/>
  <c r="AL108" i="65"/>
  <c r="AK108" i="65"/>
  <c r="AJ108" i="65"/>
  <c r="AI108" i="65"/>
  <c r="AH108" i="65"/>
  <c r="AG108" i="65"/>
  <c r="AF108" i="65"/>
  <c r="AE108" i="65"/>
  <c r="AD108" i="65"/>
  <c r="AC108" i="65"/>
  <c r="AB108" i="65"/>
  <c r="AA108" i="65"/>
  <c r="Z108" i="65"/>
  <c r="Y108" i="65"/>
  <c r="X108" i="65"/>
  <c r="W108" i="65"/>
  <c r="V108" i="65"/>
  <c r="U108" i="65"/>
  <c r="T108" i="65"/>
  <c r="S108" i="65"/>
  <c r="R108" i="65"/>
  <c r="Q108" i="65"/>
  <c r="P108" i="65"/>
  <c r="O108" i="65"/>
  <c r="N108" i="65"/>
  <c r="M108" i="65"/>
  <c r="L108" i="65"/>
  <c r="K108" i="65"/>
  <c r="J108" i="65"/>
  <c r="I108" i="65"/>
  <c r="AY107" i="65"/>
  <c r="AX107" i="65"/>
  <c r="AM107" i="65"/>
  <c r="AL107" i="65"/>
  <c r="AK107" i="65"/>
  <c r="AJ107" i="65"/>
  <c r="AI107" i="65"/>
  <c r="AH107" i="65"/>
  <c r="AG107" i="65"/>
  <c r="AF107" i="65"/>
  <c r="AE107" i="65"/>
  <c r="AD107" i="65"/>
  <c r="AC107" i="65"/>
  <c r="AB107" i="65"/>
  <c r="AA107" i="65"/>
  <c r="Z107" i="65"/>
  <c r="Y107" i="65"/>
  <c r="X107" i="65"/>
  <c r="W107" i="65"/>
  <c r="V107" i="65"/>
  <c r="U107" i="65"/>
  <c r="T107" i="65"/>
  <c r="S107" i="65"/>
  <c r="R107" i="65"/>
  <c r="Q107" i="65"/>
  <c r="P107" i="65"/>
  <c r="O107" i="65"/>
  <c r="N107" i="65"/>
  <c r="M107" i="65"/>
  <c r="L107" i="65"/>
  <c r="K107" i="65"/>
  <c r="J107" i="65"/>
  <c r="I107" i="65"/>
  <c r="AM105" i="65"/>
  <c r="AL105" i="65"/>
  <c r="AK105" i="65"/>
  <c r="AJ105" i="65"/>
  <c r="AI105" i="65"/>
  <c r="AH105" i="65"/>
  <c r="AG105" i="65"/>
  <c r="AF105" i="65"/>
  <c r="AE105" i="65"/>
  <c r="AD105" i="65"/>
  <c r="AC105" i="65"/>
  <c r="AB105" i="65"/>
  <c r="AA105" i="65"/>
  <c r="Z105" i="65"/>
  <c r="Y105" i="65"/>
  <c r="X105" i="65"/>
  <c r="W105" i="65"/>
  <c r="V105" i="65"/>
  <c r="U105" i="65"/>
  <c r="T105" i="65"/>
  <c r="S105" i="65"/>
  <c r="R105" i="65"/>
  <c r="Q105" i="65"/>
  <c r="P105" i="65"/>
  <c r="O105" i="65"/>
  <c r="N105" i="65"/>
  <c r="M105" i="65"/>
  <c r="L105" i="65"/>
  <c r="K105" i="65"/>
  <c r="J105" i="65"/>
  <c r="I105" i="65"/>
  <c r="AY104" i="65"/>
  <c r="AX104" i="65"/>
  <c r="AM104" i="65"/>
  <c r="AL104" i="65"/>
  <c r="AK104" i="65"/>
  <c r="AJ104" i="65"/>
  <c r="AI104" i="65"/>
  <c r="AH104" i="65"/>
  <c r="AG104" i="65"/>
  <c r="AF104" i="65"/>
  <c r="AE104" i="65"/>
  <c r="AD104" i="65"/>
  <c r="AC104" i="65"/>
  <c r="AB104" i="65"/>
  <c r="AA104" i="65"/>
  <c r="Z104" i="65"/>
  <c r="Y104" i="65"/>
  <c r="X104" i="65"/>
  <c r="W104" i="65"/>
  <c r="V104" i="65"/>
  <c r="U104" i="65"/>
  <c r="T104" i="65"/>
  <c r="S104" i="65"/>
  <c r="R104" i="65"/>
  <c r="Q104" i="65"/>
  <c r="P104" i="65"/>
  <c r="O104" i="65"/>
  <c r="N104" i="65"/>
  <c r="M104" i="65"/>
  <c r="L104" i="65"/>
  <c r="K104" i="65"/>
  <c r="J104" i="65"/>
  <c r="I104" i="65"/>
  <c r="AM102" i="65"/>
  <c r="AL102" i="65"/>
  <c r="AK102" i="65"/>
  <c r="AJ102" i="65"/>
  <c r="AI102" i="65"/>
  <c r="AH102" i="65"/>
  <c r="AG102" i="65"/>
  <c r="AF102" i="65"/>
  <c r="AE102" i="65"/>
  <c r="AD102" i="65"/>
  <c r="AC102" i="65"/>
  <c r="AB102" i="65"/>
  <c r="AA102" i="65"/>
  <c r="Z102" i="65"/>
  <c r="Y102" i="65"/>
  <c r="X102" i="65"/>
  <c r="W102" i="65"/>
  <c r="V102" i="65"/>
  <c r="U102" i="65"/>
  <c r="T102" i="65"/>
  <c r="S102" i="65"/>
  <c r="R102" i="65"/>
  <c r="Q102" i="65"/>
  <c r="P102" i="65"/>
  <c r="O102" i="65"/>
  <c r="N102" i="65"/>
  <c r="M102" i="65"/>
  <c r="L102" i="65"/>
  <c r="K102" i="65"/>
  <c r="J102" i="65"/>
  <c r="I102" i="65"/>
  <c r="AY101" i="65"/>
  <c r="AX101" i="65"/>
  <c r="AM101" i="65"/>
  <c r="AL101" i="65"/>
  <c r="AK101" i="65"/>
  <c r="AJ101" i="65"/>
  <c r="AI101" i="65"/>
  <c r="AH101" i="65"/>
  <c r="AG101" i="65"/>
  <c r="AF101" i="65"/>
  <c r="AE101" i="65"/>
  <c r="AD101" i="65"/>
  <c r="AC101" i="65"/>
  <c r="AB101" i="65"/>
  <c r="AA101" i="65"/>
  <c r="Z101" i="65"/>
  <c r="Y101" i="65"/>
  <c r="X101" i="65"/>
  <c r="W101" i="65"/>
  <c r="V101" i="65"/>
  <c r="U101" i="65"/>
  <c r="T101" i="65"/>
  <c r="S101" i="65"/>
  <c r="R101" i="65"/>
  <c r="Q101" i="65"/>
  <c r="P101" i="65"/>
  <c r="O101" i="65"/>
  <c r="N101" i="65"/>
  <c r="M101" i="65"/>
  <c r="L101" i="65"/>
  <c r="K101" i="65"/>
  <c r="J101" i="65"/>
  <c r="I101" i="65"/>
  <c r="AM99" i="65"/>
  <c r="AL99" i="65"/>
  <c r="AK99" i="65"/>
  <c r="AJ99" i="65"/>
  <c r="AI99" i="65"/>
  <c r="AH99" i="65"/>
  <c r="AG99" i="65"/>
  <c r="AF99" i="65"/>
  <c r="AE99" i="65"/>
  <c r="AD99" i="65"/>
  <c r="AC99" i="65"/>
  <c r="AB99" i="65"/>
  <c r="AA99" i="65"/>
  <c r="Z99" i="65"/>
  <c r="Y99" i="65"/>
  <c r="X99" i="65"/>
  <c r="W99" i="65"/>
  <c r="V99" i="65"/>
  <c r="U99" i="65"/>
  <c r="T99" i="65"/>
  <c r="S99" i="65"/>
  <c r="R99" i="65"/>
  <c r="Q99" i="65"/>
  <c r="P99" i="65"/>
  <c r="O99" i="65"/>
  <c r="N99" i="65"/>
  <c r="M99" i="65"/>
  <c r="L99" i="65"/>
  <c r="K99" i="65"/>
  <c r="J99" i="65"/>
  <c r="I99" i="65"/>
  <c r="AY98" i="65"/>
  <c r="AX98" i="65"/>
  <c r="AM98" i="65"/>
  <c r="AL98" i="65"/>
  <c r="AK98" i="65"/>
  <c r="AJ98" i="65"/>
  <c r="AI98" i="65"/>
  <c r="AH98" i="65"/>
  <c r="AG98" i="65"/>
  <c r="AF98" i="65"/>
  <c r="AE98" i="65"/>
  <c r="AD98" i="65"/>
  <c r="AC98" i="65"/>
  <c r="AB98" i="65"/>
  <c r="AA98" i="65"/>
  <c r="Z98" i="65"/>
  <c r="Y98" i="65"/>
  <c r="X98" i="65"/>
  <c r="W98" i="65"/>
  <c r="V98" i="65"/>
  <c r="U98" i="65"/>
  <c r="T98" i="65"/>
  <c r="S98" i="65"/>
  <c r="R98" i="65"/>
  <c r="Q98" i="65"/>
  <c r="P98" i="65"/>
  <c r="O98" i="65"/>
  <c r="N98" i="65"/>
  <c r="M98" i="65"/>
  <c r="L98" i="65"/>
  <c r="K98" i="65"/>
  <c r="J98" i="65"/>
  <c r="I98" i="65"/>
  <c r="AM96" i="65"/>
  <c r="AL96" i="65"/>
  <c r="AK96" i="65"/>
  <c r="AJ96" i="65"/>
  <c r="AI96" i="65"/>
  <c r="AH96" i="65"/>
  <c r="AG96" i="65"/>
  <c r="AF96" i="65"/>
  <c r="AE96" i="65"/>
  <c r="AD96" i="65"/>
  <c r="AC96" i="65"/>
  <c r="AB96" i="65"/>
  <c r="AA96" i="65"/>
  <c r="Z96" i="65"/>
  <c r="Y96" i="65"/>
  <c r="X96" i="65"/>
  <c r="W96" i="65"/>
  <c r="V96" i="65"/>
  <c r="U96" i="65"/>
  <c r="T96" i="65"/>
  <c r="S96" i="65"/>
  <c r="R96" i="65"/>
  <c r="Q96" i="65"/>
  <c r="P96" i="65"/>
  <c r="O96" i="65"/>
  <c r="N96" i="65"/>
  <c r="M96" i="65"/>
  <c r="L96" i="65"/>
  <c r="K96" i="65"/>
  <c r="J96" i="65"/>
  <c r="I96" i="65"/>
  <c r="AY95" i="65"/>
  <c r="AX95" i="65"/>
  <c r="AM95" i="65"/>
  <c r="AL95" i="65"/>
  <c r="AK95" i="65"/>
  <c r="AJ95" i="65"/>
  <c r="AI95" i="65"/>
  <c r="AH95" i="65"/>
  <c r="AG95" i="65"/>
  <c r="AF95" i="65"/>
  <c r="AE95" i="65"/>
  <c r="AD95" i="65"/>
  <c r="AC95" i="65"/>
  <c r="AB95" i="65"/>
  <c r="AA95" i="65"/>
  <c r="Z95" i="65"/>
  <c r="Y95" i="65"/>
  <c r="X95" i="65"/>
  <c r="W95" i="65"/>
  <c r="V95" i="65"/>
  <c r="U95" i="65"/>
  <c r="T95" i="65"/>
  <c r="S95" i="65"/>
  <c r="R95" i="65"/>
  <c r="Q95" i="65"/>
  <c r="P95" i="65"/>
  <c r="O95" i="65"/>
  <c r="N95" i="65"/>
  <c r="M95" i="65"/>
  <c r="L95" i="65"/>
  <c r="K95" i="65"/>
  <c r="J95" i="65"/>
  <c r="I95" i="65"/>
  <c r="AM93" i="65"/>
  <c r="AL93" i="65"/>
  <c r="AK93" i="65"/>
  <c r="AJ93" i="65"/>
  <c r="AI93" i="65"/>
  <c r="AH93" i="65"/>
  <c r="AG93" i="65"/>
  <c r="AF93" i="65"/>
  <c r="AE93" i="65"/>
  <c r="AD93" i="65"/>
  <c r="AC93" i="65"/>
  <c r="AB93" i="65"/>
  <c r="AA93" i="65"/>
  <c r="Z93" i="65"/>
  <c r="Y93" i="65"/>
  <c r="X93" i="65"/>
  <c r="W93" i="65"/>
  <c r="V93" i="65"/>
  <c r="U93" i="65"/>
  <c r="T93" i="65"/>
  <c r="S93" i="65"/>
  <c r="R93" i="65"/>
  <c r="Q93" i="65"/>
  <c r="P93" i="65"/>
  <c r="O93" i="65"/>
  <c r="N93" i="65"/>
  <c r="M93" i="65"/>
  <c r="L93" i="65"/>
  <c r="K93" i="65"/>
  <c r="J93" i="65"/>
  <c r="I93" i="65"/>
  <c r="AY92" i="65"/>
  <c r="AX92" i="65"/>
  <c r="AM92" i="65"/>
  <c r="AL92" i="65"/>
  <c r="AK92" i="65"/>
  <c r="AJ92" i="65"/>
  <c r="AI92" i="65"/>
  <c r="AH92" i="65"/>
  <c r="AG92" i="65"/>
  <c r="AF92" i="65"/>
  <c r="AE92" i="65"/>
  <c r="AD92" i="65"/>
  <c r="AC92" i="65"/>
  <c r="AB92" i="65"/>
  <c r="AA92" i="65"/>
  <c r="Z92" i="65"/>
  <c r="Y92" i="65"/>
  <c r="X92" i="65"/>
  <c r="W92" i="65"/>
  <c r="V92" i="65"/>
  <c r="U92" i="65"/>
  <c r="T92" i="65"/>
  <c r="S92" i="65"/>
  <c r="R92" i="65"/>
  <c r="Q92" i="65"/>
  <c r="P92" i="65"/>
  <c r="O92" i="65"/>
  <c r="N92" i="65"/>
  <c r="M92" i="65"/>
  <c r="L92" i="65"/>
  <c r="K92" i="65"/>
  <c r="J92" i="65"/>
  <c r="I92" i="65"/>
  <c r="AM90" i="65"/>
  <c r="AL90" i="65"/>
  <c r="AK90" i="65"/>
  <c r="AJ90" i="65"/>
  <c r="AI90" i="65"/>
  <c r="AH90" i="65"/>
  <c r="AG90" i="65"/>
  <c r="AF90" i="65"/>
  <c r="AE90" i="65"/>
  <c r="AD90" i="65"/>
  <c r="AC90" i="65"/>
  <c r="AB90" i="65"/>
  <c r="AA90" i="65"/>
  <c r="Z90" i="65"/>
  <c r="Y90" i="65"/>
  <c r="X90" i="65"/>
  <c r="W90" i="65"/>
  <c r="V90" i="65"/>
  <c r="U90" i="65"/>
  <c r="T90" i="65"/>
  <c r="S90" i="65"/>
  <c r="R90" i="65"/>
  <c r="Q90" i="65"/>
  <c r="P90" i="65"/>
  <c r="O90" i="65"/>
  <c r="N90" i="65"/>
  <c r="M90" i="65"/>
  <c r="L90" i="65"/>
  <c r="K90" i="65"/>
  <c r="J90" i="65"/>
  <c r="I90" i="65"/>
  <c r="AY89" i="65"/>
  <c r="AX89" i="65"/>
  <c r="AM89" i="65"/>
  <c r="AL89" i="65"/>
  <c r="AK89" i="65"/>
  <c r="AJ89" i="65"/>
  <c r="AI89" i="65"/>
  <c r="AH89" i="65"/>
  <c r="AG89" i="65"/>
  <c r="AF89" i="65"/>
  <c r="AE89" i="65"/>
  <c r="AD89" i="65"/>
  <c r="AC89" i="65"/>
  <c r="AB89" i="65"/>
  <c r="AA89" i="65"/>
  <c r="Z89" i="65"/>
  <c r="Y89" i="65"/>
  <c r="X89" i="65"/>
  <c r="W89" i="65"/>
  <c r="V89" i="65"/>
  <c r="U89" i="65"/>
  <c r="T89" i="65"/>
  <c r="S89" i="65"/>
  <c r="R89" i="65"/>
  <c r="Q89" i="65"/>
  <c r="P89" i="65"/>
  <c r="O89" i="65"/>
  <c r="N89" i="65"/>
  <c r="M89" i="65"/>
  <c r="L89" i="65"/>
  <c r="K89" i="65"/>
  <c r="J89" i="65"/>
  <c r="I89" i="65"/>
  <c r="AM87" i="65"/>
  <c r="AL87" i="65"/>
  <c r="AK87" i="65"/>
  <c r="AJ87" i="65"/>
  <c r="AI87" i="65"/>
  <c r="AH87" i="65"/>
  <c r="AG87" i="65"/>
  <c r="AF87" i="65"/>
  <c r="AE87" i="65"/>
  <c r="AD87" i="65"/>
  <c r="AC87" i="65"/>
  <c r="AB87" i="65"/>
  <c r="AA87" i="65"/>
  <c r="Z87" i="65"/>
  <c r="Y87" i="65"/>
  <c r="X87" i="65"/>
  <c r="W87" i="65"/>
  <c r="V87" i="65"/>
  <c r="U87" i="65"/>
  <c r="T87" i="65"/>
  <c r="S87" i="65"/>
  <c r="R87" i="65"/>
  <c r="Q87" i="65"/>
  <c r="P87" i="65"/>
  <c r="O87" i="65"/>
  <c r="N87" i="65"/>
  <c r="M87" i="65"/>
  <c r="L87" i="65"/>
  <c r="K87" i="65"/>
  <c r="J87" i="65"/>
  <c r="I87" i="65"/>
  <c r="AY86" i="65"/>
  <c r="AX86" i="65"/>
  <c r="AM86" i="65"/>
  <c r="AL86" i="65"/>
  <c r="AK86" i="65"/>
  <c r="AJ86" i="65"/>
  <c r="AI86" i="65"/>
  <c r="AH86" i="65"/>
  <c r="AG86" i="65"/>
  <c r="AF86" i="65"/>
  <c r="AE86" i="65"/>
  <c r="AD86" i="65"/>
  <c r="AC86" i="65"/>
  <c r="AB86" i="65"/>
  <c r="AA86" i="65"/>
  <c r="Z86" i="65"/>
  <c r="Y86" i="65"/>
  <c r="X86" i="65"/>
  <c r="W86" i="65"/>
  <c r="V86" i="65"/>
  <c r="U86" i="65"/>
  <c r="T86" i="65"/>
  <c r="S86" i="65"/>
  <c r="R86" i="65"/>
  <c r="Q86" i="65"/>
  <c r="P86" i="65"/>
  <c r="O86" i="65"/>
  <c r="N86" i="65"/>
  <c r="M86" i="65"/>
  <c r="L86" i="65"/>
  <c r="K86" i="65"/>
  <c r="J86" i="65"/>
  <c r="I86" i="65"/>
  <c r="AM84" i="65"/>
  <c r="AL84" i="65"/>
  <c r="AK84" i="65"/>
  <c r="AJ84" i="65"/>
  <c r="AI84" i="65"/>
  <c r="AH84" i="65"/>
  <c r="AG84" i="65"/>
  <c r="AF84" i="65"/>
  <c r="AE84" i="65"/>
  <c r="AD84" i="65"/>
  <c r="AC84" i="65"/>
  <c r="AB84" i="65"/>
  <c r="AA84" i="65"/>
  <c r="Z84" i="65"/>
  <c r="Y84" i="65"/>
  <c r="X84" i="65"/>
  <c r="W84" i="65"/>
  <c r="V84" i="65"/>
  <c r="U84" i="65"/>
  <c r="T84" i="65"/>
  <c r="S84" i="65"/>
  <c r="R84" i="65"/>
  <c r="Q84" i="65"/>
  <c r="P84" i="65"/>
  <c r="O84" i="65"/>
  <c r="N84" i="65"/>
  <c r="M84" i="65"/>
  <c r="L84" i="65"/>
  <c r="K84" i="65"/>
  <c r="J84" i="65"/>
  <c r="I84" i="65"/>
  <c r="AY83" i="65"/>
  <c r="AX83" i="65"/>
  <c r="AM83" i="65"/>
  <c r="AL83" i="65"/>
  <c r="AK83" i="65"/>
  <c r="AJ83" i="65"/>
  <c r="AI83" i="65"/>
  <c r="AH83" i="65"/>
  <c r="AG83" i="65"/>
  <c r="AF83" i="65"/>
  <c r="AE83" i="65"/>
  <c r="AD83" i="65"/>
  <c r="AC83" i="65"/>
  <c r="AB83" i="65"/>
  <c r="AA83" i="65"/>
  <c r="Z83" i="65"/>
  <c r="Y83" i="65"/>
  <c r="X83" i="65"/>
  <c r="W83" i="65"/>
  <c r="V83" i="65"/>
  <c r="U83" i="65"/>
  <c r="T83" i="65"/>
  <c r="S83" i="65"/>
  <c r="R83" i="65"/>
  <c r="Q83" i="65"/>
  <c r="P83" i="65"/>
  <c r="O83" i="65"/>
  <c r="N83" i="65"/>
  <c r="M83" i="65"/>
  <c r="L83" i="65"/>
  <c r="K83" i="65"/>
  <c r="J83" i="65"/>
  <c r="I83" i="65"/>
  <c r="V3" i="63"/>
  <c r="V3" i="64" s="1"/>
  <c r="V3" i="65" s="1"/>
  <c r="AN214" i="63" l="1"/>
  <c r="AV215" i="63" s="1"/>
  <c r="AR214" i="63" s="1"/>
  <c r="AN277" i="63"/>
  <c r="AN292" i="63"/>
  <c r="AN307" i="63"/>
  <c r="AN226" i="63"/>
  <c r="AV227" i="63" s="1"/>
  <c r="AR226" i="63" s="1"/>
  <c r="AN250" i="63"/>
  <c r="AV251" i="63" s="1"/>
  <c r="AR250" i="63" s="1"/>
  <c r="AN253" i="63"/>
  <c r="AN268" i="63"/>
  <c r="AN283" i="63"/>
  <c r="AN313" i="63"/>
  <c r="AV314" i="63" s="1"/>
  <c r="AR313" i="63" s="1"/>
  <c r="AN289" i="63"/>
  <c r="AV290" i="63" s="1"/>
  <c r="AR289" i="63" s="1"/>
  <c r="AN304" i="63"/>
  <c r="AV305" i="63" s="1"/>
  <c r="AR304" i="63" s="1"/>
  <c r="AN238" i="63"/>
  <c r="AV239" i="63" s="1"/>
  <c r="AR238" i="63" s="1"/>
  <c r="AN265" i="63"/>
  <c r="AN280" i="63"/>
  <c r="AN295" i="63"/>
  <c r="AN202" i="63"/>
  <c r="AV203" i="63" s="1"/>
  <c r="AN271" i="63"/>
  <c r="AV272" i="63" s="1"/>
  <c r="AR271" i="63" s="1"/>
  <c r="AN169" i="63"/>
  <c r="AN301" i="63"/>
  <c r="AN316" i="63"/>
  <c r="AV278" i="63"/>
  <c r="AR277" i="63" s="1"/>
  <c r="AV293" i="63"/>
  <c r="AR292" i="63" s="1"/>
  <c r="AV269" i="63"/>
  <c r="AR268" i="63" s="1"/>
  <c r="AV284" i="63"/>
  <c r="AR283" i="63" s="1"/>
  <c r="AV266" i="63"/>
  <c r="AV281" i="63"/>
  <c r="AR280" i="63" s="1"/>
  <c r="AV296" i="63"/>
  <c r="AR295" i="63" s="1"/>
  <c r="AV302" i="63"/>
  <c r="AR301" i="63" s="1"/>
  <c r="AV317" i="63"/>
  <c r="AR316" i="63" s="1"/>
  <c r="AV308" i="63"/>
  <c r="AR307" i="63" s="1"/>
  <c r="AN175" i="63"/>
  <c r="AV176" i="63" s="1"/>
  <c r="AR175" i="63" s="1"/>
  <c r="AN178" i="63"/>
  <c r="AV179" i="63" s="1"/>
  <c r="AR178" i="63" s="1"/>
  <c r="AN151" i="63"/>
  <c r="AV152" i="63" s="1"/>
  <c r="AR151" i="63" s="1"/>
  <c r="AN163" i="63"/>
  <c r="AV164" i="63" s="1"/>
  <c r="AR163" i="63" s="1"/>
  <c r="AN229" i="63"/>
  <c r="AV230" i="63" s="1"/>
  <c r="AR229" i="63" s="1"/>
  <c r="AN244" i="63"/>
  <c r="AR262" i="63" s="1"/>
  <c r="AN259" i="63"/>
  <c r="AV260" i="63" s="1"/>
  <c r="AR259" i="63" s="1"/>
  <c r="AN187" i="63"/>
  <c r="AV188" i="63" s="1"/>
  <c r="AR187" i="63" s="1"/>
  <c r="AN205" i="63"/>
  <c r="AV206" i="63" s="1"/>
  <c r="AN220" i="63"/>
  <c r="AN235" i="63"/>
  <c r="AV236" i="63" s="1"/>
  <c r="AR235" i="63" s="1"/>
  <c r="AN211" i="63"/>
  <c r="AN127" i="63"/>
  <c r="AN190" i="63"/>
  <c r="AV191" i="63" s="1"/>
  <c r="AR190" i="63" s="1"/>
  <c r="AN241" i="63"/>
  <c r="AV242" i="63" s="1"/>
  <c r="AR241" i="63" s="1"/>
  <c r="AN256" i="63"/>
  <c r="AV257" i="63" s="1"/>
  <c r="AR256" i="63" s="1"/>
  <c r="AN199" i="63"/>
  <c r="AN217" i="63"/>
  <c r="AV218" i="63" s="1"/>
  <c r="AR217" i="63" s="1"/>
  <c r="AN232" i="63"/>
  <c r="AV233" i="63" s="1"/>
  <c r="AR232" i="63" s="1"/>
  <c r="AN247" i="63"/>
  <c r="AR265" i="63" s="1"/>
  <c r="AN208" i="63"/>
  <c r="AV209" i="63" s="1"/>
  <c r="AR208" i="63" s="1"/>
  <c r="AN223" i="63"/>
  <c r="AV224" i="63" s="1"/>
  <c r="AR223" i="63" s="1"/>
  <c r="AV254" i="63"/>
  <c r="AR253" i="63" s="1"/>
  <c r="AV221" i="63"/>
  <c r="AR220" i="63" s="1"/>
  <c r="AV212" i="63"/>
  <c r="AR211" i="63" s="1"/>
  <c r="AN166" i="63"/>
  <c r="AN184" i="63"/>
  <c r="AN100" i="63"/>
  <c r="AN154" i="63"/>
  <c r="AV155" i="63" s="1"/>
  <c r="AR154" i="63" s="1"/>
  <c r="AN88" i="63"/>
  <c r="AV89" i="63" s="1"/>
  <c r="AR88" i="63" s="1"/>
  <c r="AN112" i="63"/>
  <c r="AN145" i="63"/>
  <c r="AV146" i="63" s="1"/>
  <c r="AR145" i="63" s="1"/>
  <c r="AN172" i="63"/>
  <c r="AV173" i="63" s="1"/>
  <c r="AR172" i="63" s="1"/>
  <c r="AN148" i="63"/>
  <c r="AV149" i="63" s="1"/>
  <c r="AR148" i="63" s="1"/>
  <c r="AN196" i="63"/>
  <c r="AN124" i="63"/>
  <c r="AN142" i="63"/>
  <c r="AN157" i="63"/>
  <c r="AN181" i="63"/>
  <c r="AN160" i="63"/>
  <c r="AV161" i="63" s="1"/>
  <c r="AR160" i="63" s="1"/>
  <c r="AN133" i="63"/>
  <c r="AN136" i="63"/>
  <c r="AV137" i="63" s="1"/>
  <c r="AR136" i="63" s="1"/>
  <c r="AN193" i="63"/>
  <c r="AV194" i="63" s="1"/>
  <c r="AR193" i="63" s="1"/>
  <c r="AV167" i="63"/>
  <c r="AR166" i="63" s="1"/>
  <c r="AV185" i="63"/>
  <c r="AR184" i="63" s="1"/>
  <c r="AV197" i="63"/>
  <c r="AR196" i="63" s="1"/>
  <c r="AV143" i="63"/>
  <c r="AV158" i="63"/>
  <c r="AR157" i="63" s="1"/>
  <c r="AV182" i="63"/>
  <c r="AR181" i="63" s="1"/>
  <c r="AN91" i="63"/>
  <c r="AV92" i="63" s="1"/>
  <c r="AR91" i="63" s="1"/>
  <c r="AN130" i="63"/>
  <c r="AV131" i="63" s="1"/>
  <c r="AR130" i="63" s="1"/>
  <c r="AN106" i="63"/>
  <c r="AV107" i="63" s="1"/>
  <c r="AR106" i="63" s="1"/>
  <c r="AN82" i="63"/>
  <c r="AV83" i="63" s="1"/>
  <c r="AN97" i="63"/>
  <c r="AV98" i="63" s="1"/>
  <c r="AR97" i="63" s="1"/>
  <c r="AN115" i="63"/>
  <c r="AV116" i="63" s="1"/>
  <c r="AR115" i="63" s="1"/>
  <c r="AV200" i="63"/>
  <c r="AR199" i="63" s="1"/>
  <c r="AN103" i="63"/>
  <c r="AV104" i="63" s="1"/>
  <c r="AR103" i="63" s="1"/>
  <c r="AN94" i="63"/>
  <c r="AN109" i="63"/>
  <c r="AV110" i="63" s="1"/>
  <c r="AR109" i="63" s="1"/>
  <c r="AV170" i="63"/>
  <c r="AR169" i="63" s="1"/>
  <c r="AN118" i="63"/>
  <c r="AV119" i="63" s="1"/>
  <c r="AR118" i="63" s="1"/>
  <c r="AN85" i="63"/>
  <c r="AV86" i="63" s="1"/>
  <c r="AN121" i="63"/>
  <c r="AV122" i="63" s="1"/>
  <c r="AR121" i="63" s="1"/>
  <c r="AN139" i="63"/>
  <c r="AV140" i="63" s="1"/>
  <c r="AR139" i="63" s="1"/>
  <c r="AV134" i="63"/>
  <c r="AR133" i="63" s="1"/>
  <c r="AV95" i="63"/>
  <c r="AR94" i="63" s="1"/>
  <c r="AV128" i="63"/>
  <c r="AR127" i="63" s="1"/>
  <c r="AV101" i="63"/>
  <c r="AR100" i="63" s="1"/>
  <c r="AV113" i="63"/>
  <c r="AR112" i="63" s="1"/>
  <c r="AV125" i="63"/>
  <c r="AR124" i="63" s="1"/>
  <c r="AN160" i="64"/>
  <c r="AN310" i="64"/>
  <c r="AV311" i="64" s="1"/>
  <c r="AR310" i="64" s="1"/>
  <c r="AN196" i="64"/>
  <c r="AV197" i="64" s="1"/>
  <c r="AR196" i="64" s="1"/>
  <c r="AN172" i="64"/>
  <c r="AN277" i="64"/>
  <c r="AN292" i="64"/>
  <c r="AV293" i="64" s="1"/>
  <c r="AR292" i="64" s="1"/>
  <c r="AN154" i="64"/>
  <c r="AN268" i="64"/>
  <c r="AV269" i="64" s="1"/>
  <c r="AR268" i="64" s="1"/>
  <c r="AN262" i="64"/>
  <c r="AV263" i="64" s="1"/>
  <c r="AR262" i="64" s="1"/>
  <c r="AN208" i="64"/>
  <c r="AN244" i="64"/>
  <c r="AN289" i="64"/>
  <c r="AN304" i="64"/>
  <c r="AN298" i="64"/>
  <c r="AN247" i="64"/>
  <c r="AV248" i="64" s="1"/>
  <c r="AR247" i="64" s="1"/>
  <c r="AN280" i="64"/>
  <c r="AN265" i="64"/>
  <c r="AN148" i="64"/>
  <c r="AN184" i="64"/>
  <c r="AV185" i="64" s="1"/>
  <c r="AR184" i="64" s="1"/>
  <c r="AN220" i="64"/>
  <c r="AV221" i="64" s="1"/>
  <c r="AR220" i="64" s="1"/>
  <c r="AN274" i="64"/>
  <c r="AV275" i="64" s="1"/>
  <c r="AR274" i="64" s="1"/>
  <c r="AN232" i="64"/>
  <c r="AN301" i="64"/>
  <c r="AN316" i="64"/>
  <c r="AV314" i="64"/>
  <c r="AR313" i="64" s="1"/>
  <c r="AV290" i="64"/>
  <c r="AR289" i="64" s="1"/>
  <c r="AV305" i="64"/>
  <c r="AR304" i="64" s="1"/>
  <c r="AV287" i="64"/>
  <c r="AR286" i="64" s="1"/>
  <c r="AV299" i="64"/>
  <c r="AR298" i="64" s="1"/>
  <c r="AV266" i="64"/>
  <c r="AR265" i="64" s="1"/>
  <c r="AV281" i="64"/>
  <c r="AR280" i="64" s="1"/>
  <c r="AV302" i="64"/>
  <c r="AR301" i="64" s="1"/>
  <c r="AV317" i="64"/>
  <c r="AR316" i="64" s="1"/>
  <c r="AV278" i="64"/>
  <c r="AR277" i="64" s="1"/>
  <c r="AN211" i="64"/>
  <c r="AV212" i="64" s="1"/>
  <c r="AR211" i="64" s="1"/>
  <c r="AN226" i="64"/>
  <c r="AV227" i="64" s="1"/>
  <c r="AR226" i="64" s="1"/>
  <c r="AN241" i="64"/>
  <c r="AV242" i="64" s="1"/>
  <c r="AR241" i="64" s="1"/>
  <c r="AN157" i="64"/>
  <c r="AV158" i="64" s="1"/>
  <c r="AR157" i="64" s="1"/>
  <c r="AN100" i="64"/>
  <c r="AV101" i="64" s="1"/>
  <c r="AR100" i="64" s="1"/>
  <c r="AN187" i="64"/>
  <c r="AN202" i="64"/>
  <c r="AV203" i="64" s="1"/>
  <c r="AN217" i="64"/>
  <c r="AV218" i="64" s="1"/>
  <c r="AR217" i="64" s="1"/>
  <c r="AV272" i="64"/>
  <c r="AR271" i="64" s="1"/>
  <c r="AV284" i="64"/>
  <c r="AR283" i="64" s="1"/>
  <c r="AV296" i="64"/>
  <c r="AR295" i="64" s="1"/>
  <c r="AV308" i="64"/>
  <c r="AR307" i="64" s="1"/>
  <c r="AN118" i="64"/>
  <c r="AV119" i="64" s="1"/>
  <c r="AR118" i="64" s="1"/>
  <c r="AN178" i="64"/>
  <c r="AN193" i="64"/>
  <c r="AV194" i="64" s="1"/>
  <c r="AR193" i="64" s="1"/>
  <c r="AN223" i="64"/>
  <c r="AV224" i="64" s="1"/>
  <c r="AR223" i="64" s="1"/>
  <c r="AN238" i="64"/>
  <c r="AN253" i="64"/>
  <c r="AV254" i="64" s="1"/>
  <c r="AR253" i="64" s="1"/>
  <c r="AN169" i="64"/>
  <c r="AV170" i="64" s="1"/>
  <c r="AR169" i="64" s="1"/>
  <c r="AN259" i="64"/>
  <c r="AN163" i="64"/>
  <c r="AN82" i="64"/>
  <c r="AV83" i="64" s="1"/>
  <c r="AN112" i="64"/>
  <c r="AV113" i="64" s="1"/>
  <c r="AR112" i="64" s="1"/>
  <c r="AN130" i="64"/>
  <c r="AV131" i="64" s="1"/>
  <c r="AR130" i="64" s="1"/>
  <c r="AN199" i="64"/>
  <c r="AV200" i="64" s="1"/>
  <c r="AR199" i="64" s="1"/>
  <c r="AN214" i="64"/>
  <c r="AN229" i="64"/>
  <c r="AV230" i="64" s="1"/>
  <c r="AR229" i="64" s="1"/>
  <c r="AN94" i="64"/>
  <c r="AV95" i="64" s="1"/>
  <c r="AR94" i="64" s="1"/>
  <c r="AN121" i="64"/>
  <c r="AV122" i="64" s="1"/>
  <c r="AR121" i="64" s="1"/>
  <c r="AN145" i="64"/>
  <c r="AN175" i="64"/>
  <c r="AV176" i="64" s="1"/>
  <c r="AR175" i="64" s="1"/>
  <c r="AN190" i="64"/>
  <c r="AN205" i="64"/>
  <c r="AN235" i="64"/>
  <c r="AV236" i="64" s="1"/>
  <c r="AR235" i="64" s="1"/>
  <c r="AN250" i="64"/>
  <c r="AV251" i="64" s="1"/>
  <c r="AR250" i="64" s="1"/>
  <c r="AN142" i="64"/>
  <c r="AV143" i="64" s="1"/>
  <c r="AN124" i="64"/>
  <c r="AN151" i="64"/>
  <c r="AV152" i="64" s="1"/>
  <c r="AR151" i="64" s="1"/>
  <c r="AN166" i="64"/>
  <c r="AV167" i="64" s="1"/>
  <c r="AR166" i="64" s="1"/>
  <c r="AN181" i="64"/>
  <c r="AV182" i="64" s="1"/>
  <c r="AR181" i="64" s="1"/>
  <c r="AV191" i="64"/>
  <c r="AR190" i="64" s="1"/>
  <c r="AV206" i="64"/>
  <c r="AV188" i="64"/>
  <c r="AR187" i="64" s="1"/>
  <c r="AV155" i="64"/>
  <c r="AR154" i="64" s="1"/>
  <c r="AV164" i="64"/>
  <c r="AR163" i="64" s="1"/>
  <c r="AV179" i="64"/>
  <c r="AR178" i="64" s="1"/>
  <c r="AV239" i="64"/>
  <c r="AR238" i="64" s="1"/>
  <c r="AV260" i="64"/>
  <c r="AR259" i="64" s="1"/>
  <c r="AV215" i="64"/>
  <c r="AR214" i="64" s="1"/>
  <c r="AV146" i="64"/>
  <c r="AN109" i="64"/>
  <c r="AV110" i="64" s="1"/>
  <c r="AR109" i="64" s="1"/>
  <c r="AN133" i="64"/>
  <c r="AV134" i="64" s="1"/>
  <c r="AR133" i="64" s="1"/>
  <c r="AN85" i="64"/>
  <c r="AN139" i="64"/>
  <c r="AV140" i="64" s="1"/>
  <c r="AR139" i="64" s="1"/>
  <c r="AN103" i="64"/>
  <c r="AV104" i="64" s="1"/>
  <c r="AR103" i="64" s="1"/>
  <c r="AV149" i="64"/>
  <c r="AR148" i="64" s="1"/>
  <c r="AV161" i="64"/>
  <c r="AR160" i="64" s="1"/>
  <c r="AV173" i="64"/>
  <c r="AR172" i="64" s="1"/>
  <c r="AV209" i="64"/>
  <c r="AR208" i="64" s="1"/>
  <c r="AV233" i="64"/>
  <c r="AR232" i="64" s="1"/>
  <c r="AV245" i="64"/>
  <c r="AR244" i="64" s="1"/>
  <c r="AV257" i="64"/>
  <c r="AR256" i="64" s="1"/>
  <c r="AN136" i="64"/>
  <c r="AV137" i="64" s="1"/>
  <c r="AR136" i="64" s="1"/>
  <c r="AN97" i="64"/>
  <c r="AV98" i="64" s="1"/>
  <c r="AR97" i="64" s="1"/>
  <c r="AN88" i="64"/>
  <c r="AV89" i="64" s="1"/>
  <c r="AR88" i="64" s="1"/>
  <c r="AN115" i="64"/>
  <c r="AV116" i="64" s="1"/>
  <c r="AR115" i="64" s="1"/>
  <c r="AN127" i="64"/>
  <c r="AV128" i="64" s="1"/>
  <c r="AR127" i="64" s="1"/>
  <c r="AN91" i="64"/>
  <c r="AN106" i="64"/>
  <c r="AV107" i="64" s="1"/>
  <c r="AR106" i="64" s="1"/>
  <c r="AV92" i="64"/>
  <c r="AR91" i="64" s="1"/>
  <c r="AV86" i="64"/>
  <c r="AV125" i="64"/>
  <c r="AR124" i="64" s="1"/>
  <c r="AN214" i="65"/>
  <c r="AV215" i="65" s="1"/>
  <c r="AR214" i="65" s="1"/>
  <c r="AN202" i="65"/>
  <c r="AV203" i="65" s="1"/>
  <c r="AN238" i="65"/>
  <c r="AV239" i="65" s="1"/>
  <c r="AR238" i="65" s="1"/>
  <c r="AN310" i="65"/>
  <c r="AV311" i="65" s="1"/>
  <c r="AR310" i="65" s="1"/>
  <c r="AN235" i="65"/>
  <c r="AN286" i="65"/>
  <c r="AV287" i="65" s="1"/>
  <c r="AR286" i="65" s="1"/>
  <c r="AN250" i="65"/>
  <c r="AV251" i="65" s="1"/>
  <c r="AR250" i="65" s="1"/>
  <c r="AN274" i="65"/>
  <c r="AV275" i="65" s="1"/>
  <c r="AR274" i="65" s="1"/>
  <c r="AN262" i="65"/>
  <c r="AV263" i="65" s="1"/>
  <c r="AN226" i="65"/>
  <c r="AV227" i="65" s="1"/>
  <c r="AR226" i="65" s="1"/>
  <c r="AN298" i="65"/>
  <c r="AV299" i="65" s="1"/>
  <c r="AR298" i="65" s="1"/>
  <c r="AN166" i="65"/>
  <c r="AV167" i="65" s="1"/>
  <c r="AR166" i="65" s="1"/>
  <c r="AN313" i="65"/>
  <c r="AN229" i="65"/>
  <c r="AV230" i="65" s="1"/>
  <c r="AR229" i="65" s="1"/>
  <c r="AN244" i="65"/>
  <c r="AR262" i="65" s="1"/>
  <c r="AN259" i="65"/>
  <c r="AN142" i="65"/>
  <c r="AV143" i="65" s="1"/>
  <c r="AN178" i="65"/>
  <c r="AV179" i="65" s="1"/>
  <c r="AR178" i="65" s="1"/>
  <c r="AN289" i="65"/>
  <c r="AN304" i="65"/>
  <c r="AN265" i="65"/>
  <c r="AV266" i="65" s="1"/>
  <c r="AR265" i="65" s="1"/>
  <c r="AN280" i="65"/>
  <c r="AN295" i="65"/>
  <c r="AN220" i="65"/>
  <c r="AV221" i="65" s="1"/>
  <c r="AR220" i="65" s="1"/>
  <c r="AN211" i="65"/>
  <c r="AN205" i="65"/>
  <c r="AV206" i="65" s="1"/>
  <c r="AN256" i="65"/>
  <c r="AV257" i="65" s="1"/>
  <c r="AR256" i="65" s="1"/>
  <c r="AN271" i="65"/>
  <c r="AV272" i="65" s="1"/>
  <c r="AR271" i="65" s="1"/>
  <c r="AN109" i="65"/>
  <c r="AV110" i="65" s="1"/>
  <c r="AR109" i="65" s="1"/>
  <c r="AN241" i="65"/>
  <c r="AV242" i="65" s="1"/>
  <c r="AR241" i="65" s="1"/>
  <c r="AN154" i="65"/>
  <c r="AV155" i="65" s="1"/>
  <c r="AR154" i="65" s="1"/>
  <c r="AN190" i="65"/>
  <c r="AV191" i="65" s="1"/>
  <c r="AR190" i="65" s="1"/>
  <c r="AN301" i="65"/>
  <c r="AV302" i="65" s="1"/>
  <c r="AR301" i="65" s="1"/>
  <c r="AN316" i="65"/>
  <c r="AN217" i="65"/>
  <c r="AV218" i="65" s="1"/>
  <c r="AR217" i="65" s="1"/>
  <c r="AN232" i="65"/>
  <c r="AV233" i="65" s="1"/>
  <c r="AR232" i="65" s="1"/>
  <c r="AN247" i="65"/>
  <c r="AV248" i="65" s="1"/>
  <c r="AR247" i="65" s="1"/>
  <c r="AN277" i="65"/>
  <c r="AV278" i="65" s="1"/>
  <c r="AR277" i="65" s="1"/>
  <c r="AN292" i="65"/>
  <c r="AN307" i="65"/>
  <c r="AN208" i="65"/>
  <c r="AN223" i="65"/>
  <c r="AN193" i="65"/>
  <c r="AN253" i="65"/>
  <c r="AN268" i="65"/>
  <c r="AV269" i="65" s="1"/>
  <c r="AR268" i="65" s="1"/>
  <c r="AN283" i="65"/>
  <c r="AV260" i="65"/>
  <c r="AR259" i="65" s="1"/>
  <c r="AV314" i="65"/>
  <c r="AR313" i="65" s="1"/>
  <c r="AV290" i="65"/>
  <c r="AR289" i="65" s="1"/>
  <c r="AV305" i="65"/>
  <c r="AR304" i="65" s="1"/>
  <c r="AV236" i="65"/>
  <c r="AR235" i="65" s="1"/>
  <c r="AV281" i="65"/>
  <c r="AR280" i="65" s="1"/>
  <c r="AV296" i="65"/>
  <c r="AR295" i="65" s="1"/>
  <c r="AV212" i="65"/>
  <c r="AR211" i="65" s="1"/>
  <c r="AV317" i="65"/>
  <c r="AR316" i="65" s="1"/>
  <c r="AV293" i="65"/>
  <c r="AR292" i="65" s="1"/>
  <c r="AV308" i="65"/>
  <c r="AR307" i="65" s="1"/>
  <c r="AV209" i="65"/>
  <c r="AR208" i="65" s="1"/>
  <c r="AV224" i="65"/>
  <c r="AR223" i="65" s="1"/>
  <c r="AV254" i="65"/>
  <c r="AR253" i="65" s="1"/>
  <c r="AV284" i="65"/>
  <c r="AR283" i="65" s="1"/>
  <c r="AN100" i="65"/>
  <c r="AN169" i="65"/>
  <c r="AN184" i="65"/>
  <c r="AN199" i="65"/>
  <c r="AV200" i="65" s="1"/>
  <c r="AR199" i="65" s="1"/>
  <c r="AN118" i="65"/>
  <c r="AV119" i="65" s="1"/>
  <c r="AR118" i="65" s="1"/>
  <c r="AN145" i="65"/>
  <c r="AV146" i="65" s="1"/>
  <c r="AN160" i="65"/>
  <c r="AV161" i="65" s="1"/>
  <c r="AR160" i="65" s="1"/>
  <c r="AN175" i="65"/>
  <c r="AV176" i="65" s="1"/>
  <c r="AR175" i="65" s="1"/>
  <c r="AN85" i="65"/>
  <c r="AN151" i="65"/>
  <c r="AV152" i="65" s="1"/>
  <c r="AR151" i="65" s="1"/>
  <c r="AN181" i="65"/>
  <c r="AV182" i="65" s="1"/>
  <c r="AR181" i="65" s="1"/>
  <c r="AN196" i="65"/>
  <c r="AV197" i="65" s="1"/>
  <c r="AR196" i="65" s="1"/>
  <c r="AN130" i="65"/>
  <c r="AV131" i="65" s="1"/>
  <c r="AR130" i="65" s="1"/>
  <c r="AN157" i="65"/>
  <c r="AN172" i="65"/>
  <c r="AN187" i="65"/>
  <c r="AN97" i="65"/>
  <c r="AN133" i="65"/>
  <c r="AV134" i="65" s="1"/>
  <c r="AR133" i="65" s="1"/>
  <c r="AN148" i="65"/>
  <c r="AV149" i="65" s="1"/>
  <c r="AR148" i="65" s="1"/>
  <c r="AN163" i="65"/>
  <c r="AV173" i="65"/>
  <c r="AR172" i="65" s="1"/>
  <c r="AV188" i="65"/>
  <c r="AR187" i="65" s="1"/>
  <c r="AV164" i="65"/>
  <c r="AR163" i="65" s="1"/>
  <c r="AV194" i="65"/>
  <c r="AR193" i="65" s="1"/>
  <c r="AV158" i="65"/>
  <c r="AR157" i="65" s="1"/>
  <c r="AV170" i="65"/>
  <c r="AR169" i="65" s="1"/>
  <c r="AN91" i="65"/>
  <c r="AV92" i="65" s="1"/>
  <c r="AR91" i="65" s="1"/>
  <c r="AN106" i="65"/>
  <c r="AV107" i="65" s="1"/>
  <c r="AR106" i="65" s="1"/>
  <c r="AN139" i="65"/>
  <c r="AV140" i="65" s="1"/>
  <c r="AR139" i="65" s="1"/>
  <c r="AN115" i="65"/>
  <c r="AV116" i="65" s="1"/>
  <c r="AR115" i="65" s="1"/>
  <c r="AN82" i="65"/>
  <c r="AV83" i="65" s="1"/>
  <c r="AN112" i="65"/>
  <c r="AV113" i="65" s="1"/>
  <c r="AR112" i="65" s="1"/>
  <c r="AN127" i="65"/>
  <c r="AN136" i="65"/>
  <c r="AV137" i="65" s="1"/>
  <c r="AR136" i="65" s="1"/>
  <c r="AN121" i="65"/>
  <c r="AV122" i="65" s="1"/>
  <c r="AR121" i="65" s="1"/>
  <c r="AN88" i="65"/>
  <c r="AV89" i="65" s="1"/>
  <c r="AR88" i="65" s="1"/>
  <c r="AN103" i="65"/>
  <c r="AV104" i="65" s="1"/>
  <c r="AR103" i="65" s="1"/>
  <c r="AN94" i="65"/>
  <c r="AV95" i="65" s="1"/>
  <c r="AR94" i="65" s="1"/>
  <c r="AN124" i="65"/>
  <c r="AV101" i="65"/>
  <c r="AR100" i="65" s="1"/>
  <c r="AV128" i="65"/>
  <c r="AR127" i="65" s="1"/>
  <c r="AV86" i="65"/>
  <c r="AV98" i="65"/>
  <c r="AR97" i="65" s="1"/>
  <c r="AR142" i="63" l="1"/>
  <c r="AR205" i="63"/>
  <c r="AR202" i="63"/>
  <c r="AV245" i="63"/>
  <c r="AR244" i="63" s="1"/>
  <c r="AV248" i="63"/>
  <c r="AR247" i="63" s="1"/>
  <c r="AR202" i="64"/>
  <c r="AR142" i="64"/>
  <c r="AR205" i="64"/>
  <c r="AR145" i="64"/>
  <c r="AR142" i="65"/>
  <c r="AR202" i="65"/>
  <c r="AV245" i="65"/>
  <c r="AR244" i="65" s="1"/>
  <c r="AR205" i="65"/>
  <c r="AR145" i="65"/>
  <c r="AV185" i="65"/>
  <c r="AR184" i="65" s="1"/>
  <c r="AV125" i="65"/>
  <c r="AR124" i="65" s="1"/>
  <c r="AM81" i="65" l="1"/>
  <c r="AL81" i="65"/>
  <c r="AK81" i="65"/>
  <c r="AJ81" i="65"/>
  <c r="AI81" i="65"/>
  <c r="AH81" i="65"/>
  <c r="AG81" i="65"/>
  <c r="AF81" i="65"/>
  <c r="AE81" i="65"/>
  <c r="AD81" i="65"/>
  <c r="AC81" i="65"/>
  <c r="AB81" i="65"/>
  <c r="AA81" i="65"/>
  <c r="Z81" i="65"/>
  <c r="Y81" i="65"/>
  <c r="X81" i="65"/>
  <c r="W81" i="65"/>
  <c r="V81" i="65"/>
  <c r="U81" i="65"/>
  <c r="T81" i="65"/>
  <c r="S81" i="65"/>
  <c r="R81" i="65"/>
  <c r="Q81" i="65"/>
  <c r="P81" i="65"/>
  <c r="O81" i="65"/>
  <c r="N81" i="65"/>
  <c r="M81" i="65"/>
  <c r="L81" i="65"/>
  <c r="K81" i="65"/>
  <c r="J81" i="65"/>
  <c r="I81" i="65"/>
  <c r="AM80" i="65"/>
  <c r="AL80" i="65"/>
  <c r="AK80" i="65"/>
  <c r="AJ80" i="65"/>
  <c r="AI80" i="65"/>
  <c r="AH80" i="65"/>
  <c r="AG80" i="65"/>
  <c r="AF80" i="65"/>
  <c r="AE80" i="65"/>
  <c r="AD80" i="65"/>
  <c r="AC80" i="65"/>
  <c r="AB80" i="65"/>
  <c r="AA80" i="65"/>
  <c r="Z80" i="65"/>
  <c r="Y80" i="65"/>
  <c r="X80" i="65"/>
  <c r="W80" i="65"/>
  <c r="V80" i="65"/>
  <c r="U80" i="65"/>
  <c r="T80" i="65"/>
  <c r="S80" i="65"/>
  <c r="R80" i="65"/>
  <c r="Q80" i="65"/>
  <c r="P80" i="65"/>
  <c r="O80" i="65"/>
  <c r="N80" i="65"/>
  <c r="M80" i="65"/>
  <c r="L80" i="65"/>
  <c r="K80" i="65"/>
  <c r="J80" i="65"/>
  <c r="I80" i="65"/>
  <c r="AM78" i="65"/>
  <c r="AL78" i="65"/>
  <c r="AK78" i="65"/>
  <c r="AJ78" i="65"/>
  <c r="AI78" i="65"/>
  <c r="AH78" i="65"/>
  <c r="AG78" i="65"/>
  <c r="AF78" i="65"/>
  <c r="AE78" i="65"/>
  <c r="AD78" i="65"/>
  <c r="AC78" i="65"/>
  <c r="AB78" i="65"/>
  <c r="AA78" i="65"/>
  <c r="Z78" i="65"/>
  <c r="Y78" i="65"/>
  <c r="X78" i="65"/>
  <c r="W78" i="65"/>
  <c r="V78" i="65"/>
  <c r="U78" i="65"/>
  <c r="T78" i="65"/>
  <c r="S78" i="65"/>
  <c r="R78" i="65"/>
  <c r="Q78" i="65"/>
  <c r="P78" i="65"/>
  <c r="O78" i="65"/>
  <c r="N78" i="65"/>
  <c r="M78" i="65"/>
  <c r="L78" i="65"/>
  <c r="K78" i="65"/>
  <c r="J78" i="65"/>
  <c r="I78" i="65"/>
  <c r="AM77" i="65"/>
  <c r="AL77" i="65"/>
  <c r="AK77" i="65"/>
  <c r="AJ77" i="65"/>
  <c r="AI77" i="65"/>
  <c r="AH77" i="65"/>
  <c r="AG77" i="65"/>
  <c r="AF77" i="65"/>
  <c r="AE77" i="65"/>
  <c r="AD77" i="65"/>
  <c r="AC77" i="65"/>
  <c r="AB77" i="65"/>
  <c r="AA77" i="65"/>
  <c r="Z77" i="65"/>
  <c r="Y77" i="65"/>
  <c r="X77" i="65"/>
  <c r="W77" i="65"/>
  <c r="V77" i="65"/>
  <c r="U77" i="65"/>
  <c r="T77" i="65"/>
  <c r="S77" i="65"/>
  <c r="R77" i="65"/>
  <c r="Q77" i="65"/>
  <c r="P77" i="65"/>
  <c r="O77" i="65"/>
  <c r="N77" i="65"/>
  <c r="M77" i="65"/>
  <c r="L77" i="65"/>
  <c r="K77" i="65"/>
  <c r="J77" i="65"/>
  <c r="I77" i="65"/>
  <c r="AM75" i="65"/>
  <c r="AL75" i="65"/>
  <c r="AK75" i="65"/>
  <c r="AJ75" i="65"/>
  <c r="AI75" i="65"/>
  <c r="AH75" i="65"/>
  <c r="AG75" i="65"/>
  <c r="AF75" i="65"/>
  <c r="AE75" i="65"/>
  <c r="AD75" i="65"/>
  <c r="AC75" i="65"/>
  <c r="AB75" i="65"/>
  <c r="AA75" i="65"/>
  <c r="Z75" i="65"/>
  <c r="Y75" i="65"/>
  <c r="X75" i="65"/>
  <c r="W75" i="65"/>
  <c r="V75" i="65"/>
  <c r="U75" i="65"/>
  <c r="T75" i="65"/>
  <c r="S75" i="65"/>
  <c r="R75" i="65"/>
  <c r="Q75" i="65"/>
  <c r="P75" i="65"/>
  <c r="O75" i="65"/>
  <c r="N75" i="65"/>
  <c r="M75" i="65"/>
  <c r="L75" i="65"/>
  <c r="K75" i="65"/>
  <c r="J75" i="65"/>
  <c r="I75" i="65"/>
  <c r="AM74" i="65"/>
  <c r="AL74" i="65"/>
  <c r="AK74" i="65"/>
  <c r="AJ74" i="65"/>
  <c r="AI74" i="65"/>
  <c r="AH74" i="65"/>
  <c r="AG74" i="65"/>
  <c r="AF74" i="65"/>
  <c r="AE74" i="65"/>
  <c r="AD74" i="65"/>
  <c r="AC74" i="65"/>
  <c r="AB74" i="65"/>
  <c r="AA74" i="65"/>
  <c r="Z74" i="65"/>
  <c r="Y74" i="65"/>
  <c r="X74" i="65"/>
  <c r="W74" i="65"/>
  <c r="V74" i="65"/>
  <c r="U74" i="65"/>
  <c r="T74" i="65"/>
  <c r="S74" i="65"/>
  <c r="R74" i="65"/>
  <c r="Q74" i="65"/>
  <c r="P74" i="65"/>
  <c r="O74" i="65"/>
  <c r="N74" i="65"/>
  <c r="M74" i="65"/>
  <c r="L74" i="65"/>
  <c r="K74" i="65"/>
  <c r="J74" i="65"/>
  <c r="I74" i="65"/>
  <c r="AM72" i="65"/>
  <c r="AL72" i="65"/>
  <c r="AK72" i="65"/>
  <c r="AJ72" i="65"/>
  <c r="AI72" i="65"/>
  <c r="AH72" i="65"/>
  <c r="AG72" i="65"/>
  <c r="AF72" i="65"/>
  <c r="AE72" i="65"/>
  <c r="AD72" i="65"/>
  <c r="AC72" i="65"/>
  <c r="AB72" i="65"/>
  <c r="AA72" i="65"/>
  <c r="Z72" i="65"/>
  <c r="Y72" i="65"/>
  <c r="X72" i="65"/>
  <c r="W72" i="65"/>
  <c r="V72" i="65"/>
  <c r="U72" i="65"/>
  <c r="T72" i="65"/>
  <c r="S72" i="65"/>
  <c r="R72" i="65"/>
  <c r="Q72" i="65"/>
  <c r="P72" i="65"/>
  <c r="O72" i="65"/>
  <c r="N72" i="65"/>
  <c r="M72" i="65"/>
  <c r="L72" i="65"/>
  <c r="K72" i="65"/>
  <c r="J72" i="65"/>
  <c r="I72" i="65"/>
  <c r="AM71" i="65"/>
  <c r="AL71" i="65"/>
  <c r="AK71" i="65"/>
  <c r="AJ71" i="65"/>
  <c r="AI71" i="65"/>
  <c r="AH71" i="65"/>
  <c r="AG71" i="65"/>
  <c r="AF71" i="65"/>
  <c r="AE71" i="65"/>
  <c r="AD71" i="65"/>
  <c r="AC71" i="65"/>
  <c r="AB71" i="65"/>
  <c r="AA71" i="65"/>
  <c r="Z71" i="65"/>
  <c r="Y71" i="65"/>
  <c r="X71" i="65"/>
  <c r="W71" i="65"/>
  <c r="V71" i="65"/>
  <c r="U71" i="65"/>
  <c r="T71" i="65"/>
  <c r="S71" i="65"/>
  <c r="R71" i="65"/>
  <c r="Q71" i="65"/>
  <c r="P71" i="65"/>
  <c r="O71" i="65"/>
  <c r="N71" i="65"/>
  <c r="M71" i="65"/>
  <c r="L71" i="65"/>
  <c r="K71" i="65"/>
  <c r="J71" i="65"/>
  <c r="I71" i="65"/>
  <c r="AM69" i="65"/>
  <c r="AL69" i="65"/>
  <c r="AK69" i="65"/>
  <c r="AJ69" i="65"/>
  <c r="AI69" i="65"/>
  <c r="AH69" i="65"/>
  <c r="AG69" i="65"/>
  <c r="AF69" i="65"/>
  <c r="AE69" i="65"/>
  <c r="AD69" i="65"/>
  <c r="AC69" i="65"/>
  <c r="AB69" i="65"/>
  <c r="AA69" i="65"/>
  <c r="Z69" i="65"/>
  <c r="Y69" i="65"/>
  <c r="X69" i="65"/>
  <c r="W69" i="65"/>
  <c r="V69" i="65"/>
  <c r="U69" i="65"/>
  <c r="T69" i="65"/>
  <c r="S69" i="65"/>
  <c r="R69" i="65"/>
  <c r="Q69" i="65"/>
  <c r="P69" i="65"/>
  <c r="O69" i="65"/>
  <c r="N69" i="65"/>
  <c r="M69" i="65"/>
  <c r="L69" i="65"/>
  <c r="K69" i="65"/>
  <c r="J69" i="65"/>
  <c r="I69" i="65"/>
  <c r="AM68" i="65"/>
  <c r="AL68" i="65"/>
  <c r="AK68" i="65"/>
  <c r="AJ68" i="65"/>
  <c r="AI68" i="65"/>
  <c r="AH68" i="65"/>
  <c r="AG68" i="65"/>
  <c r="AF68" i="65"/>
  <c r="AE68" i="65"/>
  <c r="AD68" i="65"/>
  <c r="AC68" i="65"/>
  <c r="AB68" i="65"/>
  <c r="AA68" i="65"/>
  <c r="Z68" i="65"/>
  <c r="Y68" i="65"/>
  <c r="X68" i="65"/>
  <c r="W68" i="65"/>
  <c r="V68" i="65"/>
  <c r="U68" i="65"/>
  <c r="T68" i="65"/>
  <c r="S68" i="65"/>
  <c r="R68" i="65"/>
  <c r="Q68" i="65"/>
  <c r="P68" i="65"/>
  <c r="O68" i="65"/>
  <c r="N68" i="65"/>
  <c r="M68" i="65"/>
  <c r="L68" i="65"/>
  <c r="K68" i="65"/>
  <c r="J68" i="65"/>
  <c r="I68" i="65"/>
  <c r="AM66" i="65"/>
  <c r="AL66" i="65"/>
  <c r="AK66" i="65"/>
  <c r="AJ66" i="65"/>
  <c r="AI66" i="65"/>
  <c r="AH66" i="65"/>
  <c r="AG66" i="65"/>
  <c r="AF66" i="65"/>
  <c r="AE66" i="65"/>
  <c r="AD66" i="65"/>
  <c r="AC66" i="65"/>
  <c r="AB66" i="65"/>
  <c r="AA66" i="65"/>
  <c r="Z66" i="65"/>
  <c r="Y66" i="65"/>
  <c r="X66" i="65"/>
  <c r="W66" i="65"/>
  <c r="V66" i="65"/>
  <c r="U66" i="65"/>
  <c r="T66" i="65"/>
  <c r="S66" i="65"/>
  <c r="R66" i="65"/>
  <c r="Q66" i="65"/>
  <c r="P66" i="65"/>
  <c r="O66" i="65"/>
  <c r="N66" i="65"/>
  <c r="M66" i="65"/>
  <c r="L66" i="65"/>
  <c r="K66" i="65"/>
  <c r="J66" i="65"/>
  <c r="I66" i="65"/>
  <c r="AM65" i="65"/>
  <c r="AL65" i="65"/>
  <c r="AK65" i="65"/>
  <c r="AJ65" i="65"/>
  <c r="AI65" i="65"/>
  <c r="AH65" i="65"/>
  <c r="AG65" i="65"/>
  <c r="AF65" i="65"/>
  <c r="AE65" i="65"/>
  <c r="AD65" i="65"/>
  <c r="AC65" i="65"/>
  <c r="AB65" i="65"/>
  <c r="AA65" i="65"/>
  <c r="Z65" i="65"/>
  <c r="Y65" i="65"/>
  <c r="X65" i="65"/>
  <c r="W65" i="65"/>
  <c r="V65" i="65"/>
  <c r="U65" i="65"/>
  <c r="T65" i="65"/>
  <c r="S65" i="65"/>
  <c r="R65" i="65"/>
  <c r="Q65" i="65"/>
  <c r="P65" i="65"/>
  <c r="O65" i="65"/>
  <c r="N65" i="65"/>
  <c r="M65" i="65"/>
  <c r="L65" i="65"/>
  <c r="K65" i="65"/>
  <c r="J65" i="65"/>
  <c r="I65" i="65"/>
  <c r="AM63" i="65"/>
  <c r="AL63" i="65"/>
  <c r="AK63" i="65"/>
  <c r="AJ63" i="65"/>
  <c r="AI63" i="65"/>
  <c r="AH63" i="65"/>
  <c r="AG63" i="65"/>
  <c r="AF63" i="65"/>
  <c r="AE63" i="65"/>
  <c r="AD63" i="65"/>
  <c r="AC63" i="65"/>
  <c r="AB63" i="65"/>
  <c r="AA63" i="65"/>
  <c r="Z63" i="65"/>
  <c r="Y63" i="65"/>
  <c r="X63" i="65"/>
  <c r="W63" i="65"/>
  <c r="V63" i="65"/>
  <c r="U63" i="65"/>
  <c r="T63" i="65"/>
  <c r="S63" i="65"/>
  <c r="R63" i="65"/>
  <c r="Q63" i="65"/>
  <c r="P63" i="65"/>
  <c r="O63" i="65"/>
  <c r="N63" i="65"/>
  <c r="M63" i="65"/>
  <c r="L63" i="65"/>
  <c r="K63" i="65"/>
  <c r="J63" i="65"/>
  <c r="I63" i="65"/>
  <c r="AM62" i="65"/>
  <c r="AL62" i="65"/>
  <c r="AK62" i="65"/>
  <c r="AJ62" i="65"/>
  <c r="AI62" i="65"/>
  <c r="AH62" i="65"/>
  <c r="AG62" i="65"/>
  <c r="AF62" i="65"/>
  <c r="AE62" i="65"/>
  <c r="AD62" i="65"/>
  <c r="AC62" i="65"/>
  <c r="AB62" i="65"/>
  <c r="AA62" i="65"/>
  <c r="Z62" i="65"/>
  <c r="Y62" i="65"/>
  <c r="X62" i="65"/>
  <c r="W62" i="65"/>
  <c r="V62" i="65"/>
  <c r="U62" i="65"/>
  <c r="T62" i="65"/>
  <c r="S62" i="65"/>
  <c r="R62" i="65"/>
  <c r="Q62" i="65"/>
  <c r="P62" i="65"/>
  <c r="O62" i="65"/>
  <c r="N62" i="65"/>
  <c r="M62" i="65"/>
  <c r="L62" i="65"/>
  <c r="K62" i="65"/>
  <c r="J62" i="65"/>
  <c r="I62" i="65"/>
  <c r="AM60" i="65"/>
  <c r="AL60" i="65"/>
  <c r="AK60" i="65"/>
  <c r="AJ60" i="65"/>
  <c r="AI60" i="65"/>
  <c r="AH60" i="65"/>
  <c r="AG60" i="65"/>
  <c r="AF60" i="65"/>
  <c r="AE60" i="65"/>
  <c r="AD60" i="65"/>
  <c r="AC60" i="65"/>
  <c r="AB60" i="65"/>
  <c r="AA60" i="65"/>
  <c r="Z60" i="65"/>
  <c r="Y60" i="65"/>
  <c r="X60" i="65"/>
  <c r="W60" i="65"/>
  <c r="V60" i="65"/>
  <c r="U60" i="65"/>
  <c r="T60" i="65"/>
  <c r="S60" i="65"/>
  <c r="R60" i="65"/>
  <c r="Q60" i="65"/>
  <c r="P60" i="65"/>
  <c r="O60" i="65"/>
  <c r="N60" i="65"/>
  <c r="M60" i="65"/>
  <c r="L60" i="65"/>
  <c r="K60" i="65"/>
  <c r="J60" i="65"/>
  <c r="I60" i="65"/>
  <c r="AM59" i="65"/>
  <c r="AL59" i="65"/>
  <c r="AK59" i="65"/>
  <c r="AJ59" i="65"/>
  <c r="AI59" i="65"/>
  <c r="AH59" i="65"/>
  <c r="AG59" i="65"/>
  <c r="AF59" i="65"/>
  <c r="AE59" i="65"/>
  <c r="AD59" i="65"/>
  <c r="AC59" i="65"/>
  <c r="AB59" i="65"/>
  <c r="AA59" i="65"/>
  <c r="Z59" i="65"/>
  <c r="Y59" i="65"/>
  <c r="X59" i="65"/>
  <c r="W59" i="65"/>
  <c r="V59" i="65"/>
  <c r="U59" i="65"/>
  <c r="T59" i="65"/>
  <c r="S59" i="65"/>
  <c r="R59" i="65"/>
  <c r="Q59" i="65"/>
  <c r="P59" i="65"/>
  <c r="O59" i="65"/>
  <c r="N59" i="65"/>
  <c r="M59" i="65"/>
  <c r="L59" i="65"/>
  <c r="K59" i="65"/>
  <c r="J59" i="65"/>
  <c r="I59" i="65"/>
  <c r="AM57" i="65"/>
  <c r="AL57" i="65"/>
  <c r="AK57" i="65"/>
  <c r="AJ57" i="65"/>
  <c r="AI57" i="65"/>
  <c r="AH57" i="65"/>
  <c r="AG57" i="65"/>
  <c r="AF57" i="65"/>
  <c r="AE57" i="65"/>
  <c r="AD57" i="65"/>
  <c r="AC57" i="65"/>
  <c r="AB57" i="65"/>
  <c r="AA57" i="65"/>
  <c r="Z57" i="65"/>
  <c r="Y57" i="65"/>
  <c r="X57" i="65"/>
  <c r="W57" i="65"/>
  <c r="V57" i="65"/>
  <c r="U57" i="65"/>
  <c r="T57" i="65"/>
  <c r="S57" i="65"/>
  <c r="R57" i="65"/>
  <c r="Q57" i="65"/>
  <c r="P57" i="65"/>
  <c r="O57" i="65"/>
  <c r="N57" i="65"/>
  <c r="M57" i="65"/>
  <c r="L57" i="65"/>
  <c r="K57" i="65"/>
  <c r="J57" i="65"/>
  <c r="I57" i="65"/>
  <c r="AM56" i="65"/>
  <c r="AL56" i="65"/>
  <c r="AK56" i="65"/>
  <c r="AJ56" i="65"/>
  <c r="AI56" i="65"/>
  <c r="AH56" i="65"/>
  <c r="AG56" i="65"/>
  <c r="AF56" i="65"/>
  <c r="AE56" i="65"/>
  <c r="AD56" i="65"/>
  <c r="AC56" i="65"/>
  <c r="AB56" i="65"/>
  <c r="AA56" i="65"/>
  <c r="Z56" i="65"/>
  <c r="Y56" i="65"/>
  <c r="X56" i="65"/>
  <c r="W56" i="65"/>
  <c r="V56" i="65"/>
  <c r="U56" i="65"/>
  <c r="T56" i="65"/>
  <c r="S56" i="65"/>
  <c r="R56" i="65"/>
  <c r="Q56" i="65"/>
  <c r="P56" i="65"/>
  <c r="O56" i="65"/>
  <c r="N56" i="65"/>
  <c r="M56" i="65"/>
  <c r="L56" i="65"/>
  <c r="K56" i="65"/>
  <c r="J56" i="65"/>
  <c r="I56" i="65"/>
  <c r="AM54" i="65"/>
  <c r="AL54" i="65"/>
  <c r="AK54" i="65"/>
  <c r="AJ54" i="65"/>
  <c r="AI54" i="65"/>
  <c r="AH54" i="65"/>
  <c r="AG54" i="65"/>
  <c r="AF54" i="65"/>
  <c r="AE54" i="65"/>
  <c r="AD54" i="65"/>
  <c r="AC54" i="65"/>
  <c r="AB54" i="65"/>
  <c r="AA54" i="65"/>
  <c r="Z54" i="65"/>
  <c r="Y54" i="65"/>
  <c r="X54" i="65"/>
  <c r="W54" i="65"/>
  <c r="V54" i="65"/>
  <c r="U54" i="65"/>
  <c r="T54" i="65"/>
  <c r="S54" i="65"/>
  <c r="R54" i="65"/>
  <c r="Q54" i="65"/>
  <c r="P54" i="65"/>
  <c r="O54" i="65"/>
  <c r="N54" i="65"/>
  <c r="M54" i="65"/>
  <c r="L54" i="65"/>
  <c r="K54" i="65"/>
  <c r="J54" i="65"/>
  <c r="I54" i="65"/>
  <c r="AM53" i="65"/>
  <c r="AL53" i="65"/>
  <c r="AK53" i="65"/>
  <c r="AJ53" i="65"/>
  <c r="AI53" i="65"/>
  <c r="AH53" i="65"/>
  <c r="AG53" i="65"/>
  <c r="AF53" i="65"/>
  <c r="AE53" i="65"/>
  <c r="AD53" i="65"/>
  <c r="AC53" i="65"/>
  <c r="AB53" i="65"/>
  <c r="AA53" i="65"/>
  <c r="Z53" i="65"/>
  <c r="Y53" i="65"/>
  <c r="X53" i="65"/>
  <c r="W53" i="65"/>
  <c r="V53" i="65"/>
  <c r="U53" i="65"/>
  <c r="T53" i="65"/>
  <c r="S53" i="65"/>
  <c r="R53" i="65"/>
  <c r="Q53" i="65"/>
  <c r="P53" i="65"/>
  <c r="O53" i="65"/>
  <c r="N53" i="65"/>
  <c r="M53" i="65"/>
  <c r="L53" i="65"/>
  <c r="K53" i="65"/>
  <c r="J53" i="65"/>
  <c r="I53" i="65"/>
  <c r="AM51" i="65"/>
  <c r="AL51" i="65"/>
  <c r="AK51" i="65"/>
  <c r="AJ51" i="65"/>
  <c r="AI51" i="65"/>
  <c r="AH51" i="65"/>
  <c r="AG51" i="65"/>
  <c r="AF51" i="65"/>
  <c r="AE51" i="65"/>
  <c r="AD51" i="65"/>
  <c r="AC51" i="65"/>
  <c r="AB51" i="65"/>
  <c r="AA51" i="65"/>
  <c r="Z51" i="65"/>
  <c r="Y51" i="65"/>
  <c r="X51" i="65"/>
  <c r="W51" i="65"/>
  <c r="V51" i="65"/>
  <c r="U51" i="65"/>
  <c r="T51" i="65"/>
  <c r="S51" i="65"/>
  <c r="R51" i="65"/>
  <c r="Q51" i="65"/>
  <c r="P51" i="65"/>
  <c r="O51" i="65"/>
  <c r="N51" i="65"/>
  <c r="M51" i="65"/>
  <c r="L51" i="65"/>
  <c r="K51" i="65"/>
  <c r="J51" i="65"/>
  <c r="I51" i="65"/>
  <c r="AM50" i="65"/>
  <c r="AL50" i="65"/>
  <c r="AK50" i="65"/>
  <c r="AJ50" i="65"/>
  <c r="AI50" i="65"/>
  <c r="AH50" i="65"/>
  <c r="AG50" i="65"/>
  <c r="AF50" i="65"/>
  <c r="AE50" i="65"/>
  <c r="AD50" i="65"/>
  <c r="AC50" i="65"/>
  <c r="AB50" i="65"/>
  <c r="AA50" i="65"/>
  <c r="Z50" i="65"/>
  <c r="Y50" i="65"/>
  <c r="X50" i="65"/>
  <c r="W50" i="65"/>
  <c r="V50" i="65"/>
  <c r="U50" i="65"/>
  <c r="T50" i="65"/>
  <c r="S50" i="65"/>
  <c r="R50" i="65"/>
  <c r="Q50" i="65"/>
  <c r="P50" i="65"/>
  <c r="O50" i="65"/>
  <c r="N50" i="65"/>
  <c r="M50" i="65"/>
  <c r="L50" i="65"/>
  <c r="K50" i="65"/>
  <c r="J50" i="65"/>
  <c r="I50" i="65"/>
  <c r="AM48" i="65"/>
  <c r="AL48" i="65"/>
  <c r="AK48" i="65"/>
  <c r="AJ48" i="65"/>
  <c r="AI48" i="65"/>
  <c r="AH48" i="65"/>
  <c r="AG48" i="65"/>
  <c r="AF48" i="65"/>
  <c r="AE48" i="65"/>
  <c r="AD48" i="65"/>
  <c r="AC48" i="65"/>
  <c r="AB48" i="65"/>
  <c r="AA48" i="65"/>
  <c r="Z48" i="65"/>
  <c r="Y48" i="65"/>
  <c r="X48" i="65"/>
  <c r="W48" i="65"/>
  <c r="V48" i="65"/>
  <c r="U48" i="65"/>
  <c r="T48" i="65"/>
  <c r="S48" i="65"/>
  <c r="R48" i="65"/>
  <c r="Q48" i="65"/>
  <c r="P48" i="65"/>
  <c r="O48" i="65"/>
  <c r="N48" i="65"/>
  <c r="M48" i="65"/>
  <c r="L48" i="65"/>
  <c r="K48" i="65"/>
  <c r="J48" i="65"/>
  <c r="I48" i="65"/>
  <c r="AM47" i="65"/>
  <c r="AL47" i="65"/>
  <c r="AK47" i="65"/>
  <c r="AJ47" i="65"/>
  <c r="AI47" i="65"/>
  <c r="AH47" i="65"/>
  <c r="AG47" i="65"/>
  <c r="AF47" i="65"/>
  <c r="AE47" i="65"/>
  <c r="AD47" i="65"/>
  <c r="AC47" i="65"/>
  <c r="AB47" i="65"/>
  <c r="AA47" i="65"/>
  <c r="Z47" i="65"/>
  <c r="Y47" i="65"/>
  <c r="X47" i="65"/>
  <c r="W47" i="65"/>
  <c r="V47" i="65"/>
  <c r="U47" i="65"/>
  <c r="T47" i="65"/>
  <c r="S47" i="65"/>
  <c r="R47" i="65"/>
  <c r="Q47" i="65"/>
  <c r="P47" i="65"/>
  <c r="O47" i="65"/>
  <c r="N47" i="65"/>
  <c r="M47" i="65"/>
  <c r="L47" i="65"/>
  <c r="K47" i="65"/>
  <c r="J47" i="65"/>
  <c r="I47" i="65"/>
  <c r="AM45" i="65"/>
  <c r="AL45" i="65"/>
  <c r="AK45" i="65"/>
  <c r="AJ45" i="65"/>
  <c r="AI45" i="65"/>
  <c r="AH45" i="65"/>
  <c r="AG45" i="65"/>
  <c r="AF45" i="65"/>
  <c r="AE45" i="65"/>
  <c r="AD45" i="65"/>
  <c r="AC45" i="65"/>
  <c r="AB45" i="65"/>
  <c r="AA45" i="65"/>
  <c r="Z45" i="65"/>
  <c r="Y45" i="65"/>
  <c r="X45" i="65"/>
  <c r="W45" i="65"/>
  <c r="V45" i="65"/>
  <c r="U45" i="65"/>
  <c r="T45" i="65"/>
  <c r="S45" i="65"/>
  <c r="R45" i="65"/>
  <c r="Q45" i="65"/>
  <c r="P45" i="65"/>
  <c r="O45" i="65"/>
  <c r="N45" i="65"/>
  <c r="M45" i="65"/>
  <c r="L45" i="65"/>
  <c r="K45" i="65"/>
  <c r="J45" i="65"/>
  <c r="I45" i="65"/>
  <c r="AM44" i="65"/>
  <c r="AL44" i="65"/>
  <c r="AK44" i="65"/>
  <c r="AJ44" i="65"/>
  <c r="AI44" i="65"/>
  <c r="AH44" i="65"/>
  <c r="AG44" i="65"/>
  <c r="AF44" i="65"/>
  <c r="AE44" i="65"/>
  <c r="AD44" i="65"/>
  <c r="AC44" i="65"/>
  <c r="AB44" i="65"/>
  <c r="AA44" i="65"/>
  <c r="Z44" i="65"/>
  <c r="Y44" i="65"/>
  <c r="X44" i="65"/>
  <c r="W44" i="65"/>
  <c r="V44" i="65"/>
  <c r="U44" i="65"/>
  <c r="T44" i="65"/>
  <c r="S44" i="65"/>
  <c r="R44" i="65"/>
  <c r="Q44" i="65"/>
  <c r="P44" i="65"/>
  <c r="O44" i="65"/>
  <c r="N44" i="65"/>
  <c r="M44" i="65"/>
  <c r="L44" i="65"/>
  <c r="K44" i="65"/>
  <c r="J44" i="65"/>
  <c r="I44" i="65"/>
  <c r="AM42" i="65"/>
  <c r="AL42" i="65"/>
  <c r="AK42" i="65"/>
  <c r="AJ42" i="65"/>
  <c r="AI42" i="65"/>
  <c r="AH42" i="65"/>
  <c r="AG42" i="65"/>
  <c r="AF42" i="65"/>
  <c r="AE42" i="65"/>
  <c r="AD42" i="65"/>
  <c r="AC42" i="65"/>
  <c r="AB42" i="65"/>
  <c r="AA42" i="65"/>
  <c r="Z42" i="65"/>
  <c r="Y42" i="65"/>
  <c r="X42" i="65"/>
  <c r="W42" i="65"/>
  <c r="V42" i="65"/>
  <c r="U42" i="65"/>
  <c r="T42" i="65"/>
  <c r="S42" i="65"/>
  <c r="R42" i="65"/>
  <c r="Q42" i="65"/>
  <c r="P42" i="65"/>
  <c r="O42" i="65"/>
  <c r="N42" i="65"/>
  <c r="M42" i="65"/>
  <c r="L42" i="65"/>
  <c r="K42" i="65"/>
  <c r="J42" i="65"/>
  <c r="I42" i="65"/>
  <c r="AM41" i="65"/>
  <c r="AL41" i="65"/>
  <c r="AK41" i="65"/>
  <c r="AJ41" i="65"/>
  <c r="AI41" i="65"/>
  <c r="AH41" i="65"/>
  <c r="AG41" i="65"/>
  <c r="AF41" i="65"/>
  <c r="AE41" i="65"/>
  <c r="AD41" i="65"/>
  <c r="AC41" i="65"/>
  <c r="AB41" i="65"/>
  <c r="AA41" i="65"/>
  <c r="Z41" i="65"/>
  <c r="Y41" i="65"/>
  <c r="X41" i="65"/>
  <c r="W41" i="65"/>
  <c r="V41" i="65"/>
  <c r="U41" i="65"/>
  <c r="T41" i="65"/>
  <c r="S41" i="65"/>
  <c r="R41" i="65"/>
  <c r="Q41" i="65"/>
  <c r="P41" i="65"/>
  <c r="O41" i="65"/>
  <c r="N41" i="65"/>
  <c r="M41" i="65"/>
  <c r="L41" i="65"/>
  <c r="K41" i="65"/>
  <c r="J41" i="65"/>
  <c r="I41" i="65"/>
  <c r="AM39" i="65"/>
  <c r="AL39" i="65"/>
  <c r="AK39" i="65"/>
  <c r="AJ39" i="65"/>
  <c r="AI39" i="65"/>
  <c r="AH39" i="65"/>
  <c r="AG39" i="65"/>
  <c r="AF39" i="65"/>
  <c r="AE39" i="65"/>
  <c r="AD39" i="65"/>
  <c r="AC39" i="65"/>
  <c r="AB39" i="65"/>
  <c r="AA39" i="65"/>
  <c r="Z39" i="65"/>
  <c r="Y39" i="65"/>
  <c r="X39" i="65"/>
  <c r="W39" i="65"/>
  <c r="V39" i="65"/>
  <c r="U39" i="65"/>
  <c r="T39" i="65"/>
  <c r="S39" i="65"/>
  <c r="R39" i="65"/>
  <c r="Q39" i="65"/>
  <c r="P39" i="65"/>
  <c r="O39" i="65"/>
  <c r="N39" i="65"/>
  <c r="M39" i="65"/>
  <c r="L39" i="65"/>
  <c r="K39" i="65"/>
  <c r="J39" i="65"/>
  <c r="I39" i="65"/>
  <c r="AM38" i="65"/>
  <c r="AL38" i="65"/>
  <c r="AK38" i="65"/>
  <c r="AJ38" i="65"/>
  <c r="AI38" i="65"/>
  <c r="AH38" i="65"/>
  <c r="AG38" i="65"/>
  <c r="AF38" i="65"/>
  <c r="AE38" i="65"/>
  <c r="AD38" i="65"/>
  <c r="AC38" i="65"/>
  <c r="AB38" i="65"/>
  <c r="AA38" i="65"/>
  <c r="Z38" i="65"/>
  <c r="Y38" i="65"/>
  <c r="X38" i="65"/>
  <c r="W38" i="65"/>
  <c r="V38" i="65"/>
  <c r="U38" i="65"/>
  <c r="T38" i="65"/>
  <c r="S38" i="65"/>
  <c r="R38" i="65"/>
  <c r="Q38" i="65"/>
  <c r="P38" i="65"/>
  <c r="O38" i="65"/>
  <c r="N38" i="65"/>
  <c r="M38" i="65"/>
  <c r="L38" i="65"/>
  <c r="K38" i="65"/>
  <c r="J38" i="65"/>
  <c r="I38" i="65"/>
  <c r="AM36" i="65"/>
  <c r="AL36" i="65"/>
  <c r="AK36" i="65"/>
  <c r="AJ36" i="65"/>
  <c r="AI36" i="65"/>
  <c r="AH36" i="65"/>
  <c r="AG36" i="65"/>
  <c r="AF36" i="65"/>
  <c r="AE36" i="65"/>
  <c r="AD36" i="65"/>
  <c r="AC36" i="65"/>
  <c r="AB36" i="65"/>
  <c r="AA36" i="65"/>
  <c r="Z36" i="65"/>
  <c r="Y36" i="65"/>
  <c r="X36" i="65"/>
  <c r="W36" i="65"/>
  <c r="V36" i="65"/>
  <c r="U36" i="65"/>
  <c r="T36" i="65"/>
  <c r="S36" i="65"/>
  <c r="R36" i="65"/>
  <c r="Q36" i="65"/>
  <c r="P36" i="65"/>
  <c r="O36" i="65"/>
  <c r="N36" i="65"/>
  <c r="M36" i="65"/>
  <c r="L36" i="65"/>
  <c r="K36" i="65"/>
  <c r="J36" i="65"/>
  <c r="I36" i="65"/>
  <c r="AM35" i="65"/>
  <c r="AL35" i="65"/>
  <c r="AK35" i="65"/>
  <c r="AJ35" i="65"/>
  <c r="AI35" i="65"/>
  <c r="AH35" i="65"/>
  <c r="AG35" i="65"/>
  <c r="AF35" i="65"/>
  <c r="AE35" i="65"/>
  <c r="AD35" i="65"/>
  <c r="AC35" i="65"/>
  <c r="AB35" i="65"/>
  <c r="AA35" i="65"/>
  <c r="Z35" i="65"/>
  <c r="Y35" i="65"/>
  <c r="X35" i="65"/>
  <c r="W35" i="65"/>
  <c r="V35" i="65"/>
  <c r="U35" i="65"/>
  <c r="T35" i="65"/>
  <c r="S35" i="65"/>
  <c r="R35" i="65"/>
  <c r="Q35" i="65"/>
  <c r="P35" i="65"/>
  <c r="O35" i="65"/>
  <c r="N35" i="65"/>
  <c r="M35" i="65"/>
  <c r="L35" i="65"/>
  <c r="K35" i="65"/>
  <c r="J35" i="65"/>
  <c r="I35" i="65"/>
  <c r="AM33" i="65"/>
  <c r="AL33" i="65"/>
  <c r="AK33" i="65"/>
  <c r="AJ33" i="65"/>
  <c r="AI33" i="65"/>
  <c r="AH33" i="65"/>
  <c r="AG33" i="65"/>
  <c r="AF33" i="65"/>
  <c r="AE33" i="65"/>
  <c r="AD33" i="65"/>
  <c r="AC33" i="65"/>
  <c r="AB33" i="65"/>
  <c r="AA33" i="65"/>
  <c r="Z33" i="65"/>
  <c r="Y33" i="65"/>
  <c r="X33" i="65"/>
  <c r="W33" i="65"/>
  <c r="V33" i="65"/>
  <c r="U33" i="65"/>
  <c r="T33" i="65"/>
  <c r="S33" i="65"/>
  <c r="R33" i="65"/>
  <c r="Q33" i="65"/>
  <c r="P33" i="65"/>
  <c r="O33" i="65"/>
  <c r="N33" i="65"/>
  <c r="M33" i="65"/>
  <c r="L33" i="65"/>
  <c r="K33" i="65"/>
  <c r="J33" i="65"/>
  <c r="I33" i="65"/>
  <c r="AM32" i="65"/>
  <c r="AL32" i="65"/>
  <c r="AK32" i="65"/>
  <c r="AJ32" i="65"/>
  <c r="AI32" i="65"/>
  <c r="AH32" i="65"/>
  <c r="AG32" i="65"/>
  <c r="AF32" i="65"/>
  <c r="AE32" i="65"/>
  <c r="AD32" i="65"/>
  <c r="AC32" i="65"/>
  <c r="AB32" i="65"/>
  <c r="AA32" i="65"/>
  <c r="Z32" i="65"/>
  <c r="Y32" i="65"/>
  <c r="X32" i="65"/>
  <c r="W32" i="65"/>
  <c r="V32" i="65"/>
  <c r="U32" i="65"/>
  <c r="T32" i="65"/>
  <c r="S32" i="65"/>
  <c r="R32" i="65"/>
  <c r="Q32" i="65"/>
  <c r="P32" i="65"/>
  <c r="O32" i="65"/>
  <c r="N32" i="65"/>
  <c r="M32" i="65"/>
  <c r="L32" i="65"/>
  <c r="K32" i="65"/>
  <c r="J32" i="65"/>
  <c r="I32" i="65"/>
  <c r="AM30" i="65"/>
  <c r="AL30" i="65"/>
  <c r="AK30" i="65"/>
  <c r="AJ30" i="65"/>
  <c r="AI30" i="65"/>
  <c r="AH30" i="65"/>
  <c r="AG30" i="65"/>
  <c r="AF30" i="65"/>
  <c r="AE30" i="65"/>
  <c r="AD30" i="65"/>
  <c r="AC30" i="65"/>
  <c r="AB30" i="65"/>
  <c r="AA30" i="65"/>
  <c r="Z30" i="65"/>
  <c r="Y30" i="65"/>
  <c r="X30" i="65"/>
  <c r="W30" i="65"/>
  <c r="V30" i="65"/>
  <c r="U30" i="65"/>
  <c r="T30" i="65"/>
  <c r="S30" i="65"/>
  <c r="R30" i="65"/>
  <c r="Q30" i="65"/>
  <c r="P30" i="65"/>
  <c r="O30" i="65"/>
  <c r="N30" i="65"/>
  <c r="M30" i="65"/>
  <c r="L30" i="65"/>
  <c r="K30" i="65"/>
  <c r="J30" i="65"/>
  <c r="I30" i="65"/>
  <c r="AM29" i="65"/>
  <c r="AL29" i="65"/>
  <c r="AK29" i="65"/>
  <c r="AJ29" i="65"/>
  <c r="AI29" i="65"/>
  <c r="AH29" i="65"/>
  <c r="AG29" i="65"/>
  <c r="AF29" i="65"/>
  <c r="AE29" i="65"/>
  <c r="AD29" i="65"/>
  <c r="AC29" i="65"/>
  <c r="AB29" i="65"/>
  <c r="AA29" i="65"/>
  <c r="Z29" i="65"/>
  <c r="Y29" i="65"/>
  <c r="X29" i="65"/>
  <c r="W29" i="65"/>
  <c r="V29" i="65"/>
  <c r="U29" i="65"/>
  <c r="T29" i="65"/>
  <c r="S29" i="65"/>
  <c r="R29" i="65"/>
  <c r="Q29" i="65"/>
  <c r="P29" i="65"/>
  <c r="O29" i="65"/>
  <c r="N29" i="65"/>
  <c r="M29" i="65"/>
  <c r="L29" i="65"/>
  <c r="K29" i="65"/>
  <c r="J29" i="65"/>
  <c r="I29" i="65"/>
  <c r="AM27" i="65"/>
  <c r="AL27" i="65"/>
  <c r="AK27" i="65"/>
  <c r="AJ27" i="65"/>
  <c r="AI27" i="65"/>
  <c r="AH27" i="65"/>
  <c r="AG27" i="65"/>
  <c r="AF27" i="65"/>
  <c r="AE27" i="65"/>
  <c r="AD27" i="65"/>
  <c r="AC27" i="65"/>
  <c r="AB27" i="65"/>
  <c r="AA27" i="65"/>
  <c r="Z27" i="65"/>
  <c r="Y27" i="65"/>
  <c r="X27" i="65"/>
  <c r="W27" i="65"/>
  <c r="V27" i="65"/>
  <c r="U27" i="65"/>
  <c r="T27" i="65"/>
  <c r="S27" i="65"/>
  <c r="R27" i="65"/>
  <c r="Q27" i="65"/>
  <c r="P27" i="65"/>
  <c r="O27" i="65"/>
  <c r="N27" i="65"/>
  <c r="M27" i="65"/>
  <c r="L27" i="65"/>
  <c r="K27" i="65"/>
  <c r="J27" i="65"/>
  <c r="I27" i="65"/>
  <c r="AM26" i="65"/>
  <c r="AL26" i="65"/>
  <c r="AK26" i="65"/>
  <c r="AJ26" i="65"/>
  <c r="AI26" i="65"/>
  <c r="AH26" i="65"/>
  <c r="AG26" i="65"/>
  <c r="AF26" i="65"/>
  <c r="AE26" i="65"/>
  <c r="AD26" i="65"/>
  <c r="AC26" i="65"/>
  <c r="AB26" i="65"/>
  <c r="AA26" i="65"/>
  <c r="Z26" i="65"/>
  <c r="Y26" i="65"/>
  <c r="X26" i="65"/>
  <c r="W26" i="65"/>
  <c r="V26" i="65"/>
  <c r="U26" i="65"/>
  <c r="T26" i="65"/>
  <c r="S26" i="65"/>
  <c r="R26" i="65"/>
  <c r="Q26" i="65"/>
  <c r="P26" i="65"/>
  <c r="O26" i="65"/>
  <c r="N26" i="65"/>
  <c r="M26" i="65"/>
  <c r="L26" i="65"/>
  <c r="K26" i="65"/>
  <c r="J26" i="65"/>
  <c r="I26" i="65"/>
  <c r="AM24" i="65"/>
  <c r="AL24" i="65"/>
  <c r="AK24" i="65"/>
  <c r="AJ24" i="65"/>
  <c r="AI24" i="65"/>
  <c r="AH24" i="65"/>
  <c r="AG24" i="65"/>
  <c r="AF24" i="65"/>
  <c r="AE24" i="65"/>
  <c r="AD24" i="65"/>
  <c r="AC24" i="65"/>
  <c r="AB24" i="65"/>
  <c r="AA24" i="65"/>
  <c r="Z24" i="65"/>
  <c r="Y24" i="65"/>
  <c r="X24" i="65"/>
  <c r="W24" i="65"/>
  <c r="V24" i="65"/>
  <c r="U24" i="65"/>
  <c r="T24" i="65"/>
  <c r="S24" i="65"/>
  <c r="R24" i="65"/>
  <c r="Q24" i="65"/>
  <c r="P24" i="65"/>
  <c r="O24" i="65"/>
  <c r="N24" i="65"/>
  <c r="M24" i="65"/>
  <c r="L24" i="65"/>
  <c r="K24" i="65"/>
  <c r="J24" i="65"/>
  <c r="I24" i="65"/>
  <c r="AM23" i="65"/>
  <c r="AL23" i="65"/>
  <c r="AK23" i="65"/>
  <c r="AJ23" i="65"/>
  <c r="AI23" i="65"/>
  <c r="AH23" i="65"/>
  <c r="AG23" i="65"/>
  <c r="AF23" i="65"/>
  <c r="AE23" i="65"/>
  <c r="AD23" i="65"/>
  <c r="AC23" i="65"/>
  <c r="AB23" i="65"/>
  <c r="AA23" i="65"/>
  <c r="Z23" i="65"/>
  <c r="Y23" i="65"/>
  <c r="X23" i="65"/>
  <c r="W23" i="65"/>
  <c r="V23" i="65"/>
  <c r="U23" i="65"/>
  <c r="T23" i="65"/>
  <c r="S23" i="65"/>
  <c r="R23" i="65"/>
  <c r="Q23" i="65"/>
  <c r="P23" i="65"/>
  <c r="O23" i="65"/>
  <c r="N23" i="65"/>
  <c r="M23" i="65"/>
  <c r="L23" i="65"/>
  <c r="K23" i="65"/>
  <c r="J23" i="65"/>
  <c r="I23" i="65"/>
  <c r="AM81" i="64"/>
  <c r="AL81" i="64"/>
  <c r="AK81" i="64"/>
  <c r="AJ81" i="64"/>
  <c r="AI81" i="64"/>
  <c r="AH81" i="64"/>
  <c r="AG81" i="64"/>
  <c r="AF81" i="64"/>
  <c r="AE81" i="64"/>
  <c r="AD81" i="64"/>
  <c r="AC81" i="64"/>
  <c r="AB81" i="64"/>
  <c r="AA81" i="64"/>
  <c r="Z81" i="64"/>
  <c r="Y81" i="64"/>
  <c r="X81" i="64"/>
  <c r="W81" i="64"/>
  <c r="V81" i="64"/>
  <c r="U81" i="64"/>
  <c r="T81" i="64"/>
  <c r="S81" i="64"/>
  <c r="R81" i="64"/>
  <c r="Q81" i="64"/>
  <c r="P81" i="64"/>
  <c r="O81" i="64"/>
  <c r="N81" i="64"/>
  <c r="M81" i="64"/>
  <c r="L81" i="64"/>
  <c r="K81" i="64"/>
  <c r="J81" i="64"/>
  <c r="I81" i="64"/>
  <c r="AM80" i="64"/>
  <c r="AL80" i="64"/>
  <c r="AK80" i="64"/>
  <c r="AJ80" i="64"/>
  <c r="AI80" i="64"/>
  <c r="AH80" i="64"/>
  <c r="AG80" i="64"/>
  <c r="AF80" i="64"/>
  <c r="AE80" i="64"/>
  <c r="AD80" i="64"/>
  <c r="AC80" i="64"/>
  <c r="AB80" i="64"/>
  <c r="AA80" i="64"/>
  <c r="Z80" i="64"/>
  <c r="Y80" i="64"/>
  <c r="X80" i="64"/>
  <c r="W80" i="64"/>
  <c r="V80" i="64"/>
  <c r="U80" i="64"/>
  <c r="T80" i="64"/>
  <c r="S80" i="64"/>
  <c r="R80" i="64"/>
  <c r="Q80" i="64"/>
  <c r="P80" i="64"/>
  <c r="O80" i="64"/>
  <c r="N80" i="64"/>
  <c r="M80" i="64"/>
  <c r="L80" i="64"/>
  <c r="K80" i="64"/>
  <c r="J80" i="64"/>
  <c r="I80" i="64"/>
  <c r="AM78" i="64"/>
  <c r="AL78" i="64"/>
  <c r="AK78" i="64"/>
  <c r="AJ78" i="64"/>
  <c r="AI78" i="64"/>
  <c r="AH78" i="64"/>
  <c r="AG78" i="64"/>
  <c r="AF78" i="64"/>
  <c r="AE78" i="64"/>
  <c r="AD78" i="64"/>
  <c r="AC78" i="64"/>
  <c r="AB78" i="64"/>
  <c r="AA78" i="64"/>
  <c r="Z78" i="64"/>
  <c r="Y78" i="64"/>
  <c r="X78" i="64"/>
  <c r="W78" i="64"/>
  <c r="V78" i="64"/>
  <c r="U78" i="64"/>
  <c r="T78" i="64"/>
  <c r="S78" i="64"/>
  <c r="R78" i="64"/>
  <c r="Q78" i="64"/>
  <c r="P78" i="64"/>
  <c r="O78" i="64"/>
  <c r="N78" i="64"/>
  <c r="M78" i="64"/>
  <c r="L78" i="64"/>
  <c r="K78" i="64"/>
  <c r="J78" i="64"/>
  <c r="I78" i="64"/>
  <c r="AM77" i="64"/>
  <c r="AL77" i="64"/>
  <c r="AK77" i="64"/>
  <c r="AJ77" i="64"/>
  <c r="AI77" i="64"/>
  <c r="AH77" i="64"/>
  <c r="AG77" i="64"/>
  <c r="AF77" i="64"/>
  <c r="AE77" i="64"/>
  <c r="AD77" i="64"/>
  <c r="AC77" i="64"/>
  <c r="AB77" i="64"/>
  <c r="AA77" i="64"/>
  <c r="Z77" i="64"/>
  <c r="Y77" i="64"/>
  <c r="X77" i="64"/>
  <c r="W77" i="64"/>
  <c r="V77" i="64"/>
  <c r="U77" i="64"/>
  <c r="T77" i="64"/>
  <c r="S77" i="64"/>
  <c r="R77" i="64"/>
  <c r="Q77" i="64"/>
  <c r="P77" i="64"/>
  <c r="O77" i="64"/>
  <c r="N77" i="64"/>
  <c r="M77" i="64"/>
  <c r="L77" i="64"/>
  <c r="K77" i="64"/>
  <c r="J77" i="64"/>
  <c r="I77" i="64"/>
  <c r="AM75" i="64"/>
  <c r="AL75" i="64"/>
  <c r="AK75" i="64"/>
  <c r="AJ75" i="64"/>
  <c r="AI75" i="64"/>
  <c r="AH75" i="64"/>
  <c r="AG75" i="64"/>
  <c r="AF75" i="64"/>
  <c r="AE75" i="64"/>
  <c r="AD75" i="64"/>
  <c r="AC75" i="64"/>
  <c r="AB75" i="64"/>
  <c r="AA75" i="64"/>
  <c r="Z75" i="64"/>
  <c r="Y75" i="64"/>
  <c r="X75" i="64"/>
  <c r="W75" i="64"/>
  <c r="V75" i="64"/>
  <c r="U75" i="64"/>
  <c r="T75" i="64"/>
  <c r="S75" i="64"/>
  <c r="R75" i="64"/>
  <c r="Q75" i="64"/>
  <c r="P75" i="64"/>
  <c r="O75" i="64"/>
  <c r="N75" i="64"/>
  <c r="M75" i="64"/>
  <c r="L75" i="64"/>
  <c r="K75" i="64"/>
  <c r="J75" i="64"/>
  <c r="I75" i="64"/>
  <c r="AM74" i="64"/>
  <c r="AL74" i="64"/>
  <c r="AK74" i="64"/>
  <c r="AJ74" i="64"/>
  <c r="AI74" i="64"/>
  <c r="AH74" i="64"/>
  <c r="AG74" i="64"/>
  <c r="AF74" i="64"/>
  <c r="AE74" i="64"/>
  <c r="AD74" i="64"/>
  <c r="AC74" i="64"/>
  <c r="AB74" i="64"/>
  <c r="AA74" i="64"/>
  <c r="Z74" i="64"/>
  <c r="Y74" i="64"/>
  <c r="X74" i="64"/>
  <c r="W74" i="64"/>
  <c r="V74" i="64"/>
  <c r="U74" i="64"/>
  <c r="T74" i="64"/>
  <c r="S74" i="64"/>
  <c r="R74" i="64"/>
  <c r="Q74" i="64"/>
  <c r="P74" i="64"/>
  <c r="O74" i="64"/>
  <c r="N74" i="64"/>
  <c r="M74" i="64"/>
  <c r="L74" i="64"/>
  <c r="K74" i="64"/>
  <c r="J74" i="64"/>
  <c r="I74" i="64"/>
  <c r="AM72" i="64"/>
  <c r="AL72" i="64"/>
  <c r="AK72" i="64"/>
  <c r="AJ72" i="64"/>
  <c r="AI72" i="64"/>
  <c r="AH72" i="64"/>
  <c r="AG72" i="64"/>
  <c r="AF72" i="64"/>
  <c r="AE72" i="64"/>
  <c r="AD72" i="64"/>
  <c r="AC72" i="64"/>
  <c r="AB72" i="64"/>
  <c r="AA72" i="64"/>
  <c r="Z72" i="64"/>
  <c r="Y72" i="64"/>
  <c r="X72" i="64"/>
  <c r="W72" i="64"/>
  <c r="V72" i="64"/>
  <c r="U72" i="64"/>
  <c r="T72" i="64"/>
  <c r="S72" i="64"/>
  <c r="R72" i="64"/>
  <c r="Q72" i="64"/>
  <c r="P72" i="64"/>
  <c r="O72" i="64"/>
  <c r="N72" i="64"/>
  <c r="M72" i="64"/>
  <c r="L72" i="64"/>
  <c r="K72" i="64"/>
  <c r="J72" i="64"/>
  <c r="I72" i="64"/>
  <c r="AM71" i="64"/>
  <c r="AL71" i="64"/>
  <c r="AK71" i="64"/>
  <c r="AJ71" i="64"/>
  <c r="AI71" i="64"/>
  <c r="AH71" i="64"/>
  <c r="AG71" i="64"/>
  <c r="AF71" i="64"/>
  <c r="AE71" i="64"/>
  <c r="AD71" i="64"/>
  <c r="AC71" i="64"/>
  <c r="AB71" i="64"/>
  <c r="AA71" i="64"/>
  <c r="Z71" i="64"/>
  <c r="Y71" i="64"/>
  <c r="X71" i="64"/>
  <c r="W71" i="64"/>
  <c r="V71" i="64"/>
  <c r="U71" i="64"/>
  <c r="T71" i="64"/>
  <c r="S71" i="64"/>
  <c r="R71" i="64"/>
  <c r="Q71" i="64"/>
  <c r="P71" i="64"/>
  <c r="O71" i="64"/>
  <c r="N71" i="64"/>
  <c r="M71" i="64"/>
  <c r="L71" i="64"/>
  <c r="K71" i="64"/>
  <c r="J71" i="64"/>
  <c r="I71" i="64"/>
  <c r="AM69" i="64"/>
  <c r="AL69" i="64"/>
  <c r="AK69" i="64"/>
  <c r="AJ69" i="64"/>
  <c r="AI69" i="64"/>
  <c r="AH69" i="64"/>
  <c r="AG69" i="64"/>
  <c r="AF69" i="64"/>
  <c r="AE69" i="64"/>
  <c r="AD69" i="64"/>
  <c r="AC69" i="64"/>
  <c r="AB69" i="64"/>
  <c r="AA69" i="64"/>
  <c r="Z69" i="64"/>
  <c r="Y69" i="64"/>
  <c r="X69" i="64"/>
  <c r="W69" i="64"/>
  <c r="V69" i="64"/>
  <c r="U69" i="64"/>
  <c r="T69" i="64"/>
  <c r="S69" i="64"/>
  <c r="R69" i="64"/>
  <c r="Q69" i="64"/>
  <c r="P69" i="64"/>
  <c r="O69" i="64"/>
  <c r="N69" i="64"/>
  <c r="M69" i="64"/>
  <c r="L69" i="64"/>
  <c r="K69" i="64"/>
  <c r="J69" i="64"/>
  <c r="I69" i="64"/>
  <c r="AM68" i="64"/>
  <c r="AL68" i="64"/>
  <c r="AK68" i="64"/>
  <c r="AJ68" i="64"/>
  <c r="AI68" i="64"/>
  <c r="AH68" i="64"/>
  <c r="AG68" i="64"/>
  <c r="AF68" i="64"/>
  <c r="AE68" i="64"/>
  <c r="AD68" i="64"/>
  <c r="AC68" i="64"/>
  <c r="AB68" i="64"/>
  <c r="AA68" i="64"/>
  <c r="Z68" i="64"/>
  <c r="Y68" i="64"/>
  <c r="X68" i="64"/>
  <c r="W68" i="64"/>
  <c r="V68" i="64"/>
  <c r="U68" i="64"/>
  <c r="T68" i="64"/>
  <c r="S68" i="64"/>
  <c r="R68" i="64"/>
  <c r="Q68" i="64"/>
  <c r="P68" i="64"/>
  <c r="O68" i="64"/>
  <c r="N68" i="64"/>
  <c r="M68" i="64"/>
  <c r="L68" i="64"/>
  <c r="K68" i="64"/>
  <c r="J68" i="64"/>
  <c r="I68" i="64"/>
  <c r="AM66" i="64"/>
  <c r="AL66" i="64"/>
  <c r="AK66" i="64"/>
  <c r="AJ66" i="64"/>
  <c r="AI66" i="64"/>
  <c r="AH66" i="64"/>
  <c r="AG66" i="64"/>
  <c r="AF66" i="64"/>
  <c r="AE66" i="64"/>
  <c r="AD66" i="64"/>
  <c r="AC66" i="64"/>
  <c r="AB66" i="64"/>
  <c r="AA66" i="64"/>
  <c r="Z66" i="64"/>
  <c r="Y66" i="64"/>
  <c r="X66" i="64"/>
  <c r="W66" i="64"/>
  <c r="V66" i="64"/>
  <c r="U66" i="64"/>
  <c r="T66" i="64"/>
  <c r="S66" i="64"/>
  <c r="R66" i="64"/>
  <c r="Q66" i="64"/>
  <c r="P66" i="64"/>
  <c r="O66" i="64"/>
  <c r="N66" i="64"/>
  <c r="M66" i="64"/>
  <c r="L66" i="64"/>
  <c r="K66" i="64"/>
  <c r="J66" i="64"/>
  <c r="I66" i="64"/>
  <c r="AM65" i="64"/>
  <c r="AL65" i="64"/>
  <c r="AK65" i="64"/>
  <c r="AJ65" i="64"/>
  <c r="AI65" i="64"/>
  <c r="AH65" i="64"/>
  <c r="AG65" i="64"/>
  <c r="AF65" i="64"/>
  <c r="AE65" i="64"/>
  <c r="AD65" i="64"/>
  <c r="AC65" i="64"/>
  <c r="AB65" i="64"/>
  <c r="AA65" i="64"/>
  <c r="Z65" i="64"/>
  <c r="Y65" i="64"/>
  <c r="X65" i="64"/>
  <c r="W65" i="64"/>
  <c r="V65" i="64"/>
  <c r="U65" i="64"/>
  <c r="T65" i="64"/>
  <c r="S65" i="64"/>
  <c r="R65" i="64"/>
  <c r="Q65" i="64"/>
  <c r="P65" i="64"/>
  <c r="O65" i="64"/>
  <c r="N65" i="64"/>
  <c r="M65" i="64"/>
  <c r="L65" i="64"/>
  <c r="K65" i="64"/>
  <c r="J65" i="64"/>
  <c r="I65" i="64"/>
  <c r="AM63" i="64"/>
  <c r="AL63" i="64"/>
  <c r="AK63" i="64"/>
  <c r="AJ63" i="64"/>
  <c r="AI63" i="64"/>
  <c r="AH63" i="64"/>
  <c r="AG63" i="64"/>
  <c r="AF63" i="64"/>
  <c r="AE63" i="64"/>
  <c r="AD63" i="64"/>
  <c r="AC63" i="64"/>
  <c r="AB63" i="64"/>
  <c r="AA63" i="64"/>
  <c r="Z63" i="64"/>
  <c r="Y63" i="64"/>
  <c r="X63" i="64"/>
  <c r="W63" i="64"/>
  <c r="V63" i="64"/>
  <c r="U63" i="64"/>
  <c r="T63" i="64"/>
  <c r="S63" i="64"/>
  <c r="R63" i="64"/>
  <c r="Q63" i="64"/>
  <c r="P63" i="64"/>
  <c r="O63" i="64"/>
  <c r="N63" i="64"/>
  <c r="M63" i="64"/>
  <c r="L63" i="64"/>
  <c r="K63" i="64"/>
  <c r="J63" i="64"/>
  <c r="I63" i="64"/>
  <c r="AM62" i="64"/>
  <c r="AL62" i="64"/>
  <c r="AK62" i="64"/>
  <c r="AJ62" i="64"/>
  <c r="AI62" i="64"/>
  <c r="AH62" i="64"/>
  <c r="AG62" i="64"/>
  <c r="AF62" i="64"/>
  <c r="AE62" i="64"/>
  <c r="AD62" i="64"/>
  <c r="AC62" i="64"/>
  <c r="AB62" i="64"/>
  <c r="AA62" i="64"/>
  <c r="Z62" i="64"/>
  <c r="Y62" i="64"/>
  <c r="X62" i="64"/>
  <c r="W62" i="64"/>
  <c r="V62" i="64"/>
  <c r="U62" i="64"/>
  <c r="T62" i="64"/>
  <c r="S62" i="64"/>
  <c r="R62" i="64"/>
  <c r="Q62" i="64"/>
  <c r="P62" i="64"/>
  <c r="O62" i="64"/>
  <c r="N62" i="64"/>
  <c r="M62" i="64"/>
  <c r="L62" i="64"/>
  <c r="K62" i="64"/>
  <c r="J62" i="64"/>
  <c r="I62" i="64"/>
  <c r="AM60" i="64"/>
  <c r="AL60" i="64"/>
  <c r="AK60" i="64"/>
  <c r="AJ60" i="64"/>
  <c r="AI60" i="64"/>
  <c r="AH60" i="64"/>
  <c r="AG60" i="64"/>
  <c r="AF60" i="64"/>
  <c r="AE60" i="64"/>
  <c r="AD60" i="64"/>
  <c r="AC60" i="64"/>
  <c r="AB60" i="64"/>
  <c r="AA60" i="64"/>
  <c r="Z60" i="64"/>
  <c r="Y60" i="64"/>
  <c r="X60" i="64"/>
  <c r="W60" i="64"/>
  <c r="V60" i="64"/>
  <c r="U60" i="64"/>
  <c r="T60" i="64"/>
  <c r="S60" i="64"/>
  <c r="R60" i="64"/>
  <c r="Q60" i="64"/>
  <c r="P60" i="64"/>
  <c r="O60" i="64"/>
  <c r="N60" i="64"/>
  <c r="M60" i="64"/>
  <c r="L60" i="64"/>
  <c r="K60" i="64"/>
  <c r="J60" i="64"/>
  <c r="I60" i="64"/>
  <c r="AM59" i="64"/>
  <c r="AL59" i="64"/>
  <c r="AK59" i="64"/>
  <c r="AJ59" i="64"/>
  <c r="AI59" i="64"/>
  <c r="AH59" i="64"/>
  <c r="AG59" i="64"/>
  <c r="AF59" i="64"/>
  <c r="AE59" i="64"/>
  <c r="AD59" i="64"/>
  <c r="AC59" i="64"/>
  <c r="AB59" i="64"/>
  <c r="AA59" i="64"/>
  <c r="Z59" i="64"/>
  <c r="Y59" i="64"/>
  <c r="X59" i="64"/>
  <c r="W59" i="64"/>
  <c r="V59" i="64"/>
  <c r="U59" i="64"/>
  <c r="T59" i="64"/>
  <c r="S59" i="64"/>
  <c r="R59" i="64"/>
  <c r="Q59" i="64"/>
  <c r="P59" i="64"/>
  <c r="O59" i="64"/>
  <c r="N59" i="64"/>
  <c r="M59" i="64"/>
  <c r="L59" i="64"/>
  <c r="K59" i="64"/>
  <c r="J59" i="64"/>
  <c r="I59" i="64"/>
  <c r="AM57" i="64"/>
  <c r="AL57" i="64"/>
  <c r="AK57" i="64"/>
  <c r="AJ57" i="64"/>
  <c r="AI57" i="64"/>
  <c r="AH57" i="64"/>
  <c r="AG57" i="64"/>
  <c r="AF57" i="64"/>
  <c r="AE57" i="64"/>
  <c r="AD57" i="64"/>
  <c r="AC57" i="64"/>
  <c r="AB57" i="64"/>
  <c r="AA57" i="64"/>
  <c r="Z57" i="64"/>
  <c r="Y57" i="64"/>
  <c r="X57" i="64"/>
  <c r="W57" i="64"/>
  <c r="V57" i="64"/>
  <c r="U57" i="64"/>
  <c r="T57" i="64"/>
  <c r="S57" i="64"/>
  <c r="R57" i="64"/>
  <c r="Q57" i="64"/>
  <c r="P57" i="64"/>
  <c r="O57" i="64"/>
  <c r="N57" i="64"/>
  <c r="M57" i="64"/>
  <c r="L57" i="64"/>
  <c r="K57" i="64"/>
  <c r="J57" i="64"/>
  <c r="I57" i="64"/>
  <c r="AM56" i="64"/>
  <c r="AL56" i="64"/>
  <c r="AK56" i="64"/>
  <c r="AJ56" i="64"/>
  <c r="AI56" i="64"/>
  <c r="AH56" i="64"/>
  <c r="AG56" i="64"/>
  <c r="AF56" i="64"/>
  <c r="AE56" i="64"/>
  <c r="AD56" i="64"/>
  <c r="AC56" i="64"/>
  <c r="AB56" i="64"/>
  <c r="AA56" i="64"/>
  <c r="Z56" i="64"/>
  <c r="Y56" i="64"/>
  <c r="X56" i="64"/>
  <c r="W56" i="64"/>
  <c r="V56" i="64"/>
  <c r="U56" i="64"/>
  <c r="T56" i="64"/>
  <c r="S56" i="64"/>
  <c r="R56" i="64"/>
  <c r="Q56" i="64"/>
  <c r="P56" i="64"/>
  <c r="O56" i="64"/>
  <c r="N56" i="64"/>
  <c r="M56" i="64"/>
  <c r="L56" i="64"/>
  <c r="K56" i="64"/>
  <c r="J56" i="64"/>
  <c r="I56" i="64"/>
  <c r="AM54" i="64"/>
  <c r="AL54" i="64"/>
  <c r="AK54" i="64"/>
  <c r="AJ54" i="64"/>
  <c r="AI54" i="64"/>
  <c r="AH54" i="64"/>
  <c r="AG54" i="64"/>
  <c r="AF54" i="64"/>
  <c r="AE54" i="64"/>
  <c r="AD54" i="64"/>
  <c r="AC54" i="64"/>
  <c r="AB54" i="64"/>
  <c r="AA54" i="64"/>
  <c r="Z54" i="64"/>
  <c r="Y54" i="64"/>
  <c r="X54" i="64"/>
  <c r="W54" i="64"/>
  <c r="V54" i="64"/>
  <c r="U54" i="64"/>
  <c r="T54" i="64"/>
  <c r="S54" i="64"/>
  <c r="R54" i="64"/>
  <c r="Q54" i="64"/>
  <c r="P54" i="64"/>
  <c r="O54" i="64"/>
  <c r="N54" i="64"/>
  <c r="M54" i="64"/>
  <c r="L54" i="64"/>
  <c r="K54" i="64"/>
  <c r="J54" i="64"/>
  <c r="I54" i="64"/>
  <c r="AM53" i="64"/>
  <c r="AL53" i="64"/>
  <c r="AK53" i="64"/>
  <c r="AJ53" i="64"/>
  <c r="AI53" i="64"/>
  <c r="AH53" i="64"/>
  <c r="AG53" i="64"/>
  <c r="AF53" i="64"/>
  <c r="AE53" i="64"/>
  <c r="AD53" i="64"/>
  <c r="AC53" i="64"/>
  <c r="AB53" i="64"/>
  <c r="AA53" i="64"/>
  <c r="Z53" i="64"/>
  <c r="Y53" i="64"/>
  <c r="X53" i="64"/>
  <c r="W53" i="64"/>
  <c r="V53" i="64"/>
  <c r="U53" i="64"/>
  <c r="T53" i="64"/>
  <c r="S53" i="64"/>
  <c r="R53" i="64"/>
  <c r="Q53" i="64"/>
  <c r="P53" i="64"/>
  <c r="O53" i="64"/>
  <c r="N53" i="64"/>
  <c r="M53" i="64"/>
  <c r="L53" i="64"/>
  <c r="K53" i="64"/>
  <c r="J53" i="64"/>
  <c r="I53" i="64"/>
  <c r="AM51" i="64"/>
  <c r="AL51" i="64"/>
  <c r="AK51" i="64"/>
  <c r="AJ51" i="64"/>
  <c r="AI51" i="64"/>
  <c r="AH51" i="64"/>
  <c r="AG51" i="64"/>
  <c r="AF51" i="64"/>
  <c r="AE51" i="64"/>
  <c r="AD51" i="64"/>
  <c r="AC51" i="64"/>
  <c r="AB51" i="64"/>
  <c r="AA51" i="64"/>
  <c r="Z51" i="64"/>
  <c r="Y51" i="64"/>
  <c r="X51" i="64"/>
  <c r="W51" i="64"/>
  <c r="V51" i="64"/>
  <c r="U51" i="64"/>
  <c r="T51" i="64"/>
  <c r="S51" i="64"/>
  <c r="R51" i="64"/>
  <c r="Q51" i="64"/>
  <c r="P51" i="64"/>
  <c r="O51" i="64"/>
  <c r="N51" i="64"/>
  <c r="M51" i="64"/>
  <c r="L51" i="64"/>
  <c r="K51" i="64"/>
  <c r="J51" i="64"/>
  <c r="I51" i="64"/>
  <c r="AM50" i="64"/>
  <c r="AL50" i="64"/>
  <c r="AK50" i="64"/>
  <c r="AJ50" i="64"/>
  <c r="AI50" i="64"/>
  <c r="AH50" i="64"/>
  <c r="AG50" i="64"/>
  <c r="AF50" i="64"/>
  <c r="AE50" i="64"/>
  <c r="AD50" i="64"/>
  <c r="AC50" i="64"/>
  <c r="AB50" i="64"/>
  <c r="AA50" i="64"/>
  <c r="Z50" i="64"/>
  <c r="Y50" i="64"/>
  <c r="X50" i="64"/>
  <c r="W50" i="64"/>
  <c r="V50" i="64"/>
  <c r="U50" i="64"/>
  <c r="T50" i="64"/>
  <c r="S50" i="64"/>
  <c r="R50" i="64"/>
  <c r="Q50" i="64"/>
  <c r="P50" i="64"/>
  <c r="O50" i="64"/>
  <c r="N50" i="64"/>
  <c r="M50" i="64"/>
  <c r="L50" i="64"/>
  <c r="K50" i="64"/>
  <c r="J50" i="64"/>
  <c r="I50" i="64"/>
  <c r="AM48" i="64"/>
  <c r="AL48" i="64"/>
  <c r="AK48" i="64"/>
  <c r="AJ48" i="64"/>
  <c r="AI48" i="64"/>
  <c r="AH48" i="64"/>
  <c r="AG48" i="64"/>
  <c r="AF48" i="64"/>
  <c r="AE48" i="64"/>
  <c r="AD48" i="64"/>
  <c r="AC48" i="64"/>
  <c r="AB48" i="64"/>
  <c r="AA48" i="64"/>
  <c r="Z48" i="64"/>
  <c r="Y48" i="64"/>
  <c r="X48" i="64"/>
  <c r="W48" i="64"/>
  <c r="V48" i="64"/>
  <c r="U48" i="64"/>
  <c r="T48" i="64"/>
  <c r="S48" i="64"/>
  <c r="R48" i="64"/>
  <c r="Q48" i="64"/>
  <c r="P48" i="64"/>
  <c r="O48" i="64"/>
  <c r="N48" i="64"/>
  <c r="M48" i="64"/>
  <c r="L48" i="64"/>
  <c r="K48" i="64"/>
  <c r="J48" i="64"/>
  <c r="I48" i="64"/>
  <c r="AM47" i="64"/>
  <c r="AL47" i="64"/>
  <c r="AK47" i="64"/>
  <c r="AJ47" i="64"/>
  <c r="AI47" i="64"/>
  <c r="AH47" i="64"/>
  <c r="AG47" i="64"/>
  <c r="AF47" i="64"/>
  <c r="AE47" i="64"/>
  <c r="AD47" i="64"/>
  <c r="AC47" i="64"/>
  <c r="AB47" i="64"/>
  <c r="AA47" i="64"/>
  <c r="Z47" i="64"/>
  <c r="Y47" i="64"/>
  <c r="X47" i="64"/>
  <c r="W47" i="64"/>
  <c r="V47" i="64"/>
  <c r="U47" i="64"/>
  <c r="T47" i="64"/>
  <c r="S47" i="64"/>
  <c r="R47" i="64"/>
  <c r="Q47" i="64"/>
  <c r="P47" i="64"/>
  <c r="O47" i="64"/>
  <c r="N47" i="64"/>
  <c r="M47" i="64"/>
  <c r="L47" i="64"/>
  <c r="K47" i="64"/>
  <c r="J47" i="64"/>
  <c r="I47" i="64"/>
  <c r="AM45" i="64"/>
  <c r="AL45" i="64"/>
  <c r="AK45" i="64"/>
  <c r="AJ45" i="64"/>
  <c r="AI45" i="64"/>
  <c r="AH45" i="64"/>
  <c r="AG45" i="64"/>
  <c r="AF45" i="64"/>
  <c r="AE45" i="64"/>
  <c r="AD45" i="64"/>
  <c r="AC45" i="64"/>
  <c r="AB45" i="64"/>
  <c r="AA45" i="64"/>
  <c r="Z45" i="64"/>
  <c r="Y45" i="64"/>
  <c r="X45" i="64"/>
  <c r="W45" i="64"/>
  <c r="V45" i="64"/>
  <c r="U45" i="64"/>
  <c r="T45" i="64"/>
  <c r="S45" i="64"/>
  <c r="R45" i="64"/>
  <c r="Q45" i="64"/>
  <c r="P45" i="64"/>
  <c r="O45" i="64"/>
  <c r="N45" i="64"/>
  <c r="M45" i="64"/>
  <c r="L45" i="64"/>
  <c r="K45" i="64"/>
  <c r="J45" i="64"/>
  <c r="I45" i="64"/>
  <c r="AM44" i="64"/>
  <c r="AL44" i="64"/>
  <c r="AK44" i="64"/>
  <c r="AJ44" i="64"/>
  <c r="AI44" i="64"/>
  <c r="AH44" i="64"/>
  <c r="AG44" i="64"/>
  <c r="AF44" i="64"/>
  <c r="AE44" i="64"/>
  <c r="AD44" i="64"/>
  <c r="AC44" i="64"/>
  <c r="AB44" i="64"/>
  <c r="AA44" i="64"/>
  <c r="Z44" i="64"/>
  <c r="Y44" i="64"/>
  <c r="X44" i="64"/>
  <c r="W44" i="64"/>
  <c r="V44" i="64"/>
  <c r="U44" i="64"/>
  <c r="T44" i="64"/>
  <c r="S44" i="64"/>
  <c r="R44" i="64"/>
  <c r="Q44" i="64"/>
  <c r="P44" i="64"/>
  <c r="O44" i="64"/>
  <c r="N44" i="64"/>
  <c r="M44" i="64"/>
  <c r="L44" i="64"/>
  <c r="K44" i="64"/>
  <c r="J44" i="64"/>
  <c r="I44" i="64"/>
  <c r="AM42" i="64"/>
  <c r="AL42" i="64"/>
  <c r="AK42" i="64"/>
  <c r="AJ42" i="64"/>
  <c r="AI42" i="64"/>
  <c r="AH42" i="64"/>
  <c r="AG42" i="64"/>
  <c r="AF42" i="64"/>
  <c r="AE42" i="64"/>
  <c r="AD42" i="64"/>
  <c r="AC42" i="64"/>
  <c r="AB42" i="64"/>
  <c r="AA42" i="64"/>
  <c r="Z42" i="64"/>
  <c r="Y42" i="64"/>
  <c r="X42" i="64"/>
  <c r="W42" i="64"/>
  <c r="V42" i="64"/>
  <c r="U42" i="64"/>
  <c r="T42" i="64"/>
  <c r="S42" i="64"/>
  <c r="R42" i="64"/>
  <c r="Q42" i="64"/>
  <c r="P42" i="64"/>
  <c r="O42" i="64"/>
  <c r="N42" i="64"/>
  <c r="M42" i="64"/>
  <c r="L42" i="64"/>
  <c r="K42" i="64"/>
  <c r="J42" i="64"/>
  <c r="I42" i="64"/>
  <c r="AM41" i="64"/>
  <c r="AL41" i="64"/>
  <c r="AK41" i="64"/>
  <c r="AJ41" i="64"/>
  <c r="AI41" i="64"/>
  <c r="AH41" i="64"/>
  <c r="AG41" i="64"/>
  <c r="AF41" i="64"/>
  <c r="AE41" i="64"/>
  <c r="AD41" i="64"/>
  <c r="AC41" i="64"/>
  <c r="AB41" i="64"/>
  <c r="AA41" i="64"/>
  <c r="Z41" i="64"/>
  <c r="Y41" i="64"/>
  <c r="X41" i="64"/>
  <c r="W41" i="64"/>
  <c r="V41" i="64"/>
  <c r="U41" i="64"/>
  <c r="T41" i="64"/>
  <c r="S41" i="64"/>
  <c r="R41" i="64"/>
  <c r="Q41" i="64"/>
  <c r="P41" i="64"/>
  <c r="O41" i="64"/>
  <c r="N41" i="64"/>
  <c r="M41" i="64"/>
  <c r="L41" i="64"/>
  <c r="K41" i="64"/>
  <c r="J41" i="64"/>
  <c r="I41" i="64"/>
  <c r="AM39" i="64"/>
  <c r="AL39" i="64"/>
  <c r="AK39" i="64"/>
  <c r="AJ39" i="64"/>
  <c r="AI39" i="64"/>
  <c r="AH39" i="64"/>
  <c r="AG39" i="64"/>
  <c r="AF39" i="64"/>
  <c r="AE39" i="64"/>
  <c r="AD39" i="64"/>
  <c r="AC39" i="64"/>
  <c r="AB39" i="64"/>
  <c r="AA39" i="64"/>
  <c r="Z39" i="64"/>
  <c r="Y39" i="64"/>
  <c r="X39" i="64"/>
  <c r="W39" i="64"/>
  <c r="V39" i="64"/>
  <c r="U39" i="64"/>
  <c r="T39" i="64"/>
  <c r="S39" i="64"/>
  <c r="R39" i="64"/>
  <c r="Q39" i="64"/>
  <c r="P39" i="64"/>
  <c r="O39" i="64"/>
  <c r="N39" i="64"/>
  <c r="M39" i="64"/>
  <c r="L39" i="64"/>
  <c r="K39" i="64"/>
  <c r="J39" i="64"/>
  <c r="I39" i="64"/>
  <c r="AM38" i="64"/>
  <c r="AL38" i="64"/>
  <c r="AK38" i="64"/>
  <c r="AJ38" i="64"/>
  <c r="AI38" i="64"/>
  <c r="AH38" i="64"/>
  <c r="AG38" i="64"/>
  <c r="AF38" i="64"/>
  <c r="AE38" i="64"/>
  <c r="AD38" i="64"/>
  <c r="AC38" i="64"/>
  <c r="AB38" i="64"/>
  <c r="AA38" i="64"/>
  <c r="Z38" i="64"/>
  <c r="Y38" i="64"/>
  <c r="X38" i="64"/>
  <c r="W38" i="64"/>
  <c r="V38" i="64"/>
  <c r="U38" i="64"/>
  <c r="T38" i="64"/>
  <c r="S38" i="64"/>
  <c r="R38" i="64"/>
  <c r="Q38" i="64"/>
  <c r="P38" i="64"/>
  <c r="O38" i="64"/>
  <c r="N38" i="64"/>
  <c r="M38" i="64"/>
  <c r="L38" i="64"/>
  <c r="K38" i="64"/>
  <c r="J38" i="64"/>
  <c r="I38" i="64"/>
  <c r="AM36" i="64"/>
  <c r="AL36" i="64"/>
  <c r="AK36" i="64"/>
  <c r="AJ36" i="64"/>
  <c r="AI36" i="64"/>
  <c r="AH36" i="64"/>
  <c r="AG36" i="64"/>
  <c r="AF36" i="64"/>
  <c r="AE36" i="64"/>
  <c r="AD36" i="64"/>
  <c r="AC36" i="64"/>
  <c r="AB36" i="64"/>
  <c r="AA36" i="64"/>
  <c r="Z36" i="64"/>
  <c r="Y36" i="64"/>
  <c r="X36" i="64"/>
  <c r="W36" i="64"/>
  <c r="V36" i="64"/>
  <c r="U36" i="64"/>
  <c r="T36" i="64"/>
  <c r="S36" i="64"/>
  <c r="R36" i="64"/>
  <c r="Q36" i="64"/>
  <c r="P36" i="64"/>
  <c r="O36" i="64"/>
  <c r="N36" i="64"/>
  <c r="M36" i="64"/>
  <c r="L36" i="64"/>
  <c r="K36" i="64"/>
  <c r="J36" i="64"/>
  <c r="I36" i="64"/>
  <c r="AM35" i="64"/>
  <c r="AL35" i="64"/>
  <c r="AK35" i="64"/>
  <c r="AJ35" i="64"/>
  <c r="AI35" i="64"/>
  <c r="AH35" i="64"/>
  <c r="AG35" i="64"/>
  <c r="AF35" i="64"/>
  <c r="AE35" i="64"/>
  <c r="AD35" i="64"/>
  <c r="AC35" i="64"/>
  <c r="AB35" i="64"/>
  <c r="AA35" i="64"/>
  <c r="Z35" i="64"/>
  <c r="Y35" i="64"/>
  <c r="X35" i="64"/>
  <c r="W35" i="64"/>
  <c r="V35" i="64"/>
  <c r="U35" i="64"/>
  <c r="T35" i="64"/>
  <c r="S35" i="64"/>
  <c r="R35" i="64"/>
  <c r="Q35" i="64"/>
  <c r="P35" i="64"/>
  <c r="O35" i="64"/>
  <c r="N35" i="64"/>
  <c r="M35" i="64"/>
  <c r="L35" i="64"/>
  <c r="K35" i="64"/>
  <c r="J35" i="64"/>
  <c r="I35" i="64"/>
  <c r="AM33" i="64"/>
  <c r="AL33" i="64"/>
  <c r="AK33" i="64"/>
  <c r="AJ33" i="64"/>
  <c r="AI33" i="64"/>
  <c r="AH33" i="64"/>
  <c r="AG33" i="64"/>
  <c r="AF33" i="64"/>
  <c r="AE33" i="64"/>
  <c r="AD33" i="64"/>
  <c r="AC33" i="64"/>
  <c r="AB33" i="64"/>
  <c r="AA33" i="64"/>
  <c r="Z33" i="64"/>
  <c r="Y33" i="64"/>
  <c r="X33" i="64"/>
  <c r="W33" i="64"/>
  <c r="V33" i="64"/>
  <c r="U33" i="64"/>
  <c r="T33" i="64"/>
  <c r="S33" i="64"/>
  <c r="R33" i="64"/>
  <c r="Q33" i="64"/>
  <c r="P33" i="64"/>
  <c r="O33" i="64"/>
  <c r="N33" i="64"/>
  <c r="M33" i="64"/>
  <c r="L33" i="64"/>
  <c r="K33" i="64"/>
  <c r="J33" i="64"/>
  <c r="I33" i="64"/>
  <c r="AM32" i="64"/>
  <c r="AL32" i="64"/>
  <c r="AK32" i="64"/>
  <c r="AJ32" i="64"/>
  <c r="AI32" i="64"/>
  <c r="AH32" i="64"/>
  <c r="AG32" i="64"/>
  <c r="AF32" i="64"/>
  <c r="AE32" i="64"/>
  <c r="AD32" i="64"/>
  <c r="AC32" i="64"/>
  <c r="AB32" i="64"/>
  <c r="AA32" i="64"/>
  <c r="Z32" i="64"/>
  <c r="Y32" i="64"/>
  <c r="X32" i="64"/>
  <c r="W32" i="64"/>
  <c r="V32" i="64"/>
  <c r="U32" i="64"/>
  <c r="T32" i="64"/>
  <c r="S32" i="64"/>
  <c r="R32" i="64"/>
  <c r="Q32" i="64"/>
  <c r="P32" i="64"/>
  <c r="O32" i="64"/>
  <c r="N32" i="64"/>
  <c r="M32" i="64"/>
  <c r="L32" i="64"/>
  <c r="K32" i="64"/>
  <c r="J32" i="64"/>
  <c r="I32" i="64"/>
  <c r="AM30" i="64"/>
  <c r="AL30" i="64"/>
  <c r="AK30" i="64"/>
  <c r="AJ30" i="64"/>
  <c r="AI30" i="64"/>
  <c r="AH30" i="64"/>
  <c r="AG30" i="64"/>
  <c r="AF30" i="64"/>
  <c r="AE30" i="64"/>
  <c r="AD30" i="64"/>
  <c r="AC30" i="64"/>
  <c r="AB30" i="64"/>
  <c r="AA30" i="64"/>
  <c r="Z30" i="64"/>
  <c r="Y30" i="64"/>
  <c r="X30" i="64"/>
  <c r="W30" i="64"/>
  <c r="V30" i="64"/>
  <c r="U30" i="64"/>
  <c r="T30" i="64"/>
  <c r="S30" i="64"/>
  <c r="R30" i="64"/>
  <c r="Q30" i="64"/>
  <c r="P30" i="64"/>
  <c r="O30" i="64"/>
  <c r="N30" i="64"/>
  <c r="M30" i="64"/>
  <c r="L30" i="64"/>
  <c r="K30" i="64"/>
  <c r="J30" i="64"/>
  <c r="I30" i="64"/>
  <c r="AM29" i="64"/>
  <c r="AL29" i="64"/>
  <c r="AK29" i="64"/>
  <c r="AJ29" i="64"/>
  <c r="AI29" i="64"/>
  <c r="AH29" i="64"/>
  <c r="AG29" i="64"/>
  <c r="AF29" i="64"/>
  <c r="AE29" i="64"/>
  <c r="AD29" i="64"/>
  <c r="AC29" i="64"/>
  <c r="AB29" i="64"/>
  <c r="AA29" i="64"/>
  <c r="Z29" i="64"/>
  <c r="Y29" i="64"/>
  <c r="X29" i="64"/>
  <c r="W29" i="64"/>
  <c r="V29" i="64"/>
  <c r="U29" i="64"/>
  <c r="T29" i="64"/>
  <c r="S29" i="64"/>
  <c r="R29" i="64"/>
  <c r="Q29" i="64"/>
  <c r="P29" i="64"/>
  <c r="O29" i="64"/>
  <c r="N29" i="64"/>
  <c r="M29" i="64"/>
  <c r="L29" i="64"/>
  <c r="K29" i="64"/>
  <c r="J29" i="64"/>
  <c r="I29" i="64"/>
  <c r="AM27" i="64"/>
  <c r="AL27" i="64"/>
  <c r="AK27" i="64"/>
  <c r="AJ27" i="64"/>
  <c r="AI27" i="64"/>
  <c r="AH27" i="64"/>
  <c r="AG27" i="64"/>
  <c r="AF27" i="64"/>
  <c r="AE27" i="64"/>
  <c r="AD27" i="64"/>
  <c r="AC27" i="64"/>
  <c r="AB27" i="64"/>
  <c r="AA27" i="64"/>
  <c r="Z27" i="64"/>
  <c r="Y27" i="64"/>
  <c r="X27" i="64"/>
  <c r="W27" i="64"/>
  <c r="V27" i="64"/>
  <c r="U27" i="64"/>
  <c r="T27" i="64"/>
  <c r="S27" i="64"/>
  <c r="R27" i="64"/>
  <c r="Q27" i="64"/>
  <c r="P27" i="64"/>
  <c r="O27" i="64"/>
  <c r="N27" i="64"/>
  <c r="M27" i="64"/>
  <c r="L27" i="64"/>
  <c r="K27" i="64"/>
  <c r="J27" i="64"/>
  <c r="I27" i="64"/>
  <c r="AM26" i="64"/>
  <c r="AL26" i="64"/>
  <c r="AK26" i="64"/>
  <c r="AJ26" i="64"/>
  <c r="AI26" i="64"/>
  <c r="AH26" i="64"/>
  <c r="AG26" i="64"/>
  <c r="AF26" i="64"/>
  <c r="AE26" i="64"/>
  <c r="AD26" i="64"/>
  <c r="AC26" i="64"/>
  <c r="AB26" i="64"/>
  <c r="AA26" i="64"/>
  <c r="Z26" i="64"/>
  <c r="Y26" i="64"/>
  <c r="X26" i="64"/>
  <c r="W26" i="64"/>
  <c r="V26" i="64"/>
  <c r="U26" i="64"/>
  <c r="T26" i="64"/>
  <c r="S26" i="64"/>
  <c r="R26" i="64"/>
  <c r="Q26" i="64"/>
  <c r="P26" i="64"/>
  <c r="O26" i="64"/>
  <c r="N26" i="64"/>
  <c r="M26" i="64"/>
  <c r="L26" i="64"/>
  <c r="K26" i="64"/>
  <c r="J26" i="64"/>
  <c r="I26" i="64"/>
  <c r="AM24" i="64"/>
  <c r="AL24" i="64"/>
  <c r="AK24" i="64"/>
  <c r="AJ24" i="64"/>
  <c r="AI24" i="64"/>
  <c r="AH24" i="64"/>
  <c r="AG24" i="64"/>
  <c r="AF24" i="64"/>
  <c r="AE24" i="64"/>
  <c r="AD24" i="64"/>
  <c r="AC24" i="64"/>
  <c r="AB24" i="64"/>
  <c r="AA24" i="64"/>
  <c r="Z24" i="64"/>
  <c r="Y24" i="64"/>
  <c r="X24" i="64"/>
  <c r="W24" i="64"/>
  <c r="V24" i="64"/>
  <c r="U24" i="64"/>
  <c r="T24" i="64"/>
  <c r="S24" i="64"/>
  <c r="R24" i="64"/>
  <c r="Q24" i="64"/>
  <c r="P24" i="64"/>
  <c r="O24" i="64"/>
  <c r="N24" i="64"/>
  <c r="M24" i="64"/>
  <c r="L24" i="64"/>
  <c r="K24" i="64"/>
  <c r="J24" i="64"/>
  <c r="I24" i="64"/>
  <c r="AM23" i="64"/>
  <c r="AL23" i="64"/>
  <c r="AK23" i="64"/>
  <c r="AJ23" i="64"/>
  <c r="AI23" i="64"/>
  <c r="AH23" i="64"/>
  <c r="AG23" i="64"/>
  <c r="AF23" i="64"/>
  <c r="AE23" i="64"/>
  <c r="AD23" i="64"/>
  <c r="AC23" i="64"/>
  <c r="AB23" i="64"/>
  <c r="AA23" i="64"/>
  <c r="Z23" i="64"/>
  <c r="Y23" i="64"/>
  <c r="X23" i="64"/>
  <c r="W23" i="64"/>
  <c r="V23" i="64"/>
  <c r="U23" i="64"/>
  <c r="T23" i="64"/>
  <c r="S23" i="64"/>
  <c r="R23" i="64"/>
  <c r="Q23" i="64"/>
  <c r="P23" i="64"/>
  <c r="O23" i="64"/>
  <c r="N23" i="64"/>
  <c r="M23" i="64"/>
  <c r="L23" i="64"/>
  <c r="K23" i="64"/>
  <c r="J23" i="64"/>
  <c r="I23" i="64"/>
  <c r="AY80" i="65" l="1"/>
  <c r="AX80" i="65"/>
  <c r="AY77" i="65"/>
  <c r="AX77" i="65"/>
  <c r="AY74" i="65"/>
  <c r="AX74" i="65"/>
  <c r="AY71" i="65"/>
  <c r="AX71" i="65"/>
  <c r="AY68" i="65"/>
  <c r="AX68" i="65"/>
  <c r="AY65" i="65"/>
  <c r="AX65" i="65"/>
  <c r="AY62" i="65"/>
  <c r="AX62" i="65"/>
  <c r="AY59" i="65"/>
  <c r="AX59" i="65"/>
  <c r="AY56" i="65"/>
  <c r="AX56" i="65"/>
  <c r="AY53" i="65"/>
  <c r="AX53" i="65"/>
  <c r="AY50" i="65"/>
  <c r="AX50" i="65"/>
  <c r="AY47" i="65"/>
  <c r="AX47" i="65"/>
  <c r="AY44" i="65"/>
  <c r="AX44" i="65"/>
  <c r="AY41" i="65"/>
  <c r="AX41" i="65"/>
  <c r="AY38" i="65"/>
  <c r="AX38" i="65"/>
  <c r="AY35" i="65"/>
  <c r="AX35" i="65"/>
  <c r="AY32" i="65"/>
  <c r="AX32" i="65"/>
  <c r="AY29" i="65"/>
  <c r="AX29" i="65"/>
  <c r="AY26" i="65"/>
  <c r="AX26" i="65"/>
  <c r="AY23" i="65"/>
  <c r="AX23" i="65"/>
  <c r="AJ21" i="65"/>
  <c r="AI21" i="65"/>
  <c r="AH21" i="65"/>
  <c r="AG21" i="65"/>
  <c r="AF21" i="65"/>
  <c r="AE21" i="65"/>
  <c r="AD21" i="65"/>
  <c r="AC21" i="65"/>
  <c r="AB21" i="65"/>
  <c r="AA21" i="65"/>
  <c r="Z21" i="65"/>
  <c r="Y21" i="65"/>
  <c r="X21" i="65"/>
  <c r="W21" i="65"/>
  <c r="V21" i="65"/>
  <c r="U21" i="65"/>
  <c r="T21" i="65"/>
  <c r="S21" i="65"/>
  <c r="R21" i="65"/>
  <c r="Q21" i="65"/>
  <c r="P21" i="65"/>
  <c r="O21" i="65"/>
  <c r="N21" i="65"/>
  <c r="M21" i="65"/>
  <c r="L21" i="65"/>
  <c r="K21" i="65"/>
  <c r="J21" i="65"/>
  <c r="I21" i="65"/>
  <c r="AJ20" i="65"/>
  <c r="AI20" i="65"/>
  <c r="AH20" i="65"/>
  <c r="AG20" i="65"/>
  <c r="AF20" i="65"/>
  <c r="AE20" i="65"/>
  <c r="AD20" i="65"/>
  <c r="AC20" i="65"/>
  <c r="AB20" i="65"/>
  <c r="AA20" i="65"/>
  <c r="Z20" i="65"/>
  <c r="Y20" i="65"/>
  <c r="X20" i="65"/>
  <c r="W20" i="65"/>
  <c r="V20" i="65"/>
  <c r="U20" i="65"/>
  <c r="T20" i="65"/>
  <c r="S20" i="65"/>
  <c r="R20" i="65"/>
  <c r="Q20" i="65"/>
  <c r="P20" i="65"/>
  <c r="O20" i="65"/>
  <c r="N20" i="65"/>
  <c r="M20" i="65"/>
  <c r="L20" i="65"/>
  <c r="K20" i="65"/>
  <c r="J20" i="65"/>
  <c r="I20" i="65"/>
  <c r="AR11" i="65"/>
  <c r="AP11" i="65"/>
  <c r="AP15" i="65" s="1"/>
  <c r="AN11" i="65"/>
  <c r="AN13" i="65" s="1"/>
  <c r="AH11" i="65"/>
  <c r="AH14" i="65" s="1"/>
  <c r="AB11" i="65"/>
  <c r="V11" i="65"/>
  <c r="Y14" i="65" s="1"/>
  <c r="P11" i="65"/>
  <c r="S13" i="65" s="1"/>
  <c r="J11" i="65"/>
  <c r="J14" i="65" s="1"/>
  <c r="G11" i="65"/>
  <c r="G13" i="65" s="1"/>
  <c r="E11" i="65"/>
  <c r="E13" i="65" s="1"/>
  <c r="AN4" i="65"/>
  <c r="AY80" i="64"/>
  <c r="AX80" i="64"/>
  <c r="AY77" i="64"/>
  <c r="AX77" i="64"/>
  <c r="AY74" i="64"/>
  <c r="AX74" i="64"/>
  <c r="AY71" i="64"/>
  <c r="AX71" i="64"/>
  <c r="AY68" i="64"/>
  <c r="AX68" i="64"/>
  <c r="AY65" i="64"/>
  <c r="AX65" i="64"/>
  <c r="AY62" i="64"/>
  <c r="AX62" i="64"/>
  <c r="AY59" i="64"/>
  <c r="AX59" i="64"/>
  <c r="AY56" i="64"/>
  <c r="AX56" i="64"/>
  <c r="AY53" i="64"/>
  <c r="AX53" i="64"/>
  <c r="AY50" i="64"/>
  <c r="AX50" i="64"/>
  <c r="AY47" i="64"/>
  <c r="AX47" i="64"/>
  <c r="AY44" i="64"/>
  <c r="AX44" i="64"/>
  <c r="AY41" i="64"/>
  <c r="AX41" i="64"/>
  <c r="AY38" i="64"/>
  <c r="AX38" i="64"/>
  <c r="AY35" i="64"/>
  <c r="AX35" i="64"/>
  <c r="AY32" i="64"/>
  <c r="AX32" i="64"/>
  <c r="AY29" i="64"/>
  <c r="AX29" i="64"/>
  <c r="AY26" i="64"/>
  <c r="AX26" i="64"/>
  <c r="AY23" i="64"/>
  <c r="AX23" i="64"/>
  <c r="AJ21" i="64"/>
  <c r="AI21" i="64"/>
  <c r="AH21" i="64"/>
  <c r="AG21" i="64"/>
  <c r="AF21" i="64"/>
  <c r="AE21" i="64"/>
  <c r="AD21" i="64"/>
  <c r="AC21" i="64"/>
  <c r="AB21" i="64"/>
  <c r="AA21" i="64"/>
  <c r="Z21" i="64"/>
  <c r="Y21" i="64"/>
  <c r="X21" i="64"/>
  <c r="W21" i="64"/>
  <c r="V21" i="64"/>
  <c r="U21" i="64"/>
  <c r="T21" i="64"/>
  <c r="S21" i="64"/>
  <c r="R21" i="64"/>
  <c r="Q21" i="64"/>
  <c r="P21" i="64"/>
  <c r="O21" i="64"/>
  <c r="N21" i="64"/>
  <c r="M21" i="64"/>
  <c r="L21" i="64"/>
  <c r="K21" i="64"/>
  <c r="J21" i="64"/>
  <c r="I21" i="64"/>
  <c r="AJ20" i="64"/>
  <c r="AI20" i="64"/>
  <c r="AH20" i="64"/>
  <c r="AG20" i="64"/>
  <c r="AF20" i="64"/>
  <c r="AE20" i="64"/>
  <c r="AD20" i="64"/>
  <c r="AC20" i="64"/>
  <c r="AB20" i="64"/>
  <c r="AA20" i="64"/>
  <c r="Z20" i="64"/>
  <c r="Y20" i="64"/>
  <c r="X20" i="64"/>
  <c r="W20" i="64"/>
  <c r="V20" i="64"/>
  <c r="U20" i="64"/>
  <c r="T20" i="64"/>
  <c r="S20" i="64"/>
  <c r="R20" i="64"/>
  <c r="Q20" i="64"/>
  <c r="P20" i="64"/>
  <c r="O20" i="64"/>
  <c r="N20" i="64"/>
  <c r="M20" i="64"/>
  <c r="L20" i="64"/>
  <c r="K20" i="64"/>
  <c r="J20" i="64"/>
  <c r="I20" i="64"/>
  <c r="AR11" i="64"/>
  <c r="AR13" i="64" s="1"/>
  <c r="AP11" i="64"/>
  <c r="AN11" i="64"/>
  <c r="AH11" i="64"/>
  <c r="AH14" i="64" s="1"/>
  <c r="AB11" i="64"/>
  <c r="AE14" i="64" s="1"/>
  <c r="V11" i="64"/>
  <c r="Y13" i="64" s="1"/>
  <c r="P11" i="64"/>
  <c r="J11" i="64"/>
  <c r="J14" i="64" s="1"/>
  <c r="G11" i="64"/>
  <c r="G14" i="64" s="1"/>
  <c r="E11" i="64"/>
  <c r="AN4" i="64"/>
  <c r="AM81" i="63"/>
  <c r="AL81" i="63"/>
  <c r="AK81" i="63"/>
  <c r="AJ81" i="63"/>
  <c r="AI81" i="63"/>
  <c r="AH81" i="63"/>
  <c r="AG81" i="63"/>
  <c r="AF81" i="63"/>
  <c r="AE81" i="63"/>
  <c r="AD81" i="63"/>
  <c r="AC81" i="63"/>
  <c r="AB81" i="63"/>
  <c r="AA81" i="63"/>
  <c r="Z81" i="63"/>
  <c r="Y81" i="63"/>
  <c r="X81" i="63"/>
  <c r="W81" i="63"/>
  <c r="V81" i="63"/>
  <c r="U81" i="63"/>
  <c r="T81" i="63"/>
  <c r="S81" i="63"/>
  <c r="R81" i="63"/>
  <c r="Q81" i="63"/>
  <c r="P81" i="63"/>
  <c r="O81" i="63"/>
  <c r="N81" i="63"/>
  <c r="M81" i="63"/>
  <c r="L81" i="63"/>
  <c r="K81" i="63"/>
  <c r="J81" i="63"/>
  <c r="I81" i="63"/>
  <c r="AY80" i="63"/>
  <c r="AX80" i="63"/>
  <c r="AM80" i="63"/>
  <c r="AL80" i="63"/>
  <c r="AK80" i="63"/>
  <c r="AJ80" i="63"/>
  <c r="AI80" i="63"/>
  <c r="AH80" i="63"/>
  <c r="AG80" i="63"/>
  <c r="AF80" i="63"/>
  <c r="AE80" i="63"/>
  <c r="AD80" i="63"/>
  <c r="AC80" i="63"/>
  <c r="AB80" i="63"/>
  <c r="AA80" i="63"/>
  <c r="Z80" i="63"/>
  <c r="Y80" i="63"/>
  <c r="X80" i="63"/>
  <c r="W80" i="63"/>
  <c r="V80" i="63"/>
  <c r="U80" i="63"/>
  <c r="T80" i="63"/>
  <c r="S80" i="63"/>
  <c r="R80" i="63"/>
  <c r="Q80" i="63"/>
  <c r="P80" i="63"/>
  <c r="O80" i="63"/>
  <c r="N80" i="63"/>
  <c r="M80" i="63"/>
  <c r="L80" i="63"/>
  <c r="K80" i="63"/>
  <c r="J80" i="63"/>
  <c r="I80" i="63"/>
  <c r="AM78" i="63"/>
  <c r="AL78" i="63"/>
  <c r="AK78" i="63"/>
  <c r="AJ78" i="63"/>
  <c r="AI78" i="63"/>
  <c r="AH78" i="63"/>
  <c r="AG78" i="63"/>
  <c r="AF78" i="63"/>
  <c r="AE78" i="63"/>
  <c r="AD78" i="63"/>
  <c r="AC78" i="63"/>
  <c r="AB78" i="63"/>
  <c r="AA78" i="63"/>
  <c r="Z78" i="63"/>
  <c r="Y78" i="63"/>
  <c r="X78" i="63"/>
  <c r="W78" i="63"/>
  <c r="V78" i="63"/>
  <c r="U78" i="63"/>
  <c r="T78" i="63"/>
  <c r="S78" i="63"/>
  <c r="R78" i="63"/>
  <c r="Q78" i="63"/>
  <c r="P78" i="63"/>
  <c r="O78" i="63"/>
  <c r="N78" i="63"/>
  <c r="M78" i="63"/>
  <c r="L78" i="63"/>
  <c r="K78" i="63"/>
  <c r="J78" i="63"/>
  <c r="I78" i="63"/>
  <c r="AY77" i="63"/>
  <c r="AX77" i="63"/>
  <c r="AM77" i="63"/>
  <c r="AL77" i="63"/>
  <c r="AK77" i="63"/>
  <c r="AJ77" i="63"/>
  <c r="AI77" i="63"/>
  <c r="AH77" i="63"/>
  <c r="AG77" i="63"/>
  <c r="AF77" i="63"/>
  <c r="AE77" i="63"/>
  <c r="AD77" i="63"/>
  <c r="AC77" i="63"/>
  <c r="AB77" i="63"/>
  <c r="AA77" i="63"/>
  <c r="Z77" i="63"/>
  <c r="Y77" i="63"/>
  <c r="X77" i="63"/>
  <c r="W77" i="63"/>
  <c r="V77" i="63"/>
  <c r="U77" i="63"/>
  <c r="T77" i="63"/>
  <c r="S77" i="63"/>
  <c r="R77" i="63"/>
  <c r="Q77" i="63"/>
  <c r="P77" i="63"/>
  <c r="O77" i="63"/>
  <c r="N77" i="63"/>
  <c r="M77" i="63"/>
  <c r="L77" i="63"/>
  <c r="K77" i="63"/>
  <c r="J77" i="63"/>
  <c r="I77" i="63"/>
  <c r="AM75" i="63"/>
  <c r="AL75" i="63"/>
  <c r="AK75" i="63"/>
  <c r="AJ75" i="63"/>
  <c r="AI75" i="63"/>
  <c r="AH75" i="63"/>
  <c r="AG75" i="63"/>
  <c r="AF75" i="63"/>
  <c r="AE75" i="63"/>
  <c r="AD75" i="63"/>
  <c r="AC75" i="63"/>
  <c r="AB75" i="63"/>
  <c r="AA75" i="63"/>
  <c r="Z75" i="63"/>
  <c r="Y75" i="63"/>
  <c r="X75" i="63"/>
  <c r="W75" i="63"/>
  <c r="V75" i="63"/>
  <c r="U75" i="63"/>
  <c r="T75" i="63"/>
  <c r="S75" i="63"/>
  <c r="R75" i="63"/>
  <c r="Q75" i="63"/>
  <c r="P75" i="63"/>
  <c r="O75" i="63"/>
  <c r="N75" i="63"/>
  <c r="M75" i="63"/>
  <c r="L75" i="63"/>
  <c r="K75" i="63"/>
  <c r="J75" i="63"/>
  <c r="I75" i="63"/>
  <c r="AY74" i="63"/>
  <c r="AX74" i="63"/>
  <c r="AM74" i="63"/>
  <c r="AL74" i="63"/>
  <c r="AK74" i="63"/>
  <c r="AJ74" i="63"/>
  <c r="AI74" i="63"/>
  <c r="AH74" i="63"/>
  <c r="AG74" i="63"/>
  <c r="AF74" i="63"/>
  <c r="AE74" i="63"/>
  <c r="AD74" i="63"/>
  <c r="AC74" i="63"/>
  <c r="AB74" i="63"/>
  <c r="AA74" i="63"/>
  <c r="Z74" i="63"/>
  <c r="Y74" i="63"/>
  <c r="X74" i="63"/>
  <c r="W74" i="63"/>
  <c r="V74" i="63"/>
  <c r="U74" i="63"/>
  <c r="T74" i="63"/>
  <c r="S74" i="63"/>
  <c r="R74" i="63"/>
  <c r="Q74" i="63"/>
  <c r="P74" i="63"/>
  <c r="O74" i="63"/>
  <c r="N74" i="63"/>
  <c r="M74" i="63"/>
  <c r="L74" i="63"/>
  <c r="K74" i="63"/>
  <c r="J74" i="63"/>
  <c r="I74" i="63"/>
  <c r="AM72" i="63"/>
  <c r="AL72" i="63"/>
  <c r="AK72" i="63"/>
  <c r="AJ72" i="63"/>
  <c r="AI72" i="63"/>
  <c r="AH72" i="63"/>
  <c r="AG72" i="63"/>
  <c r="AF72" i="63"/>
  <c r="AE72" i="63"/>
  <c r="AD72" i="63"/>
  <c r="AC72" i="63"/>
  <c r="AB72" i="63"/>
  <c r="AA72" i="63"/>
  <c r="Z72" i="63"/>
  <c r="Y72" i="63"/>
  <c r="X72" i="63"/>
  <c r="W72" i="63"/>
  <c r="V72" i="63"/>
  <c r="U72" i="63"/>
  <c r="T72" i="63"/>
  <c r="S72" i="63"/>
  <c r="R72" i="63"/>
  <c r="Q72" i="63"/>
  <c r="P72" i="63"/>
  <c r="O72" i="63"/>
  <c r="N72" i="63"/>
  <c r="M72" i="63"/>
  <c r="L72" i="63"/>
  <c r="K72" i="63"/>
  <c r="J72" i="63"/>
  <c r="I72" i="63"/>
  <c r="AY71" i="63"/>
  <c r="AX71" i="63"/>
  <c r="AM71" i="63"/>
  <c r="AL71" i="63"/>
  <c r="AK71" i="63"/>
  <c r="AJ71" i="63"/>
  <c r="AI71" i="63"/>
  <c r="AH71" i="63"/>
  <c r="AG71" i="63"/>
  <c r="AF71" i="63"/>
  <c r="AE71" i="63"/>
  <c r="AD71" i="63"/>
  <c r="AC71" i="63"/>
  <c r="AB71" i="63"/>
  <c r="AA71" i="63"/>
  <c r="Z71" i="63"/>
  <c r="Y71" i="63"/>
  <c r="X71" i="63"/>
  <c r="W71" i="63"/>
  <c r="V71" i="63"/>
  <c r="U71" i="63"/>
  <c r="T71" i="63"/>
  <c r="S71" i="63"/>
  <c r="R71" i="63"/>
  <c r="Q71" i="63"/>
  <c r="P71" i="63"/>
  <c r="O71" i="63"/>
  <c r="N71" i="63"/>
  <c r="M71" i="63"/>
  <c r="L71" i="63"/>
  <c r="K71" i="63"/>
  <c r="J71" i="63"/>
  <c r="I71" i="63"/>
  <c r="AM69" i="63"/>
  <c r="AL69" i="63"/>
  <c r="AK69" i="63"/>
  <c r="AJ69" i="63"/>
  <c r="AI69" i="63"/>
  <c r="AH69" i="63"/>
  <c r="AG69" i="63"/>
  <c r="AF69" i="63"/>
  <c r="AE69" i="63"/>
  <c r="AD69" i="63"/>
  <c r="AC69" i="63"/>
  <c r="AB69" i="63"/>
  <c r="AA69" i="63"/>
  <c r="Z69" i="63"/>
  <c r="Y69" i="63"/>
  <c r="X69" i="63"/>
  <c r="W69" i="63"/>
  <c r="V69" i="63"/>
  <c r="U69" i="63"/>
  <c r="T69" i="63"/>
  <c r="S69" i="63"/>
  <c r="R69" i="63"/>
  <c r="Q69" i="63"/>
  <c r="P69" i="63"/>
  <c r="O69" i="63"/>
  <c r="N69" i="63"/>
  <c r="M69" i="63"/>
  <c r="L69" i="63"/>
  <c r="K69" i="63"/>
  <c r="J69" i="63"/>
  <c r="I69" i="63"/>
  <c r="AY68" i="63"/>
  <c r="AX68" i="63"/>
  <c r="AM68" i="63"/>
  <c r="AL68" i="63"/>
  <c r="AK68" i="63"/>
  <c r="AJ68" i="63"/>
  <c r="AI68" i="63"/>
  <c r="AH68" i="63"/>
  <c r="AG68" i="63"/>
  <c r="AF68" i="63"/>
  <c r="AE68" i="63"/>
  <c r="AD68" i="63"/>
  <c r="AC68" i="63"/>
  <c r="AB68" i="63"/>
  <c r="AA68" i="63"/>
  <c r="Z68" i="63"/>
  <c r="Y68" i="63"/>
  <c r="X68" i="63"/>
  <c r="W68" i="63"/>
  <c r="V68" i="63"/>
  <c r="U68" i="63"/>
  <c r="T68" i="63"/>
  <c r="S68" i="63"/>
  <c r="R68" i="63"/>
  <c r="Q68" i="63"/>
  <c r="P68" i="63"/>
  <c r="O68" i="63"/>
  <c r="N68" i="63"/>
  <c r="M68" i="63"/>
  <c r="L68" i="63"/>
  <c r="K68" i="63"/>
  <c r="J68" i="63"/>
  <c r="I68" i="63"/>
  <c r="AM66" i="63"/>
  <c r="AL66" i="63"/>
  <c r="AK66" i="63"/>
  <c r="AJ66" i="63"/>
  <c r="AI66" i="63"/>
  <c r="AH66" i="63"/>
  <c r="AG66" i="63"/>
  <c r="AF66" i="63"/>
  <c r="AE66" i="63"/>
  <c r="AD66" i="63"/>
  <c r="AC66" i="63"/>
  <c r="AB66" i="63"/>
  <c r="AA66" i="63"/>
  <c r="Z66" i="63"/>
  <c r="Y66" i="63"/>
  <c r="X66" i="63"/>
  <c r="W66" i="63"/>
  <c r="V66" i="63"/>
  <c r="U66" i="63"/>
  <c r="T66" i="63"/>
  <c r="S66" i="63"/>
  <c r="R66" i="63"/>
  <c r="Q66" i="63"/>
  <c r="P66" i="63"/>
  <c r="O66" i="63"/>
  <c r="N66" i="63"/>
  <c r="M66" i="63"/>
  <c r="L66" i="63"/>
  <c r="K66" i="63"/>
  <c r="J66" i="63"/>
  <c r="I66" i="63"/>
  <c r="AY65" i="63"/>
  <c r="AX65" i="63"/>
  <c r="AM65" i="63"/>
  <c r="AL65" i="63"/>
  <c r="AK65" i="63"/>
  <c r="AJ65" i="63"/>
  <c r="AI65" i="63"/>
  <c r="AH65" i="63"/>
  <c r="AG65" i="63"/>
  <c r="AF65" i="63"/>
  <c r="AE65" i="63"/>
  <c r="AD65" i="63"/>
  <c r="AC65" i="63"/>
  <c r="AB65" i="63"/>
  <c r="AA65" i="63"/>
  <c r="Z65" i="63"/>
  <c r="Y65" i="63"/>
  <c r="X65" i="63"/>
  <c r="W65" i="63"/>
  <c r="V65" i="63"/>
  <c r="U65" i="63"/>
  <c r="T65" i="63"/>
  <c r="S65" i="63"/>
  <c r="R65" i="63"/>
  <c r="Q65" i="63"/>
  <c r="P65" i="63"/>
  <c r="O65" i="63"/>
  <c r="N65" i="63"/>
  <c r="M65" i="63"/>
  <c r="L65" i="63"/>
  <c r="K65" i="63"/>
  <c r="J65" i="63"/>
  <c r="I65" i="63"/>
  <c r="AM63" i="63"/>
  <c r="AL63" i="63"/>
  <c r="AK63" i="63"/>
  <c r="AJ63" i="63"/>
  <c r="AI63" i="63"/>
  <c r="AH63" i="63"/>
  <c r="AG63" i="63"/>
  <c r="AF63" i="63"/>
  <c r="AE63" i="63"/>
  <c r="AD63" i="63"/>
  <c r="AC63" i="63"/>
  <c r="AB63" i="63"/>
  <c r="AA63" i="63"/>
  <c r="Z63" i="63"/>
  <c r="Y63" i="63"/>
  <c r="X63" i="63"/>
  <c r="W63" i="63"/>
  <c r="V63" i="63"/>
  <c r="U63" i="63"/>
  <c r="T63" i="63"/>
  <c r="S63" i="63"/>
  <c r="R63" i="63"/>
  <c r="Q63" i="63"/>
  <c r="P63" i="63"/>
  <c r="O63" i="63"/>
  <c r="N63" i="63"/>
  <c r="M63" i="63"/>
  <c r="L63" i="63"/>
  <c r="K63" i="63"/>
  <c r="J63" i="63"/>
  <c r="I63" i="63"/>
  <c r="AY62" i="63"/>
  <c r="AX62" i="63"/>
  <c r="AM62" i="63"/>
  <c r="AL62" i="63"/>
  <c r="AK62" i="63"/>
  <c r="AJ62" i="63"/>
  <c r="AI62" i="63"/>
  <c r="AH62" i="63"/>
  <c r="AG62" i="63"/>
  <c r="AF62" i="63"/>
  <c r="AE62" i="63"/>
  <c r="AD62" i="63"/>
  <c r="AC62" i="63"/>
  <c r="AB62" i="63"/>
  <c r="AA62" i="63"/>
  <c r="Z62" i="63"/>
  <c r="Y62" i="63"/>
  <c r="X62" i="63"/>
  <c r="W62" i="63"/>
  <c r="V62" i="63"/>
  <c r="U62" i="63"/>
  <c r="T62" i="63"/>
  <c r="S62" i="63"/>
  <c r="R62" i="63"/>
  <c r="Q62" i="63"/>
  <c r="P62" i="63"/>
  <c r="O62" i="63"/>
  <c r="N62" i="63"/>
  <c r="M62" i="63"/>
  <c r="L62" i="63"/>
  <c r="K62" i="63"/>
  <c r="J62" i="63"/>
  <c r="I62" i="63"/>
  <c r="AM60" i="63"/>
  <c r="AL60" i="63"/>
  <c r="AK60" i="63"/>
  <c r="AJ60" i="63"/>
  <c r="AI60" i="63"/>
  <c r="AH60" i="63"/>
  <c r="AG60" i="63"/>
  <c r="AF60" i="63"/>
  <c r="AE60" i="63"/>
  <c r="AD60" i="63"/>
  <c r="AC60" i="63"/>
  <c r="AB60" i="63"/>
  <c r="AA60" i="63"/>
  <c r="Z60" i="63"/>
  <c r="Y60" i="63"/>
  <c r="X60" i="63"/>
  <c r="W60" i="63"/>
  <c r="V60" i="63"/>
  <c r="U60" i="63"/>
  <c r="T60" i="63"/>
  <c r="S60" i="63"/>
  <c r="R60" i="63"/>
  <c r="Q60" i="63"/>
  <c r="P60" i="63"/>
  <c r="O60" i="63"/>
  <c r="N60" i="63"/>
  <c r="M60" i="63"/>
  <c r="L60" i="63"/>
  <c r="K60" i="63"/>
  <c r="J60" i="63"/>
  <c r="I60" i="63"/>
  <c r="AY59" i="63"/>
  <c r="AX59" i="63"/>
  <c r="AM59" i="63"/>
  <c r="AL59" i="63"/>
  <c r="AK59" i="63"/>
  <c r="AJ59" i="63"/>
  <c r="AI59" i="63"/>
  <c r="AH59" i="63"/>
  <c r="AG59" i="63"/>
  <c r="AF59" i="63"/>
  <c r="AE59" i="63"/>
  <c r="AD59" i="63"/>
  <c r="AC59" i="63"/>
  <c r="AB59" i="63"/>
  <c r="AA59" i="63"/>
  <c r="Z59" i="63"/>
  <c r="Y59" i="63"/>
  <c r="X59" i="63"/>
  <c r="W59" i="63"/>
  <c r="V59" i="63"/>
  <c r="U59" i="63"/>
  <c r="T59" i="63"/>
  <c r="S59" i="63"/>
  <c r="R59" i="63"/>
  <c r="Q59" i="63"/>
  <c r="P59" i="63"/>
  <c r="O59" i="63"/>
  <c r="N59" i="63"/>
  <c r="M59" i="63"/>
  <c r="L59" i="63"/>
  <c r="K59" i="63"/>
  <c r="J59" i="63"/>
  <c r="I59" i="63"/>
  <c r="AM57" i="63"/>
  <c r="AL57" i="63"/>
  <c r="AK57" i="63"/>
  <c r="AJ57" i="63"/>
  <c r="AI57" i="63"/>
  <c r="AH57" i="63"/>
  <c r="AG57" i="63"/>
  <c r="AF57" i="63"/>
  <c r="AE57" i="63"/>
  <c r="AD57" i="63"/>
  <c r="AC57" i="63"/>
  <c r="AB57" i="63"/>
  <c r="AA57" i="63"/>
  <c r="Z57" i="63"/>
  <c r="Y57" i="63"/>
  <c r="X57" i="63"/>
  <c r="W57" i="63"/>
  <c r="V57" i="63"/>
  <c r="U57" i="63"/>
  <c r="T57" i="63"/>
  <c r="S57" i="63"/>
  <c r="R57" i="63"/>
  <c r="Q57" i="63"/>
  <c r="P57" i="63"/>
  <c r="O57" i="63"/>
  <c r="N57" i="63"/>
  <c r="M57" i="63"/>
  <c r="L57" i="63"/>
  <c r="K57" i="63"/>
  <c r="J57" i="63"/>
  <c r="I57" i="63"/>
  <c r="AY56" i="63"/>
  <c r="AX56" i="63"/>
  <c r="AM56" i="63"/>
  <c r="AL56" i="63"/>
  <c r="AK56" i="63"/>
  <c r="AJ56" i="63"/>
  <c r="AI56" i="63"/>
  <c r="AH56" i="63"/>
  <c r="AG56" i="63"/>
  <c r="AF56" i="63"/>
  <c r="AE56" i="63"/>
  <c r="AD56" i="63"/>
  <c r="AC56" i="63"/>
  <c r="AB56" i="63"/>
  <c r="AA56" i="63"/>
  <c r="Z56" i="63"/>
  <c r="Y56" i="63"/>
  <c r="X56" i="63"/>
  <c r="W56" i="63"/>
  <c r="V56" i="63"/>
  <c r="U56" i="63"/>
  <c r="T56" i="63"/>
  <c r="S56" i="63"/>
  <c r="R56" i="63"/>
  <c r="Q56" i="63"/>
  <c r="P56" i="63"/>
  <c r="O56" i="63"/>
  <c r="N56" i="63"/>
  <c r="M56" i="63"/>
  <c r="L56" i="63"/>
  <c r="K56" i="63"/>
  <c r="J56" i="63"/>
  <c r="I56" i="63"/>
  <c r="AM54" i="63"/>
  <c r="AL54" i="63"/>
  <c r="AK54" i="63"/>
  <c r="AJ54" i="63"/>
  <c r="AI54" i="63"/>
  <c r="AH54" i="63"/>
  <c r="AG54" i="63"/>
  <c r="AF54" i="63"/>
  <c r="AE54" i="63"/>
  <c r="AD54" i="63"/>
  <c r="AC54" i="63"/>
  <c r="AB54" i="63"/>
  <c r="AA54" i="63"/>
  <c r="Z54" i="63"/>
  <c r="Y54" i="63"/>
  <c r="X54" i="63"/>
  <c r="W54" i="63"/>
  <c r="V54" i="63"/>
  <c r="U54" i="63"/>
  <c r="T54" i="63"/>
  <c r="S54" i="63"/>
  <c r="R54" i="63"/>
  <c r="Q54" i="63"/>
  <c r="P54" i="63"/>
  <c r="O54" i="63"/>
  <c r="N54" i="63"/>
  <c r="M54" i="63"/>
  <c r="L54" i="63"/>
  <c r="K54" i="63"/>
  <c r="J54" i="63"/>
  <c r="I54" i="63"/>
  <c r="AY53" i="63"/>
  <c r="AX53" i="63"/>
  <c r="AM53" i="63"/>
  <c r="AL53" i="63"/>
  <c r="AK53" i="63"/>
  <c r="AJ53" i="63"/>
  <c r="AI53" i="63"/>
  <c r="AH53" i="63"/>
  <c r="AG53" i="63"/>
  <c r="AF53" i="63"/>
  <c r="AE53" i="63"/>
  <c r="AD53" i="63"/>
  <c r="AC53" i="63"/>
  <c r="AB53" i="63"/>
  <c r="AA53" i="63"/>
  <c r="Z53" i="63"/>
  <c r="Y53" i="63"/>
  <c r="X53" i="63"/>
  <c r="W53" i="63"/>
  <c r="V53" i="63"/>
  <c r="U53" i="63"/>
  <c r="T53" i="63"/>
  <c r="S53" i="63"/>
  <c r="R53" i="63"/>
  <c r="Q53" i="63"/>
  <c r="P53" i="63"/>
  <c r="O53" i="63"/>
  <c r="N53" i="63"/>
  <c r="M53" i="63"/>
  <c r="L53" i="63"/>
  <c r="K53" i="63"/>
  <c r="J53" i="63"/>
  <c r="I53" i="63"/>
  <c r="AM51" i="63"/>
  <c r="AL51" i="63"/>
  <c r="AK51" i="63"/>
  <c r="AJ51" i="63"/>
  <c r="AI51" i="63"/>
  <c r="AH51" i="63"/>
  <c r="AG51" i="63"/>
  <c r="AF51" i="63"/>
  <c r="AE51" i="63"/>
  <c r="AD51" i="63"/>
  <c r="AC51" i="63"/>
  <c r="AB51" i="63"/>
  <c r="AA51" i="63"/>
  <c r="Z51" i="63"/>
  <c r="Y51" i="63"/>
  <c r="X51" i="63"/>
  <c r="W51" i="63"/>
  <c r="V51" i="63"/>
  <c r="U51" i="63"/>
  <c r="T51" i="63"/>
  <c r="S51" i="63"/>
  <c r="R51" i="63"/>
  <c r="Q51" i="63"/>
  <c r="P51" i="63"/>
  <c r="O51" i="63"/>
  <c r="N51" i="63"/>
  <c r="M51" i="63"/>
  <c r="L51" i="63"/>
  <c r="K51" i="63"/>
  <c r="J51" i="63"/>
  <c r="I51" i="63"/>
  <c r="AY50" i="63"/>
  <c r="AX50" i="63"/>
  <c r="AM50" i="63"/>
  <c r="AL50" i="63"/>
  <c r="AK50" i="63"/>
  <c r="AJ50" i="63"/>
  <c r="AI50" i="63"/>
  <c r="AH50" i="63"/>
  <c r="AG50" i="63"/>
  <c r="AF50" i="63"/>
  <c r="AE50" i="63"/>
  <c r="AD50" i="63"/>
  <c r="AC50" i="63"/>
  <c r="AB50" i="63"/>
  <c r="AA50" i="63"/>
  <c r="Z50" i="63"/>
  <c r="Y50" i="63"/>
  <c r="X50" i="63"/>
  <c r="W50" i="63"/>
  <c r="V50" i="63"/>
  <c r="U50" i="63"/>
  <c r="T50" i="63"/>
  <c r="S50" i="63"/>
  <c r="R50" i="63"/>
  <c r="Q50" i="63"/>
  <c r="P50" i="63"/>
  <c r="O50" i="63"/>
  <c r="N50" i="63"/>
  <c r="M50" i="63"/>
  <c r="L50" i="63"/>
  <c r="K50" i="63"/>
  <c r="J50" i="63"/>
  <c r="I50" i="63"/>
  <c r="AM48" i="63"/>
  <c r="AL48" i="63"/>
  <c r="AK48" i="63"/>
  <c r="AJ48" i="63"/>
  <c r="AI48" i="63"/>
  <c r="AH48" i="63"/>
  <c r="AG48" i="63"/>
  <c r="AF48" i="63"/>
  <c r="AE48" i="63"/>
  <c r="AD48" i="63"/>
  <c r="AC48" i="63"/>
  <c r="AB48" i="63"/>
  <c r="AA48" i="63"/>
  <c r="Z48" i="63"/>
  <c r="Y48" i="63"/>
  <c r="X48" i="63"/>
  <c r="W48" i="63"/>
  <c r="V48" i="63"/>
  <c r="U48" i="63"/>
  <c r="T48" i="63"/>
  <c r="S48" i="63"/>
  <c r="R48" i="63"/>
  <c r="Q48" i="63"/>
  <c r="P48" i="63"/>
  <c r="O48" i="63"/>
  <c r="N48" i="63"/>
  <c r="M48" i="63"/>
  <c r="L48" i="63"/>
  <c r="K48" i="63"/>
  <c r="J48" i="63"/>
  <c r="I48" i="63"/>
  <c r="AY47" i="63"/>
  <c r="AX47" i="63"/>
  <c r="AM47" i="63"/>
  <c r="AL47" i="63"/>
  <c r="AK47" i="63"/>
  <c r="AJ47" i="63"/>
  <c r="AI47" i="63"/>
  <c r="AH47" i="63"/>
  <c r="AG47" i="63"/>
  <c r="AF47" i="63"/>
  <c r="AE47" i="63"/>
  <c r="AD47" i="63"/>
  <c r="AC47" i="63"/>
  <c r="AB47" i="63"/>
  <c r="AA47" i="63"/>
  <c r="Z47" i="63"/>
  <c r="Y47" i="63"/>
  <c r="X47" i="63"/>
  <c r="W47" i="63"/>
  <c r="V47" i="63"/>
  <c r="U47" i="63"/>
  <c r="T47" i="63"/>
  <c r="S47" i="63"/>
  <c r="R47" i="63"/>
  <c r="Q47" i="63"/>
  <c r="P47" i="63"/>
  <c r="O47" i="63"/>
  <c r="N47" i="63"/>
  <c r="M47" i="63"/>
  <c r="L47" i="63"/>
  <c r="K47" i="63"/>
  <c r="J47" i="63"/>
  <c r="I47" i="63"/>
  <c r="AM45" i="63"/>
  <c r="AL45" i="63"/>
  <c r="AK45" i="63"/>
  <c r="AJ45" i="63"/>
  <c r="AI45" i="63"/>
  <c r="AH45" i="63"/>
  <c r="AG45" i="63"/>
  <c r="AF45" i="63"/>
  <c r="AE45" i="63"/>
  <c r="AD45" i="63"/>
  <c r="AC45" i="63"/>
  <c r="AB45" i="63"/>
  <c r="AA45" i="63"/>
  <c r="Z45" i="63"/>
  <c r="Y45" i="63"/>
  <c r="X45" i="63"/>
  <c r="W45" i="63"/>
  <c r="V45" i="63"/>
  <c r="U45" i="63"/>
  <c r="T45" i="63"/>
  <c r="S45" i="63"/>
  <c r="R45" i="63"/>
  <c r="Q45" i="63"/>
  <c r="P45" i="63"/>
  <c r="O45" i="63"/>
  <c r="N45" i="63"/>
  <c r="M45" i="63"/>
  <c r="L45" i="63"/>
  <c r="K45" i="63"/>
  <c r="J45" i="63"/>
  <c r="I45" i="63"/>
  <c r="AY44" i="63"/>
  <c r="AX44" i="63"/>
  <c r="AM44" i="63"/>
  <c r="AL44" i="63"/>
  <c r="AK44" i="63"/>
  <c r="AJ44" i="63"/>
  <c r="AI44" i="63"/>
  <c r="AH44" i="63"/>
  <c r="AG44" i="63"/>
  <c r="AF44" i="63"/>
  <c r="AE44" i="63"/>
  <c r="AD44" i="63"/>
  <c r="AC44" i="63"/>
  <c r="AB44" i="63"/>
  <c r="AA44" i="63"/>
  <c r="Z44" i="63"/>
  <c r="Y44" i="63"/>
  <c r="X44" i="63"/>
  <c r="W44" i="63"/>
  <c r="V44" i="63"/>
  <c r="U44" i="63"/>
  <c r="T44" i="63"/>
  <c r="S44" i="63"/>
  <c r="R44" i="63"/>
  <c r="Q44" i="63"/>
  <c r="P44" i="63"/>
  <c r="O44" i="63"/>
  <c r="N44" i="63"/>
  <c r="M44" i="63"/>
  <c r="L44" i="63"/>
  <c r="K44" i="63"/>
  <c r="J44" i="63"/>
  <c r="I44" i="63"/>
  <c r="AM42" i="63"/>
  <c r="AL42" i="63"/>
  <c r="AK42" i="63"/>
  <c r="AJ42" i="63"/>
  <c r="AI42" i="63"/>
  <c r="AH42" i="63"/>
  <c r="AG42" i="63"/>
  <c r="AF42" i="63"/>
  <c r="AE42" i="63"/>
  <c r="AD42" i="63"/>
  <c r="AC42" i="63"/>
  <c r="AB42" i="63"/>
  <c r="AA42" i="63"/>
  <c r="Z42" i="63"/>
  <c r="Y42" i="63"/>
  <c r="X42" i="63"/>
  <c r="W42" i="63"/>
  <c r="V42" i="63"/>
  <c r="U42" i="63"/>
  <c r="T42" i="63"/>
  <c r="S42" i="63"/>
  <c r="R42" i="63"/>
  <c r="Q42" i="63"/>
  <c r="P42" i="63"/>
  <c r="O42" i="63"/>
  <c r="N42" i="63"/>
  <c r="M42" i="63"/>
  <c r="L42" i="63"/>
  <c r="K42" i="63"/>
  <c r="J42" i="63"/>
  <c r="I42" i="63"/>
  <c r="AY41" i="63"/>
  <c r="AX41" i="63"/>
  <c r="AM41" i="63"/>
  <c r="AL41" i="63"/>
  <c r="AK41" i="63"/>
  <c r="AJ41" i="63"/>
  <c r="AI41" i="63"/>
  <c r="AH41" i="63"/>
  <c r="AG41" i="63"/>
  <c r="AF41" i="63"/>
  <c r="AE41" i="63"/>
  <c r="AD41" i="63"/>
  <c r="AC41" i="63"/>
  <c r="AB41" i="63"/>
  <c r="AA41" i="63"/>
  <c r="Z41" i="63"/>
  <c r="Y41" i="63"/>
  <c r="X41" i="63"/>
  <c r="W41" i="63"/>
  <c r="V41" i="63"/>
  <c r="U41" i="63"/>
  <c r="T41" i="63"/>
  <c r="S41" i="63"/>
  <c r="R41" i="63"/>
  <c r="Q41" i="63"/>
  <c r="P41" i="63"/>
  <c r="O41" i="63"/>
  <c r="N41" i="63"/>
  <c r="M41" i="63"/>
  <c r="L41" i="63"/>
  <c r="K41" i="63"/>
  <c r="J41" i="63"/>
  <c r="I41" i="63"/>
  <c r="AM39" i="63"/>
  <c r="AL39" i="63"/>
  <c r="AK39" i="63"/>
  <c r="AJ39" i="63"/>
  <c r="AI39" i="63"/>
  <c r="AH39" i="63"/>
  <c r="AG39" i="63"/>
  <c r="AF39" i="63"/>
  <c r="AE39" i="63"/>
  <c r="AD39" i="63"/>
  <c r="AC39" i="63"/>
  <c r="AB39" i="63"/>
  <c r="AA39" i="63"/>
  <c r="Z39" i="63"/>
  <c r="Y39" i="63"/>
  <c r="X39" i="63"/>
  <c r="W39" i="63"/>
  <c r="V39" i="63"/>
  <c r="U39" i="63"/>
  <c r="T39" i="63"/>
  <c r="S39" i="63"/>
  <c r="R39" i="63"/>
  <c r="Q39" i="63"/>
  <c r="P39" i="63"/>
  <c r="O39" i="63"/>
  <c r="N39" i="63"/>
  <c r="M39" i="63"/>
  <c r="L39" i="63"/>
  <c r="K39" i="63"/>
  <c r="J39" i="63"/>
  <c r="I39" i="63"/>
  <c r="AY38" i="63"/>
  <c r="AX38" i="63"/>
  <c r="AM38" i="63"/>
  <c r="AL38" i="63"/>
  <c r="AK38" i="63"/>
  <c r="AJ38" i="63"/>
  <c r="AI38" i="63"/>
  <c r="AH38" i="63"/>
  <c r="AG38" i="63"/>
  <c r="AF38" i="63"/>
  <c r="AE38" i="63"/>
  <c r="AD38" i="63"/>
  <c r="AC38" i="63"/>
  <c r="AB38" i="63"/>
  <c r="AA38" i="63"/>
  <c r="Z38" i="63"/>
  <c r="Y38" i="63"/>
  <c r="X38" i="63"/>
  <c r="W38" i="63"/>
  <c r="V38" i="63"/>
  <c r="U38" i="63"/>
  <c r="T38" i="63"/>
  <c r="S38" i="63"/>
  <c r="R38" i="63"/>
  <c r="Q38" i="63"/>
  <c r="P38" i="63"/>
  <c r="O38" i="63"/>
  <c r="N38" i="63"/>
  <c r="M38" i="63"/>
  <c r="L38" i="63"/>
  <c r="K38" i="63"/>
  <c r="J38" i="63"/>
  <c r="I38" i="63"/>
  <c r="AM36" i="63"/>
  <c r="AL36" i="63"/>
  <c r="AK36" i="63"/>
  <c r="AJ36" i="63"/>
  <c r="AI36" i="63"/>
  <c r="AH36" i="63"/>
  <c r="AG36" i="63"/>
  <c r="AF36" i="63"/>
  <c r="AE36" i="63"/>
  <c r="AD36" i="63"/>
  <c r="AC36" i="63"/>
  <c r="AB36" i="63"/>
  <c r="AA36" i="63"/>
  <c r="Z36" i="63"/>
  <c r="Y36" i="63"/>
  <c r="X36" i="63"/>
  <c r="W36" i="63"/>
  <c r="V36" i="63"/>
  <c r="U36" i="63"/>
  <c r="T36" i="63"/>
  <c r="S36" i="63"/>
  <c r="R36" i="63"/>
  <c r="Q36" i="63"/>
  <c r="P36" i="63"/>
  <c r="O36" i="63"/>
  <c r="N36" i="63"/>
  <c r="M36" i="63"/>
  <c r="L36" i="63"/>
  <c r="K36" i="63"/>
  <c r="J36" i="63"/>
  <c r="I36" i="63"/>
  <c r="AY35" i="63"/>
  <c r="AX35" i="63"/>
  <c r="AM35" i="63"/>
  <c r="AL35" i="63"/>
  <c r="AK35" i="63"/>
  <c r="AJ35" i="63"/>
  <c r="AI35" i="63"/>
  <c r="AH35" i="63"/>
  <c r="AG35" i="63"/>
  <c r="AF35" i="63"/>
  <c r="AE35" i="63"/>
  <c r="AD35" i="63"/>
  <c r="AC35" i="63"/>
  <c r="AB35" i="63"/>
  <c r="AA35" i="63"/>
  <c r="Z35" i="63"/>
  <c r="Y35" i="63"/>
  <c r="X35" i="63"/>
  <c r="W35" i="63"/>
  <c r="V35" i="63"/>
  <c r="U35" i="63"/>
  <c r="T35" i="63"/>
  <c r="S35" i="63"/>
  <c r="R35" i="63"/>
  <c r="Q35" i="63"/>
  <c r="P35" i="63"/>
  <c r="O35" i="63"/>
  <c r="N35" i="63"/>
  <c r="M35" i="63"/>
  <c r="L35" i="63"/>
  <c r="K35" i="63"/>
  <c r="J35" i="63"/>
  <c r="I35" i="63"/>
  <c r="AM33" i="63"/>
  <c r="AL33" i="63"/>
  <c r="AK33" i="63"/>
  <c r="AJ33" i="63"/>
  <c r="AI33" i="63"/>
  <c r="AH33" i="63"/>
  <c r="AG33" i="63"/>
  <c r="AF33" i="63"/>
  <c r="AE33" i="63"/>
  <c r="AD33" i="63"/>
  <c r="AC33" i="63"/>
  <c r="AB33" i="63"/>
  <c r="AA33" i="63"/>
  <c r="Z33" i="63"/>
  <c r="Y33" i="63"/>
  <c r="X33" i="63"/>
  <c r="W33" i="63"/>
  <c r="V33" i="63"/>
  <c r="U33" i="63"/>
  <c r="T33" i="63"/>
  <c r="S33" i="63"/>
  <c r="R33" i="63"/>
  <c r="Q33" i="63"/>
  <c r="P33" i="63"/>
  <c r="O33" i="63"/>
  <c r="N33" i="63"/>
  <c r="M33" i="63"/>
  <c r="L33" i="63"/>
  <c r="K33" i="63"/>
  <c r="J33" i="63"/>
  <c r="I33" i="63"/>
  <c r="AY32" i="63"/>
  <c r="AX32" i="63"/>
  <c r="AM32" i="63"/>
  <c r="AL32" i="63"/>
  <c r="AK32" i="63"/>
  <c r="AJ32" i="63"/>
  <c r="AI32" i="63"/>
  <c r="AH32" i="63"/>
  <c r="AG32" i="63"/>
  <c r="AF32" i="63"/>
  <c r="AE32" i="63"/>
  <c r="AD32" i="63"/>
  <c r="AC32" i="63"/>
  <c r="AB32" i="63"/>
  <c r="AA32" i="63"/>
  <c r="Z32" i="63"/>
  <c r="Y32" i="63"/>
  <c r="X32" i="63"/>
  <c r="W32" i="63"/>
  <c r="V32" i="63"/>
  <c r="U32" i="63"/>
  <c r="T32" i="63"/>
  <c r="S32" i="63"/>
  <c r="R32" i="63"/>
  <c r="Q32" i="63"/>
  <c r="P32" i="63"/>
  <c r="O32" i="63"/>
  <c r="N32" i="63"/>
  <c r="M32" i="63"/>
  <c r="L32" i="63"/>
  <c r="K32" i="63"/>
  <c r="J32" i="63"/>
  <c r="I32" i="63"/>
  <c r="AM30" i="63"/>
  <c r="AL30" i="63"/>
  <c r="AK30" i="63"/>
  <c r="AJ30" i="63"/>
  <c r="AI30" i="63"/>
  <c r="AH30" i="63"/>
  <c r="AG30" i="63"/>
  <c r="AF30" i="63"/>
  <c r="AE30" i="63"/>
  <c r="AD30" i="63"/>
  <c r="AC30" i="63"/>
  <c r="AB30" i="63"/>
  <c r="AA30" i="63"/>
  <c r="Z30" i="63"/>
  <c r="Y30" i="63"/>
  <c r="X30" i="63"/>
  <c r="W30" i="63"/>
  <c r="V30" i="63"/>
  <c r="U30" i="63"/>
  <c r="T30" i="63"/>
  <c r="S30" i="63"/>
  <c r="R30" i="63"/>
  <c r="Q30" i="63"/>
  <c r="P30" i="63"/>
  <c r="O30" i="63"/>
  <c r="N30" i="63"/>
  <c r="M30" i="63"/>
  <c r="L30" i="63"/>
  <c r="K30" i="63"/>
  <c r="J30" i="63"/>
  <c r="I30" i="63"/>
  <c r="AY29" i="63"/>
  <c r="AX29" i="63"/>
  <c r="AM29" i="63"/>
  <c r="AL29" i="63"/>
  <c r="AK29" i="63"/>
  <c r="AJ29" i="63"/>
  <c r="AI29" i="63"/>
  <c r="AH29" i="63"/>
  <c r="AG29" i="63"/>
  <c r="AF29" i="63"/>
  <c r="AE29" i="63"/>
  <c r="AD29" i="63"/>
  <c r="AC29" i="63"/>
  <c r="AB29" i="63"/>
  <c r="AA29" i="63"/>
  <c r="Z29" i="63"/>
  <c r="Y29" i="63"/>
  <c r="X29" i="63"/>
  <c r="W29" i="63"/>
  <c r="V29" i="63"/>
  <c r="U29" i="63"/>
  <c r="T29" i="63"/>
  <c r="S29" i="63"/>
  <c r="R29" i="63"/>
  <c r="Q29" i="63"/>
  <c r="P29" i="63"/>
  <c r="O29" i="63"/>
  <c r="N29" i="63"/>
  <c r="M29" i="63"/>
  <c r="L29" i="63"/>
  <c r="K29" i="63"/>
  <c r="J29" i="63"/>
  <c r="I29" i="63"/>
  <c r="AM27" i="63"/>
  <c r="AL27" i="63"/>
  <c r="AK27" i="63"/>
  <c r="AJ27" i="63"/>
  <c r="AI27" i="63"/>
  <c r="AH27" i="63"/>
  <c r="AG27" i="63"/>
  <c r="AF27" i="63"/>
  <c r="AE27" i="63"/>
  <c r="AD27" i="63"/>
  <c r="AC27" i="63"/>
  <c r="AB27" i="63"/>
  <c r="AA27" i="63"/>
  <c r="Z27" i="63"/>
  <c r="Y27" i="63"/>
  <c r="X27" i="63"/>
  <c r="W27" i="63"/>
  <c r="V27" i="63"/>
  <c r="U27" i="63"/>
  <c r="T27" i="63"/>
  <c r="S27" i="63"/>
  <c r="R27" i="63"/>
  <c r="Q27" i="63"/>
  <c r="P27" i="63"/>
  <c r="O27" i="63"/>
  <c r="N27" i="63"/>
  <c r="M27" i="63"/>
  <c r="L27" i="63"/>
  <c r="K27" i="63"/>
  <c r="J27" i="63"/>
  <c r="I27" i="63"/>
  <c r="AY26" i="63"/>
  <c r="AX26" i="63"/>
  <c r="AM26" i="63"/>
  <c r="AL26" i="63"/>
  <c r="AK26" i="63"/>
  <c r="AJ26" i="63"/>
  <c r="AI26" i="63"/>
  <c r="AH26" i="63"/>
  <c r="AG26" i="63"/>
  <c r="AF26" i="63"/>
  <c r="AE26" i="63"/>
  <c r="AD26" i="63"/>
  <c r="AC26" i="63"/>
  <c r="AB26" i="63"/>
  <c r="AA26" i="63"/>
  <c r="Z26" i="63"/>
  <c r="Y26" i="63"/>
  <c r="X26" i="63"/>
  <c r="W26" i="63"/>
  <c r="V26" i="63"/>
  <c r="U26" i="63"/>
  <c r="T26" i="63"/>
  <c r="S26" i="63"/>
  <c r="R26" i="63"/>
  <c r="Q26" i="63"/>
  <c r="P26" i="63"/>
  <c r="O26" i="63"/>
  <c r="N26" i="63"/>
  <c r="M26" i="63"/>
  <c r="L26" i="63"/>
  <c r="K26" i="63"/>
  <c r="J26" i="63"/>
  <c r="I26" i="63"/>
  <c r="AM24" i="63"/>
  <c r="AL24" i="63"/>
  <c r="AK24" i="63"/>
  <c r="AJ24" i="63"/>
  <c r="AI24" i="63"/>
  <c r="AH24" i="63"/>
  <c r="AG24" i="63"/>
  <c r="AF24" i="63"/>
  <c r="AE24" i="63"/>
  <c r="AD24" i="63"/>
  <c r="AC24" i="63"/>
  <c r="AB24" i="63"/>
  <c r="AA24" i="63"/>
  <c r="Z24" i="63"/>
  <c r="Y24" i="63"/>
  <c r="X24" i="63"/>
  <c r="W24" i="63"/>
  <c r="V24" i="63"/>
  <c r="U24" i="63"/>
  <c r="T24" i="63"/>
  <c r="S24" i="63"/>
  <c r="R24" i="63"/>
  <c r="Q24" i="63"/>
  <c r="P24" i="63"/>
  <c r="O24" i="63"/>
  <c r="N24" i="63"/>
  <c r="M24" i="63"/>
  <c r="L24" i="63"/>
  <c r="K24" i="63"/>
  <c r="J24" i="63"/>
  <c r="I24" i="63"/>
  <c r="AY23" i="63"/>
  <c r="AX23" i="63"/>
  <c r="AM23" i="63"/>
  <c r="AL23" i="63"/>
  <c r="AK23" i="63"/>
  <c r="AJ23" i="63"/>
  <c r="AI23" i="63"/>
  <c r="AH23" i="63"/>
  <c r="AG23" i="63"/>
  <c r="AF23" i="63"/>
  <c r="AE23" i="63"/>
  <c r="AD23" i="63"/>
  <c r="AC23" i="63"/>
  <c r="AB23" i="63"/>
  <c r="AA23" i="63"/>
  <c r="Z23" i="63"/>
  <c r="Y23" i="63"/>
  <c r="X23" i="63"/>
  <c r="W23" i="63"/>
  <c r="V23" i="63"/>
  <c r="U23" i="63"/>
  <c r="T23" i="63"/>
  <c r="S23" i="63"/>
  <c r="R23" i="63"/>
  <c r="Q23" i="63"/>
  <c r="P23" i="63"/>
  <c r="O23" i="63"/>
  <c r="N23" i="63"/>
  <c r="M23" i="63"/>
  <c r="L23" i="63"/>
  <c r="K23" i="63"/>
  <c r="J23" i="63"/>
  <c r="I23" i="63"/>
  <c r="AJ21" i="63"/>
  <c r="AI21" i="63"/>
  <c r="AH21" i="63"/>
  <c r="AG21" i="63"/>
  <c r="AF21" i="63"/>
  <c r="AE21" i="63"/>
  <c r="AD21" i="63"/>
  <c r="AC21" i="63"/>
  <c r="AB21" i="63"/>
  <c r="AA21" i="63"/>
  <c r="Z21" i="63"/>
  <c r="Y21" i="63"/>
  <c r="X21" i="63"/>
  <c r="W21" i="63"/>
  <c r="V21" i="63"/>
  <c r="U21" i="63"/>
  <c r="T21" i="63"/>
  <c r="S21" i="63"/>
  <c r="R21" i="63"/>
  <c r="Q21" i="63"/>
  <c r="P21" i="63"/>
  <c r="O21" i="63"/>
  <c r="N21" i="63"/>
  <c r="M21" i="63"/>
  <c r="L21" i="63"/>
  <c r="K21" i="63"/>
  <c r="J21" i="63"/>
  <c r="I21" i="63"/>
  <c r="AJ20" i="63"/>
  <c r="AI20" i="63"/>
  <c r="AH20" i="63"/>
  <c r="AG20" i="63"/>
  <c r="AF20" i="63"/>
  <c r="AE20" i="63"/>
  <c r="AD20" i="63"/>
  <c r="AC20" i="63"/>
  <c r="AB20" i="63"/>
  <c r="AA20" i="63"/>
  <c r="Z20" i="63"/>
  <c r="Y20" i="63"/>
  <c r="X20" i="63"/>
  <c r="W20" i="63"/>
  <c r="V20" i="63"/>
  <c r="U20" i="63"/>
  <c r="T20" i="63"/>
  <c r="S20" i="63"/>
  <c r="R20" i="63"/>
  <c r="Q20" i="63"/>
  <c r="P20" i="63"/>
  <c r="O20" i="63"/>
  <c r="N20" i="63"/>
  <c r="M20" i="63"/>
  <c r="L20" i="63"/>
  <c r="K20" i="63"/>
  <c r="J20" i="63"/>
  <c r="I20" i="63"/>
  <c r="AR11" i="63"/>
  <c r="AR14" i="63" s="1"/>
  <c r="AP11" i="63"/>
  <c r="AP14" i="63" s="1"/>
  <c r="AN11" i="63"/>
  <c r="AH11" i="63"/>
  <c r="AB11" i="63"/>
  <c r="AE13" i="63" s="1"/>
  <c r="V11" i="63"/>
  <c r="V14" i="63" s="1"/>
  <c r="P11" i="63"/>
  <c r="J11" i="63"/>
  <c r="J13" i="63" s="1"/>
  <c r="G11" i="63"/>
  <c r="G15" i="63" s="1"/>
  <c r="E11" i="63"/>
  <c r="E15" i="63" s="1"/>
  <c r="AN4" i="63"/>
  <c r="N55" i="62"/>
  <c r="AH55" i="62" s="1"/>
  <c r="L55" i="62"/>
  <c r="N54" i="62"/>
  <c r="AH54" i="62" s="1"/>
  <c r="AJ54" i="62" s="1"/>
  <c r="L54" i="62"/>
  <c r="N53" i="62"/>
  <c r="L53" i="62"/>
  <c r="N52" i="62"/>
  <c r="AH52" i="62" s="1"/>
  <c r="AN52" i="62" s="1"/>
  <c r="L52" i="62"/>
  <c r="N51" i="62"/>
  <c r="P51" i="62" s="1"/>
  <c r="L51" i="62"/>
  <c r="N50" i="62"/>
  <c r="AH50" i="62" s="1"/>
  <c r="AJ50" i="62" s="1"/>
  <c r="L50" i="62"/>
  <c r="N49" i="62"/>
  <c r="L49" i="62"/>
  <c r="AJ48" i="62"/>
  <c r="N48" i="62"/>
  <c r="AH48" i="62" s="1"/>
  <c r="AN48" i="62" s="1"/>
  <c r="L48" i="62"/>
  <c r="N47" i="62"/>
  <c r="P47" i="62" s="1"/>
  <c r="L47" i="62"/>
  <c r="N46" i="62"/>
  <c r="AH46" i="62" s="1"/>
  <c r="AJ46" i="62" s="1"/>
  <c r="L46" i="62"/>
  <c r="N45" i="62"/>
  <c r="L45" i="62"/>
  <c r="N44" i="62"/>
  <c r="AH44" i="62" s="1"/>
  <c r="AN44" i="62" s="1"/>
  <c r="L44" i="62"/>
  <c r="N43" i="62"/>
  <c r="AH43" i="62" s="1"/>
  <c r="L43" i="62"/>
  <c r="N42" i="62"/>
  <c r="AH42" i="62" s="1"/>
  <c r="AJ42" i="62" s="1"/>
  <c r="L42" i="62"/>
  <c r="N41" i="62"/>
  <c r="L41" i="62"/>
  <c r="N40" i="62"/>
  <c r="AH40" i="62" s="1"/>
  <c r="AN40" i="62" s="1"/>
  <c r="L40" i="62"/>
  <c r="N39" i="62"/>
  <c r="AH39" i="62" s="1"/>
  <c r="L39" i="62"/>
  <c r="N38" i="62"/>
  <c r="AH38" i="62" s="1"/>
  <c r="AJ38" i="62" s="1"/>
  <c r="L38" i="62"/>
  <c r="N37" i="62"/>
  <c r="L37" i="62"/>
  <c r="AJ36" i="62"/>
  <c r="P36" i="62"/>
  <c r="R36" i="62" s="1"/>
  <c r="N36" i="62"/>
  <c r="AH36" i="62" s="1"/>
  <c r="AN36" i="62" s="1"/>
  <c r="L36" i="62"/>
  <c r="AH35" i="62"/>
  <c r="P35" i="62"/>
  <c r="N35" i="62"/>
  <c r="L35" i="62"/>
  <c r="N34" i="62"/>
  <c r="AH34" i="62" s="1"/>
  <c r="AJ34" i="62" s="1"/>
  <c r="L34" i="62"/>
  <c r="N33" i="62"/>
  <c r="L33" i="62"/>
  <c r="N32" i="62"/>
  <c r="AH32" i="62" s="1"/>
  <c r="AN32" i="62" s="1"/>
  <c r="L32" i="62"/>
  <c r="N31" i="62"/>
  <c r="P31" i="62" s="1"/>
  <c r="L31" i="62"/>
  <c r="N30" i="62"/>
  <c r="AH30" i="62" s="1"/>
  <c r="AJ30" i="62" s="1"/>
  <c r="L30" i="62"/>
  <c r="N29" i="62"/>
  <c r="L29" i="62"/>
  <c r="N28" i="62"/>
  <c r="AH28" i="62" s="1"/>
  <c r="AN28" i="62" s="1"/>
  <c r="L28" i="62"/>
  <c r="N27" i="62"/>
  <c r="AH27" i="62" s="1"/>
  <c r="L27" i="62"/>
  <c r="N26" i="62"/>
  <c r="AH26" i="62" s="1"/>
  <c r="AJ26" i="62" s="1"/>
  <c r="L26" i="62"/>
  <c r="N25" i="62"/>
  <c r="L25" i="62"/>
  <c r="N24" i="62"/>
  <c r="AH24" i="62" s="1"/>
  <c r="AN24" i="62" s="1"/>
  <c r="L24" i="62"/>
  <c r="N23" i="62"/>
  <c r="AH23" i="62" s="1"/>
  <c r="L23" i="62"/>
  <c r="N22" i="62"/>
  <c r="AH22" i="62" s="1"/>
  <c r="AJ22" i="62" s="1"/>
  <c r="L22" i="62"/>
  <c r="N21" i="62"/>
  <c r="P21" i="62" s="1"/>
  <c r="L21" i="62"/>
  <c r="AN20" i="62"/>
  <c r="P20" i="62"/>
  <c r="R20" i="62" s="1"/>
  <c r="N20" i="62"/>
  <c r="AH20" i="62" s="1"/>
  <c r="AJ20" i="62" s="1"/>
  <c r="L20" i="62"/>
  <c r="N19" i="62"/>
  <c r="L19" i="62"/>
  <c r="N18" i="62"/>
  <c r="AH18" i="62" s="1"/>
  <c r="L18" i="62"/>
  <c r="N17" i="62"/>
  <c r="L17" i="62"/>
  <c r="N16" i="62"/>
  <c r="P16" i="62" s="1"/>
  <c r="R16" i="62" s="1"/>
  <c r="L16" i="62"/>
  <c r="N15" i="62"/>
  <c r="AH15" i="62" s="1"/>
  <c r="AJ15" i="62" s="1"/>
  <c r="L15" i="62"/>
  <c r="N14" i="62"/>
  <c r="AH14" i="62" s="1"/>
  <c r="L14" i="62"/>
  <c r="N13" i="62"/>
  <c r="L13" i="62"/>
  <c r="N12" i="62"/>
  <c r="AH12" i="62" s="1"/>
  <c r="AN12" i="62" s="1"/>
  <c r="L12" i="62"/>
  <c r="L7" i="62"/>
  <c r="J7" i="62"/>
  <c r="AO277" i="63" l="1"/>
  <c r="AU278" i="63" s="1"/>
  <c r="AO304" i="63"/>
  <c r="AU305" i="63" s="1"/>
  <c r="AO301" i="63"/>
  <c r="AU302" i="63" s="1"/>
  <c r="AO310" i="63"/>
  <c r="AU311" i="63" s="1"/>
  <c r="AO292" i="63"/>
  <c r="AU293" i="63" s="1"/>
  <c r="AO316" i="63"/>
  <c r="AU317" i="63" s="1"/>
  <c r="AO268" i="63"/>
  <c r="AU269" i="63" s="1"/>
  <c r="AO265" i="63"/>
  <c r="AU266" i="63" s="1"/>
  <c r="AO307" i="63"/>
  <c r="AU308" i="63" s="1"/>
  <c r="AO283" i="63"/>
  <c r="AU284" i="63" s="1"/>
  <c r="AO280" i="63"/>
  <c r="AU281" i="63" s="1"/>
  <c r="AO313" i="63"/>
  <c r="AU314" i="63" s="1"/>
  <c r="AO295" i="63"/>
  <c r="AU296" i="63" s="1"/>
  <c r="AO262" i="63"/>
  <c r="AU263" i="63" s="1"/>
  <c r="AO274" i="63"/>
  <c r="AU275" i="63" s="1"/>
  <c r="AO289" i="63"/>
  <c r="AU290" i="63" s="1"/>
  <c r="AO271" i="63"/>
  <c r="AU272" i="63" s="1"/>
  <c r="AO286" i="63"/>
  <c r="AU287" i="63" s="1"/>
  <c r="AO298" i="63"/>
  <c r="AU299" i="63" s="1"/>
  <c r="AO253" i="63"/>
  <c r="AU254" i="63" s="1"/>
  <c r="AO214" i="63"/>
  <c r="AU215" i="63" s="1"/>
  <c r="AO235" i="63"/>
  <c r="AU236" i="63" s="1"/>
  <c r="AO247" i="63"/>
  <c r="AU248" i="63" s="1"/>
  <c r="AO226" i="63"/>
  <c r="AU227" i="63" s="1"/>
  <c r="AO229" i="63"/>
  <c r="AU230" i="63" s="1"/>
  <c r="AO238" i="63"/>
  <c r="AU239" i="63" s="1"/>
  <c r="AO211" i="63"/>
  <c r="AU212" i="63" s="1"/>
  <c r="AO208" i="63"/>
  <c r="AU209" i="63" s="1"/>
  <c r="AO250" i="63"/>
  <c r="AU251" i="63" s="1"/>
  <c r="AO244" i="63"/>
  <c r="AU245" i="63" s="1"/>
  <c r="AO241" i="63"/>
  <c r="AU242" i="63" s="1"/>
  <c r="AO223" i="63"/>
  <c r="AU224" i="63" s="1"/>
  <c r="AO259" i="63"/>
  <c r="AU260" i="63" s="1"/>
  <c r="AO256" i="63"/>
  <c r="AU257" i="63" s="1"/>
  <c r="AO205" i="63"/>
  <c r="AU206" i="63" s="1"/>
  <c r="AO217" i="63"/>
  <c r="AU218" i="63" s="1"/>
  <c r="AO220" i="63"/>
  <c r="AU221" i="63" s="1"/>
  <c r="AO232" i="63"/>
  <c r="AU233" i="63" s="1"/>
  <c r="AO202" i="63"/>
  <c r="AU203" i="63" s="1"/>
  <c r="AO151" i="63"/>
  <c r="AU152" i="63" s="1"/>
  <c r="AO178" i="63"/>
  <c r="AU179" i="63" s="1"/>
  <c r="AO166" i="63"/>
  <c r="AU167" i="63" s="1"/>
  <c r="AO172" i="63"/>
  <c r="AU173" i="63" s="1"/>
  <c r="AO157" i="63"/>
  <c r="AU158" i="63" s="1"/>
  <c r="AO184" i="63"/>
  <c r="AU185" i="63" s="1"/>
  <c r="AO148" i="63"/>
  <c r="AU149" i="63" s="1"/>
  <c r="AO181" i="63"/>
  <c r="AU182" i="63" s="1"/>
  <c r="AO193" i="63"/>
  <c r="AU194" i="63" s="1"/>
  <c r="AO196" i="63"/>
  <c r="AU197" i="63" s="1"/>
  <c r="AO160" i="63"/>
  <c r="AU161" i="63" s="1"/>
  <c r="AO175" i="63"/>
  <c r="AU176" i="63" s="1"/>
  <c r="AO169" i="63"/>
  <c r="AU170" i="63" s="1"/>
  <c r="AO154" i="63"/>
  <c r="AU155" i="63" s="1"/>
  <c r="AO199" i="63"/>
  <c r="AU200" i="63" s="1"/>
  <c r="AO163" i="63"/>
  <c r="AU164" i="63" s="1"/>
  <c r="AO187" i="63"/>
  <c r="AU188" i="63" s="1"/>
  <c r="AO190" i="63"/>
  <c r="AU191" i="63" s="1"/>
  <c r="AO145" i="63"/>
  <c r="AU146" i="63" s="1"/>
  <c r="AO142" i="63"/>
  <c r="AU143" i="63" s="1"/>
  <c r="AO121" i="63"/>
  <c r="AU122" i="63" s="1"/>
  <c r="AO118" i="63"/>
  <c r="AU119" i="63" s="1"/>
  <c r="AO112" i="63"/>
  <c r="AU113" i="63" s="1"/>
  <c r="AO103" i="63"/>
  <c r="AU104" i="63" s="1"/>
  <c r="AO91" i="63"/>
  <c r="AU92" i="63" s="1"/>
  <c r="AO82" i="63"/>
  <c r="AU83" i="63" s="1"/>
  <c r="AO88" i="63"/>
  <c r="AU89" i="63" s="1"/>
  <c r="AO100" i="63"/>
  <c r="AU101" i="63" s="1"/>
  <c r="AO97" i="63"/>
  <c r="AU98" i="63" s="1"/>
  <c r="AO115" i="63"/>
  <c r="AU116" i="63" s="1"/>
  <c r="AO94" i="63"/>
  <c r="AU95" i="63" s="1"/>
  <c r="AO106" i="63"/>
  <c r="AU107" i="63" s="1"/>
  <c r="AO109" i="63"/>
  <c r="AU110" i="63" s="1"/>
  <c r="AO127" i="63"/>
  <c r="AU128" i="63" s="1"/>
  <c r="AO130" i="63"/>
  <c r="AU131" i="63" s="1"/>
  <c r="AO133" i="63"/>
  <c r="AU134" i="63" s="1"/>
  <c r="AO124" i="63"/>
  <c r="AU125" i="63" s="1"/>
  <c r="AO139" i="63"/>
  <c r="AU140" i="63" s="1"/>
  <c r="AO85" i="63"/>
  <c r="AU86" i="63" s="1"/>
  <c r="AO136" i="63"/>
  <c r="AU137" i="63" s="1"/>
  <c r="AO295" i="64"/>
  <c r="AU296" i="64" s="1"/>
  <c r="AO286" i="64"/>
  <c r="AU287" i="64" s="1"/>
  <c r="AO301" i="64"/>
  <c r="AU302" i="64" s="1"/>
  <c r="AO316" i="64"/>
  <c r="AU317" i="64" s="1"/>
  <c r="AO262" i="64"/>
  <c r="AU263" i="64" s="1"/>
  <c r="AO298" i="64"/>
  <c r="AU299" i="64" s="1"/>
  <c r="AO271" i="64"/>
  <c r="AU272" i="64" s="1"/>
  <c r="AO307" i="64"/>
  <c r="AU308" i="64" s="1"/>
  <c r="AO313" i="64"/>
  <c r="AU314" i="64" s="1"/>
  <c r="AO265" i="64"/>
  <c r="AU266" i="64" s="1"/>
  <c r="AO310" i="64"/>
  <c r="AU311" i="64" s="1"/>
  <c r="AO289" i="64"/>
  <c r="AU290" i="64" s="1"/>
  <c r="AO280" i="64"/>
  <c r="AU281" i="64" s="1"/>
  <c r="AO277" i="64"/>
  <c r="AU278" i="64" s="1"/>
  <c r="AO304" i="64"/>
  <c r="AU305" i="64" s="1"/>
  <c r="AO292" i="64"/>
  <c r="AU293" i="64" s="1"/>
  <c r="AO274" i="64"/>
  <c r="AU275" i="64" s="1"/>
  <c r="AO283" i="64"/>
  <c r="AU284" i="64" s="1"/>
  <c r="AO268" i="64"/>
  <c r="AU269" i="64" s="1"/>
  <c r="AO199" i="64"/>
  <c r="AU200" i="64" s="1"/>
  <c r="AO256" i="64"/>
  <c r="AU257" i="64" s="1"/>
  <c r="AO238" i="64"/>
  <c r="AU239" i="64" s="1"/>
  <c r="AO226" i="64"/>
  <c r="AU227" i="64" s="1"/>
  <c r="AO187" i="64"/>
  <c r="AU188" i="64" s="1"/>
  <c r="AO163" i="64"/>
  <c r="AU164" i="64" s="1"/>
  <c r="AO253" i="64"/>
  <c r="AU254" i="64" s="1"/>
  <c r="AO145" i="64"/>
  <c r="AU146" i="64" s="1"/>
  <c r="AO184" i="64"/>
  <c r="AU185" i="64" s="1"/>
  <c r="AO241" i="64"/>
  <c r="AU242" i="64" s="1"/>
  <c r="AO196" i="64"/>
  <c r="AU197" i="64" s="1"/>
  <c r="AO172" i="64"/>
  <c r="AU173" i="64" s="1"/>
  <c r="AO148" i="64"/>
  <c r="AU149" i="64" s="1"/>
  <c r="AO235" i="64"/>
  <c r="AU236" i="64" s="1"/>
  <c r="AO190" i="64"/>
  <c r="AU191" i="64" s="1"/>
  <c r="AO157" i="64"/>
  <c r="AU158" i="64" s="1"/>
  <c r="AO169" i="64"/>
  <c r="AU170" i="64" s="1"/>
  <c r="AO202" i="64"/>
  <c r="AU203" i="64" s="1"/>
  <c r="AO178" i="64"/>
  <c r="AU179" i="64" s="1"/>
  <c r="AO244" i="64"/>
  <c r="AU245" i="64" s="1"/>
  <c r="AO151" i="64"/>
  <c r="AU152" i="64" s="1"/>
  <c r="AO175" i="64"/>
  <c r="AU176" i="64" s="1"/>
  <c r="AO217" i="64"/>
  <c r="AU218" i="64" s="1"/>
  <c r="AO193" i="64"/>
  <c r="AU194" i="64" s="1"/>
  <c r="AO259" i="64"/>
  <c r="AU260" i="64" s="1"/>
  <c r="AO250" i="64"/>
  <c r="AU251" i="64" s="1"/>
  <c r="AO160" i="64"/>
  <c r="AU161" i="64" s="1"/>
  <c r="AO205" i="64"/>
  <c r="AU206" i="64" s="1"/>
  <c r="AO223" i="64"/>
  <c r="AU224" i="64" s="1"/>
  <c r="AO208" i="64"/>
  <c r="AU209" i="64" s="1"/>
  <c r="AO211" i="64"/>
  <c r="AU212" i="64" s="1"/>
  <c r="AO154" i="64"/>
  <c r="AU155" i="64" s="1"/>
  <c r="AO166" i="64"/>
  <c r="AU167" i="64" s="1"/>
  <c r="AO247" i="64"/>
  <c r="AU248" i="64" s="1"/>
  <c r="AO232" i="64"/>
  <c r="AU233" i="64" s="1"/>
  <c r="AO214" i="64"/>
  <c r="AU215" i="64" s="1"/>
  <c r="AO181" i="64"/>
  <c r="AU182" i="64" s="1"/>
  <c r="AO220" i="64"/>
  <c r="AU221" i="64" s="1"/>
  <c r="AO142" i="64"/>
  <c r="AU143" i="64" s="1"/>
  <c r="AO229" i="64"/>
  <c r="AU230" i="64" s="1"/>
  <c r="AO109" i="64"/>
  <c r="AU110" i="64" s="1"/>
  <c r="AO100" i="64"/>
  <c r="AU101" i="64" s="1"/>
  <c r="AO121" i="64"/>
  <c r="AU122" i="64" s="1"/>
  <c r="AO133" i="64"/>
  <c r="AU134" i="64" s="1"/>
  <c r="AO106" i="64"/>
  <c r="AU107" i="64" s="1"/>
  <c r="AO136" i="64"/>
  <c r="AU137" i="64" s="1"/>
  <c r="AO127" i="64"/>
  <c r="AU128" i="64" s="1"/>
  <c r="AO97" i="64"/>
  <c r="AU98" i="64" s="1"/>
  <c r="AO124" i="64"/>
  <c r="AU125" i="64" s="1"/>
  <c r="AO85" i="64"/>
  <c r="AU86" i="64" s="1"/>
  <c r="AO94" i="64"/>
  <c r="AU95" i="64" s="1"/>
  <c r="AO88" i="64"/>
  <c r="AU89" i="64" s="1"/>
  <c r="AO118" i="64"/>
  <c r="AU119" i="64" s="1"/>
  <c r="AO139" i="64"/>
  <c r="AU140" i="64" s="1"/>
  <c r="AO82" i="64"/>
  <c r="AU83" i="64" s="1"/>
  <c r="AO115" i="64"/>
  <c r="AU116" i="64" s="1"/>
  <c r="AO130" i="64"/>
  <c r="AU131" i="64" s="1"/>
  <c r="AO103" i="64"/>
  <c r="AU104" i="64" s="1"/>
  <c r="AO91" i="64"/>
  <c r="AU92" i="64" s="1"/>
  <c r="AO112" i="64"/>
  <c r="AU113" i="64" s="1"/>
  <c r="AO229" i="65"/>
  <c r="AU230" i="65" s="1"/>
  <c r="AO292" i="65"/>
  <c r="AU293" i="65" s="1"/>
  <c r="AO283" i="65"/>
  <c r="AU284" i="65" s="1"/>
  <c r="AO295" i="65"/>
  <c r="AU296" i="65" s="1"/>
  <c r="AO316" i="65"/>
  <c r="AU317" i="65" s="1"/>
  <c r="AO244" i="65"/>
  <c r="AU245" i="65" s="1"/>
  <c r="AO307" i="65"/>
  <c r="AU308" i="65" s="1"/>
  <c r="AO214" i="65"/>
  <c r="AU215" i="65" s="1"/>
  <c r="AO205" i="65"/>
  <c r="AU206" i="65" s="1"/>
  <c r="AO211" i="65"/>
  <c r="AU212" i="65" s="1"/>
  <c r="AO217" i="65"/>
  <c r="AU218" i="65" s="1"/>
  <c r="AO226" i="65"/>
  <c r="AU227" i="65" s="1"/>
  <c r="AO208" i="65"/>
  <c r="AU209" i="65" s="1"/>
  <c r="AO238" i="65"/>
  <c r="AU239" i="65" s="1"/>
  <c r="AO259" i="65"/>
  <c r="AU260" i="65" s="1"/>
  <c r="AO220" i="65"/>
  <c r="AU221" i="65" s="1"/>
  <c r="AO241" i="65"/>
  <c r="AU242" i="65" s="1"/>
  <c r="AO232" i="65"/>
  <c r="AU233" i="65" s="1"/>
  <c r="AO250" i="65"/>
  <c r="AU251" i="65" s="1"/>
  <c r="AO223" i="65"/>
  <c r="AU224" i="65" s="1"/>
  <c r="AO262" i="65"/>
  <c r="AU263" i="65" s="1"/>
  <c r="AO313" i="65"/>
  <c r="AU314" i="65" s="1"/>
  <c r="AO235" i="65"/>
  <c r="AU236" i="65" s="1"/>
  <c r="AO256" i="65"/>
  <c r="AU257" i="65" s="1"/>
  <c r="AO274" i="65"/>
  <c r="AU275" i="65" s="1"/>
  <c r="AO247" i="65"/>
  <c r="AU248" i="65" s="1"/>
  <c r="AO253" i="65"/>
  <c r="AU254" i="65" s="1"/>
  <c r="AO286" i="65"/>
  <c r="AU287" i="65" s="1"/>
  <c r="AO289" i="65"/>
  <c r="AU290" i="65" s="1"/>
  <c r="AO265" i="65"/>
  <c r="AU266" i="65" s="1"/>
  <c r="AO271" i="65"/>
  <c r="AU272" i="65" s="1"/>
  <c r="AO298" i="65"/>
  <c r="AU299" i="65" s="1"/>
  <c r="AO277" i="65"/>
  <c r="AU278" i="65" s="1"/>
  <c r="AO268" i="65"/>
  <c r="AU269" i="65" s="1"/>
  <c r="AO310" i="65"/>
  <c r="AU311" i="65" s="1"/>
  <c r="AO304" i="65"/>
  <c r="AU305" i="65" s="1"/>
  <c r="AO280" i="65"/>
  <c r="AU281" i="65" s="1"/>
  <c r="AO301" i="65"/>
  <c r="AU302" i="65" s="1"/>
  <c r="AO202" i="65"/>
  <c r="AU203" i="65" s="1"/>
  <c r="AO160" i="65"/>
  <c r="AU161" i="65" s="1"/>
  <c r="AO163" i="65"/>
  <c r="AU164" i="65" s="1"/>
  <c r="AO169" i="65"/>
  <c r="AU170" i="65" s="1"/>
  <c r="AO166" i="65"/>
  <c r="AU167" i="65" s="1"/>
  <c r="AO181" i="65"/>
  <c r="AU182" i="65" s="1"/>
  <c r="AO193" i="65"/>
  <c r="AU194" i="65" s="1"/>
  <c r="AO184" i="65"/>
  <c r="AU185" i="65" s="1"/>
  <c r="AO196" i="65"/>
  <c r="AU197" i="65" s="1"/>
  <c r="AO145" i="65"/>
  <c r="AU146" i="65" s="1"/>
  <c r="AO199" i="65"/>
  <c r="AU200" i="65" s="1"/>
  <c r="AO172" i="65"/>
  <c r="AU173" i="65" s="1"/>
  <c r="AO175" i="65"/>
  <c r="AU176" i="65" s="1"/>
  <c r="AO154" i="65"/>
  <c r="AU155" i="65" s="1"/>
  <c r="AO178" i="65"/>
  <c r="AU179" i="65" s="1"/>
  <c r="AO187" i="65"/>
  <c r="AU188" i="65" s="1"/>
  <c r="AO151" i="65"/>
  <c r="AU152" i="65" s="1"/>
  <c r="AO142" i="65"/>
  <c r="AU143" i="65" s="1"/>
  <c r="AO148" i="65"/>
  <c r="AU149" i="65" s="1"/>
  <c r="AO157" i="65"/>
  <c r="AU158" i="65" s="1"/>
  <c r="AO190" i="65"/>
  <c r="AU191" i="65" s="1"/>
  <c r="AO124" i="65"/>
  <c r="AU125" i="65" s="1"/>
  <c r="AO115" i="65"/>
  <c r="AU116" i="65" s="1"/>
  <c r="AO88" i="65"/>
  <c r="AU89" i="65" s="1"/>
  <c r="AO133" i="65"/>
  <c r="AU134" i="65" s="1"/>
  <c r="AO100" i="65"/>
  <c r="AU101" i="65" s="1"/>
  <c r="AO97" i="65"/>
  <c r="AU98" i="65" s="1"/>
  <c r="AO82" i="65"/>
  <c r="AU83" i="65" s="1"/>
  <c r="AO103" i="65"/>
  <c r="AU104" i="65" s="1"/>
  <c r="AO109" i="65"/>
  <c r="AU110" i="65" s="1"/>
  <c r="AO85" i="65"/>
  <c r="AU86" i="65" s="1"/>
  <c r="AO94" i="65"/>
  <c r="AU95" i="65" s="1"/>
  <c r="AO136" i="65"/>
  <c r="AU137" i="65" s="1"/>
  <c r="AO91" i="65"/>
  <c r="AU92" i="65" s="1"/>
  <c r="AO112" i="65"/>
  <c r="AU113" i="65" s="1"/>
  <c r="AO118" i="65"/>
  <c r="AU119" i="65" s="1"/>
  <c r="AO127" i="65"/>
  <c r="AU128" i="65" s="1"/>
  <c r="AO130" i="65"/>
  <c r="AU131" i="65" s="1"/>
  <c r="AO106" i="65"/>
  <c r="AU107" i="65" s="1"/>
  <c r="AO139" i="65"/>
  <c r="AU140" i="65" s="1"/>
  <c r="AO121" i="65"/>
  <c r="AU122" i="65" s="1"/>
  <c r="P52" i="62"/>
  <c r="R52" i="62" s="1"/>
  <c r="AJ52" i="62"/>
  <c r="AH31" i="62"/>
  <c r="P46" i="62"/>
  <c r="R46" i="62" s="1"/>
  <c r="P30" i="62"/>
  <c r="R30" i="62" s="1"/>
  <c r="AH16" i="62"/>
  <c r="AN16" i="62" s="1"/>
  <c r="AH51" i="62"/>
  <c r="AJ32" i="62"/>
  <c r="AH47" i="62"/>
  <c r="AN28" i="65"/>
  <c r="AV29" i="65" s="1"/>
  <c r="AR28" i="65" s="1"/>
  <c r="AN34" i="65"/>
  <c r="AV35" i="65" s="1"/>
  <c r="AR34" i="65" s="1"/>
  <c r="AN43" i="65"/>
  <c r="AV44" i="65" s="1"/>
  <c r="AR43" i="65" s="1"/>
  <c r="AN52" i="65"/>
  <c r="AV53" i="65" s="1"/>
  <c r="AR52" i="65" s="1"/>
  <c r="AN64" i="65"/>
  <c r="AN73" i="65"/>
  <c r="AV74" i="65" s="1"/>
  <c r="AR73" i="65" s="1"/>
  <c r="AN76" i="65"/>
  <c r="AV77" i="65" s="1"/>
  <c r="AR76" i="65" s="1"/>
  <c r="AN67" i="63"/>
  <c r="AN58" i="65"/>
  <c r="AV59" i="65" s="1"/>
  <c r="AR58" i="65" s="1"/>
  <c r="AN67" i="65"/>
  <c r="AN79" i="65"/>
  <c r="AV80" i="65" s="1"/>
  <c r="AR79" i="65" s="1"/>
  <c r="AN22" i="65"/>
  <c r="AV23" i="65" s="1"/>
  <c r="AN25" i="65"/>
  <c r="AV26" i="65" s="1"/>
  <c r="AR25" i="65" s="1"/>
  <c r="AN67" i="64"/>
  <c r="AN40" i="65"/>
  <c r="AV41" i="65" s="1"/>
  <c r="AR40" i="65" s="1"/>
  <c r="AN46" i="65"/>
  <c r="AV47" i="65" s="1"/>
  <c r="AR46" i="65" s="1"/>
  <c r="X52" i="62"/>
  <c r="T52" i="62"/>
  <c r="X36" i="62"/>
  <c r="T36" i="62"/>
  <c r="X20" i="62"/>
  <c r="T20" i="62"/>
  <c r="AN49" i="65"/>
  <c r="AV50" i="65" s="1"/>
  <c r="AR49" i="65" s="1"/>
  <c r="AN31" i="65"/>
  <c r="AV32" i="65" s="1"/>
  <c r="AR31" i="65" s="1"/>
  <c r="AN55" i="65"/>
  <c r="AV56" i="65" s="1"/>
  <c r="AR55" i="65" s="1"/>
  <c r="AJ12" i="62"/>
  <c r="P23" i="62"/>
  <c r="P24" i="62"/>
  <c r="P34" i="62"/>
  <c r="R34" i="62" s="1"/>
  <c r="P39" i="62"/>
  <c r="P40" i="62"/>
  <c r="P50" i="62"/>
  <c r="R50" i="62" s="1"/>
  <c r="P55" i="62"/>
  <c r="AN46" i="63"/>
  <c r="AV47" i="63" s="1"/>
  <c r="AR46" i="63" s="1"/>
  <c r="AN31" i="64"/>
  <c r="AV32" i="64" s="1"/>
  <c r="AR31" i="64" s="1"/>
  <c r="AN40" i="64"/>
  <c r="AV41" i="64" s="1"/>
  <c r="AR40" i="64" s="1"/>
  <c r="AN43" i="64"/>
  <c r="AV44" i="64" s="1"/>
  <c r="AR43" i="64" s="1"/>
  <c r="AN55" i="64"/>
  <c r="AV56" i="64" s="1"/>
  <c r="AR55" i="64" s="1"/>
  <c r="AN58" i="64"/>
  <c r="AV59" i="64" s="1"/>
  <c r="AR58" i="64" s="1"/>
  <c r="AN64" i="64"/>
  <c r="AN37" i="65"/>
  <c r="AV38" i="65" s="1"/>
  <c r="AR37" i="65" s="1"/>
  <c r="AN61" i="65"/>
  <c r="AV62" i="65" s="1"/>
  <c r="AR61" i="65" s="1"/>
  <c r="AN70" i="65"/>
  <c r="AV71" i="65" s="1"/>
  <c r="AR70" i="65" s="1"/>
  <c r="Z24" i="62"/>
  <c r="Z40" i="62"/>
  <c r="P14" i="62"/>
  <c r="AJ16" i="62"/>
  <c r="P22" i="62"/>
  <c r="R22" i="62" s="1"/>
  <c r="R24" i="62"/>
  <c r="AJ24" i="62"/>
  <c r="P27" i="62"/>
  <c r="P28" i="62"/>
  <c r="Z28" i="62" s="1"/>
  <c r="P38" i="62"/>
  <c r="R38" i="62" s="1"/>
  <c r="R40" i="62"/>
  <c r="AJ40" i="62"/>
  <c r="P43" i="62"/>
  <c r="P44" i="62"/>
  <c r="Z44" i="62" s="1"/>
  <c r="P54" i="62"/>
  <c r="R54" i="62" s="1"/>
  <c r="P12" i="62"/>
  <c r="R12" i="62" s="1"/>
  <c r="Z16" i="62"/>
  <c r="P18" i="62"/>
  <c r="Z20" i="62"/>
  <c r="P26" i="62"/>
  <c r="R26" i="62" s="1"/>
  <c r="R28" i="62"/>
  <c r="AJ28" i="62"/>
  <c r="P32" i="62"/>
  <c r="R32" i="62" s="1"/>
  <c r="Z36" i="62"/>
  <c r="P42" i="62"/>
  <c r="R42" i="62" s="1"/>
  <c r="R44" i="62"/>
  <c r="AJ44" i="62"/>
  <c r="P48" i="62"/>
  <c r="R48" i="62" s="1"/>
  <c r="Z52" i="62"/>
  <c r="AN49" i="64"/>
  <c r="AV50" i="64" s="1"/>
  <c r="AR49" i="64" s="1"/>
  <c r="AN34" i="64"/>
  <c r="AV35" i="64" s="1"/>
  <c r="AR34" i="64" s="1"/>
  <c r="AN79" i="64"/>
  <c r="AV80" i="64" s="1"/>
  <c r="AR79" i="64" s="1"/>
  <c r="AN14" i="65"/>
  <c r="AO14" i="65"/>
  <c r="AO13" i="65"/>
  <c r="AP13" i="65"/>
  <c r="P13" i="65"/>
  <c r="P14" i="65"/>
  <c r="P15" i="65"/>
  <c r="Y13" i="65"/>
  <c r="S14" i="65"/>
  <c r="AN15" i="65"/>
  <c r="M13" i="65"/>
  <c r="AK21" i="65"/>
  <c r="AK19" i="65"/>
  <c r="AM21" i="65"/>
  <c r="AL20" i="65"/>
  <c r="AR22" i="65"/>
  <c r="AM20" i="65"/>
  <c r="AK13" i="65"/>
  <c r="AQ13" i="65"/>
  <c r="F13" i="65"/>
  <c r="E14" i="65"/>
  <c r="V14" i="65"/>
  <c r="AP14" i="65"/>
  <c r="V15" i="65"/>
  <c r="AK20" i="65"/>
  <c r="AL21" i="65"/>
  <c r="AO25" i="65"/>
  <c r="AU26" i="65" s="1"/>
  <c r="AO31" i="65"/>
  <c r="AU32" i="65" s="1"/>
  <c r="AO37" i="65"/>
  <c r="AU38" i="65" s="1"/>
  <c r="AO43" i="65"/>
  <c r="AU44" i="65" s="1"/>
  <c r="AO49" i="65"/>
  <c r="AU50" i="65" s="1"/>
  <c r="AO55" i="65"/>
  <c r="AU56" i="65" s="1"/>
  <c r="AO61" i="65"/>
  <c r="AU62" i="65" s="1"/>
  <c r="AO67" i="65"/>
  <c r="AU68" i="65" s="1"/>
  <c r="J13" i="65"/>
  <c r="V13" i="65"/>
  <c r="F14" i="65"/>
  <c r="AQ14" i="65"/>
  <c r="E15" i="65"/>
  <c r="AH13" i="64"/>
  <c r="G13" i="64"/>
  <c r="AK13" i="64"/>
  <c r="J13" i="64"/>
  <c r="J15" i="64"/>
  <c r="AN25" i="64"/>
  <c r="AV26" i="64" s="1"/>
  <c r="AR25" i="64" s="1"/>
  <c r="AN46" i="64"/>
  <c r="AV47" i="64" s="1"/>
  <c r="AR46" i="64" s="1"/>
  <c r="AN73" i="64"/>
  <c r="AV74" i="64" s="1"/>
  <c r="AR73" i="64" s="1"/>
  <c r="M13" i="64"/>
  <c r="AH15" i="64"/>
  <c r="AN70" i="64"/>
  <c r="AV71" i="64" s="1"/>
  <c r="AR70" i="64" s="1"/>
  <c r="AN76" i="64"/>
  <c r="AV77" i="64" s="1"/>
  <c r="AR76" i="64" s="1"/>
  <c r="AK14" i="64"/>
  <c r="AN22" i="64"/>
  <c r="AV23" i="64" s="1"/>
  <c r="AR22" i="64" s="1"/>
  <c r="AN43" i="63"/>
  <c r="AV44" i="63" s="1"/>
  <c r="AR43" i="63" s="1"/>
  <c r="AN28" i="63"/>
  <c r="AV29" i="63" s="1"/>
  <c r="AR28" i="63" s="1"/>
  <c r="AN34" i="63"/>
  <c r="AV35" i="63" s="1"/>
  <c r="AR34" i="63" s="1"/>
  <c r="AN52" i="63"/>
  <c r="AV53" i="63" s="1"/>
  <c r="AR52" i="63" s="1"/>
  <c r="AN58" i="63"/>
  <c r="AV59" i="63" s="1"/>
  <c r="AR58" i="63" s="1"/>
  <c r="AN76" i="63"/>
  <c r="AV77" i="63" s="1"/>
  <c r="AR76" i="63" s="1"/>
  <c r="E13" i="63"/>
  <c r="AB13" i="63"/>
  <c r="F14" i="63"/>
  <c r="AS14" i="63"/>
  <c r="G13" i="63"/>
  <c r="G14" i="63"/>
  <c r="V15" i="63"/>
  <c r="AP13" i="63"/>
  <c r="Y14" i="63"/>
  <c r="AP15" i="63"/>
  <c r="V13" i="63"/>
  <c r="AR13" i="63"/>
  <c r="AQ14" i="63"/>
  <c r="AR15" i="63"/>
  <c r="AN18" i="62"/>
  <c r="AJ18" i="62"/>
  <c r="T12" i="62"/>
  <c r="X12" i="62"/>
  <c r="T16" i="62"/>
  <c r="X16" i="62"/>
  <c r="AF16" i="62"/>
  <c r="AB16" i="62"/>
  <c r="AN14" i="62"/>
  <c r="AJ14" i="62"/>
  <c r="AH13" i="62"/>
  <c r="P15" i="62"/>
  <c r="Z15" i="62" s="1"/>
  <c r="AH17" i="62"/>
  <c r="P19" i="62"/>
  <c r="Z19" i="62" s="1"/>
  <c r="X22" i="62"/>
  <c r="T22" i="62"/>
  <c r="X26" i="62"/>
  <c r="T26" i="62"/>
  <c r="X30" i="62"/>
  <c r="T30" i="62"/>
  <c r="X34" i="62"/>
  <c r="T34" i="62"/>
  <c r="X38" i="62"/>
  <c r="T38" i="62"/>
  <c r="X42" i="62"/>
  <c r="T42" i="62"/>
  <c r="X46" i="62"/>
  <c r="T46" i="62"/>
  <c r="X50" i="62"/>
  <c r="T50" i="62"/>
  <c r="X54" i="62"/>
  <c r="T54" i="62"/>
  <c r="AM21" i="63"/>
  <c r="AL20" i="63"/>
  <c r="AO46" i="63"/>
  <c r="AU47" i="63" s="1"/>
  <c r="AM20" i="63"/>
  <c r="AK20" i="63"/>
  <c r="AO34" i="63"/>
  <c r="AU35" i="63" s="1"/>
  <c r="AO58" i="63"/>
  <c r="AU59" i="63" s="1"/>
  <c r="AO43" i="63"/>
  <c r="AU44" i="63" s="1"/>
  <c r="AL21" i="63"/>
  <c r="AO67" i="63"/>
  <c r="AU68" i="63" s="1"/>
  <c r="AK21" i="63"/>
  <c r="AK19" i="63"/>
  <c r="P15" i="63"/>
  <c r="S13" i="63"/>
  <c r="S14" i="63"/>
  <c r="P14" i="63"/>
  <c r="AN15" i="63"/>
  <c r="AO14" i="63"/>
  <c r="AN13" i="63"/>
  <c r="AN14" i="63"/>
  <c r="AO13" i="63"/>
  <c r="Z14" i="62"/>
  <c r="R15" i="62"/>
  <c r="Z18" i="62"/>
  <c r="R19" i="62"/>
  <c r="AH19" i="62"/>
  <c r="Z21" i="62"/>
  <c r="Z22" i="62"/>
  <c r="AH25" i="62"/>
  <c r="P25" i="62"/>
  <c r="R25" i="62" s="1"/>
  <c r="Z26" i="62"/>
  <c r="AH29" i="62"/>
  <c r="P29" i="62"/>
  <c r="R29" i="62" s="1"/>
  <c r="Z30" i="62"/>
  <c r="AH33" i="62"/>
  <c r="P33" i="62"/>
  <c r="R33" i="62" s="1"/>
  <c r="Z34" i="62"/>
  <c r="AH37" i="62"/>
  <c r="P37" i="62"/>
  <c r="R37" i="62" s="1"/>
  <c r="Z38" i="62"/>
  <c r="AH41" i="62"/>
  <c r="P41" i="62"/>
  <c r="R41" i="62" s="1"/>
  <c r="Z42" i="62"/>
  <c r="AH45" i="62"/>
  <c r="P45" i="62"/>
  <c r="R45" i="62" s="1"/>
  <c r="Z46" i="62"/>
  <c r="AH49" i="62"/>
  <c r="P49" i="62"/>
  <c r="R49" i="62" s="1"/>
  <c r="Z50" i="62"/>
  <c r="AH53" i="62"/>
  <c r="P53" i="62"/>
  <c r="R53" i="62" s="1"/>
  <c r="Z54" i="62"/>
  <c r="R14" i="62"/>
  <c r="AN15" i="62"/>
  <c r="R18" i="62"/>
  <c r="AQ20" i="62"/>
  <c r="AP20" i="62"/>
  <c r="AN22" i="62"/>
  <c r="AN26" i="62"/>
  <c r="AN30" i="62"/>
  <c r="AN34" i="62"/>
  <c r="AQ36" i="62"/>
  <c r="AP36" i="62"/>
  <c r="AN38" i="62"/>
  <c r="AN42" i="62"/>
  <c r="AN46" i="62"/>
  <c r="AN50" i="62"/>
  <c r="AQ52" i="62"/>
  <c r="AP52" i="62"/>
  <c r="AN54" i="62"/>
  <c r="J14" i="63"/>
  <c r="M14" i="63"/>
  <c r="M13" i="63"/>
  <c r="J15" i="63"/>
  <c r="AH14" i="63"/>
  <c r="AH15" i="63"/>
  <c r="AK13" i="63"/>
  <c r="AH13" i="63"/>
  <c r="AK14" i="63"/>
  <c r="P13" i="63"/>
  <c r="Z13" i="62"/>
  <c r="P13" i="62"/>
  <c r="R13" i="62" s="1"/>
  <c r="Z17" i="62"/>
  <c r="P17" i="62"/>
  <c r="R17" i="62" s="1"/>
  <c r="R21" i="62"/>
  <c r="AH21" i="62"/>
  <c r="AN23" i="62"/>
  <c r="AJ23" i="62"/>
  <c r="AN27" i="62"/>
  <c r="AJ27" i="62"/>
  <c r="AN31" i="62"/>
  <c r="AJ31" i="62"/>
  <c r="AN35" i="62"/>
  <c r="AJ35" i="62"/>
  <c r="AN39" i="62"/>
  <c r="AJ39" i="62"/>
  <c r="AN43" i="62"/>
  <c r="AJ43" i="62"/>
  <c r="AN47" i="62"/>
  <c r="AJ47" i="62"/>
  <c r="AN51" i="62"/>
  <c r="AJ51" i="62"/>
  <c r="AN55" i="62"/>
  <c r="AJ55" i="62"/>
  <c r="AO64" i="64"/>
  <c r="AU65" i="64" s="1"/>
  <c r="AO40" i="64"/>
  <c r="AU41" i="64" s="1"/>
  <c r="AM21" i="64"/>
  <c r="AL20" i="64"/>
  <c r="AK21" i="64"/>
  <c r="AK20" i="64"/>
  <c r="AO67" i="64"/>
  <c r="AU68" i="64" s="1"/>
  <c r="AO58" i="64"/>
  <c r="AU59" i="64" s="1"/>
  <c r="AO49" i="64"/>
  <c r="AU50" i="64" s="1"/>
  <c r="AO43" i="64"/>
  <c r="AU44" i="64" s="1"/>
  <c r="AO34" i="64"/>
  <c r="AU35" i="64" s="1"/>
  <c r="AL21" i="64"/>
  <c r="AK19" i="64"/>
  <c r="AO31" i="64"/>
  <c r="AU32" i="64" s="1"/>
  <c r="AO55" i="64"/>
  <c r="AU56" i="64" s="1"/>
  <c r="AO46" i="64"/>
  <c r="AU47" i="64" s="1"/>
  <c r="AM20" i="64"/>
  <c r="AO79" i="64"/>
  <c r="AU80" i="64" s="1"/>
  <c r="P15" i="64"/>
  <c r="S13" i="64"/>
  <c r="S14" i="64"/>
  <c r="P14" i="64"/>
  <c r="AN15" i="64"/>
  <c r="AO14" i="64"/>
  <c r="AN14" i="64"/>
  <c r="AO13" i="64"/>
  <c r="AN22" i="63"/>
  <c r="AV23" i="63" s="1"/>
  <c r="AR22" i="63" s="1"/>
  <c r="AN64" i="63"/>
  <c r="AN73" i="63"/>
  <c r="AV74" i="63" s="1"/>
  <c r="AR73" i="63" s="1"/>
  <c r="AN79" i="63"/>
  <c r="AV80" i="63" s="1"/>
  <c r="AR79" i="63" s="1"/>
  <c r="E14" i="64"/>
  <c r="E15" i="64"/>
  <c r="F14" i="64"/>
  <c r="E13" i="64"/>
  <c r="V14" i="64"/>
  <c r="V13" i="64"/>
  <c r="V15" i="64"/>
  <c r="Y14" i="64"/>
  <c r="AP14" i="64"/>
  <c r="AP15" i="64"/>
  <c r="AP13" i="64"/>
  <c r="AQ14" i="64"/>
  <c r="AQ13" i="64"/>
  <c r="AN40" i="63"/>
  <c r="AV41" i="63" s="1"/>
  <c r="AR40" i="63" s="1"/>
  <c r="AN49" i="63"/>
  <c r="AV50" i="63" s="1"/>
  <c r="AR49" i="63" s="1"/>
  <c r="AN55" i="63"/>
  <c r="AV56" i="63" s="1"/>
  <c r="AR55" i="63" s="1"/>
  <c r="R23" i="62"/>
  <c r="Z23" i="62"/>
  <c r="R27" i="62"/>
  <c r="Z27" i="62"/>
  <c r="R31" i="62"/>
  <c r="Z31" i="62"/>
  <c r="R35" i="62"/>
  <c r="Z35" i="62"/>
  <c r="R39" i="62"/>
  <c r="Z39" i="62"/>
  <c r="R43" i="62"/>
  <c r="Z43" i="62"/>
  <c r="R47" i="62"/>
  <c r="Z47" i="62"/>
  <c r="R51" i="62"/>
  <c r="Z51" i="62"/>
  <c r="R55" i="62"/>
  <c r="Z55" i="62"/>
  <c r="AB15" i="63"/>
  <c r="AB14" i="63"/>
  <c r="H13" i="63"/>
  <c r="AS13" i="63"/>
  <c r="H14" i="63"/>
  <c r="AE14" i="63"/>
  <c r="AN25" i="63"/>
  <c r="AV26" i="63" s="1"/>
  <c r="AR25" i="63" s="1"/>
  <c r="AN31" i="63"/>
  <c r="AV32" i="63" s="1"/>
  <c r="AR31" i="63" s="1"/>
  <c r="AN70" i="63"/>
  <c r="AV71" i="63" s="1"/>
  <c r="AR70" i="63" s="1"/>
  <c r="F13" i="64"/>
  <c r="P13" i="64"/>
  <c r="AN13" i="64"/>
  <c r="F13" i="63"/>
  <c r="Y13" i="63"/>
  <c r="AQ13" i="63"/>
  <c r="E14" i="63"/>
  <c r="AN37" i="63"/>
  <c r="AV38" i="63" s="1"/>
  <c r="AR37" i="63" s="1"/>
  <c r="AN61" i="63"/>
  <c r="AV62" i="63" s="1"/>
  <c r="AR61" i="63" s="1"/>
  <c r="H14" i="64"/>
  <c r="H13" i="64"/>
  <c r="AB15" i="64"/>
  <c r="AB14" i="64"/>
  <c r="AE13" i="64"/>
  <c r="AR14" i="64"/>
  <c r="AR15" i="64"/>
  <c r="AS14" i="64"/>
  <c r="AS13" i="64"/>
  <c r="AB13" i="64"/>
  <c r="AN52" i="64"/>
  <c r="AV53" i="64" s="1"/>
  <c r="AR52" i="64" s="1"/>
  <c r="G15" i="64"/>
  <c r="AN28" i="64"/>
  <c r="AV29" i="64" s="1"/>
  <c r="AR28" i="64" s="1"/>
  <c r="M14" i="64"/>
  <c r="H14" i="65"/>
  <c r="G15" i="65"/>
  <c r="G14" i="65"/>
  <c r="H13" i="65"/>
  <c r="AE14" i="65"/>
  <c r="AB15" i="65"/>
  <c r="AB14" i="65"/>
  <c r="AE13" i="65"/>
  <c r="AB13" i="65"/>
  <c r="AS14" i="65"/>
  <c r="AR15" i="65"/>
  <c r="AR14" i="65"/>
  <c r="AS13" i="65"/>
  <c r="AR13" i="65"/>
  <c r="AN37" i="64"/>
  <c r="AV38" i="64" s="1"/>
  <c r="AR37" i="64" s="1"/>
  <c r="AN61" i="64"/>
  <c r="AV62" i="64" s="1"/>
  <c r="AR61" i="64" s="1"/>
  <c r="M14" i="65"/>
  <c r="AK14" i="65"/>
  <c r="AO22" i="65"/>
  <c r="AU23" i="65" s="1"/>
  <c r="AO34" i="65"/>
  <c r="AU35" i="65" s="1"/>
  <c r="AO46" i="65"/>
  <c r="AU47" i="65" s="1"/>
  <c r="AO58" i="65"/>
  <c r="AU59" i="65" s="1"/>
  <c r="AO70" i="65"/>
  <c r="AU71" i="65" s="1"/>
  <c r="AH13" i="65"/>
  <c r="J15" i="65"/>
  <c r="AH15" i="65"/>
  <c r="AO79" i="65"/>
  <c r="AU80" i="65" s="1"/>
  <c r="AO28" i="65"/>
  <c r="AU29" i="65" s="1"/>
  <c r="AO40" i="65"/>
  <c r="AU41" i="65" s="1"/>
  <c r="AO52" i="65"/>
  <c r="AU53" i="65" s="1"/>
  <c r="AO64" i="65"/>
  <c r="AU65" i="65" s="1"/>
  <c r="AO76" i="65"/>
  <c r="AU77" i="65" s="1"/>
  <c r="AO28" i="63" l="1"/>
  <c r="AU29" i="63" s="1"/>
  <c r="AO52" i="63"/>
  <c r="AU53" i="63" s="1"/>
  <c r="AV65" i="63"/>
  <c r="AR64" i="63" s="1"/>
  <c r="AR82" i="63"/>
  <c r="AV68" i="63"/>
  <c r="AR67" i="63" s="1"/>
  <c r="AR85" i="63"/>
  <c r="AO22" i="64"/>
  <c r="AU23" i="64" s="1"/>
  <c r="AO25" i="64"/>
  <c r="AU26" i="64" s="1"/>
  <c r="AV65" i="64"/>
  <c r="AR64" i="64" s="1"/>
  <c r="AR82" i="64"/>
  <c r="AV68" i="64"/>
  <c r="AR67" i="64" s="1"/>
  <c r="AR85" i="64"/>
  <c r="AV65" i="65"/>
  <c r="AR64" i="65" s="1"/>
  <c r="AR82" i="65"/>
  <c r="AV68" i="65"/>
  <c r="AR67" i="65" s="1"/>
  <c r="AR85" i="65"/>
  <c r="AO76" i="63"/>
  <c r="AU77" i="63" s="1"/>
  <c r="AO73" i="65"/>
  <c r="AU74" i="65" s="1"/>
  <c r="AO73" i="64"/>
  <c r="AU74" i="64" s="1"/>
  <c r="AO76" i="64"/>
  <c r="AU77" i="64" s="1"/>
  <c r="C15" i="63"/>
  <c r="AB28" i="62"/>
  <c r="AF28" i="62"/>
  <c r="AB44" i="62"/>
  <c r="AF44" i="62"/>
  <c r="X48" i="62"/>
  <c r="T48" i="62"/>
  <c r="AB36" i="62"/>
  <c r="AF36" i="62"/>
  <c r="Z32" i="62"/>
  <c r="X24" i="62"/>
  <c r="T24" i="62"/>
  <c r="Z12" i="62"/>
  <c r="X32" i="62"/>
  <c r="T32" i="62"/>
  <c r="AB20" i="62"/>
  <c r="AF20" i="62"/>
  <c r="AB40" i="62"/>
  <c r="AF40" i="62"/>
  <c r="X44" i="62"/>
  <c r="T44" i="62"/>
  <c r="Z48" i="62"/>
  <c r="X40" i="62"/>
  <c r="T40" i="62"/>
  <c r="AB24" i="62"/>
  <c r="AF24" i="62"/>
  <c r="AB52" i="62"/>
  <c r="AF52" i="62"/>
  <c r="X28" i="62"/>
  <c r="T28" i="62"/>
  <c r="AO70" i="64"/>
  <c r="AU71" i="64" s="1"/>
  <c r="C14" i="65"/>
  <c r="C15" i="65"/>
  <c r="C13" i="63"/>
  <c r="C14" i="63"/>
  <c r="X13" i="62"/>
  <c r="T13" i="62"/>
  <c r="T41" i="62"/>
  <c r="X41" i="62"/>
  <c r="T25" i="62"/>
  <c r="X25" i="62"/>
  <c r="T45" i="62"/>
  <c r="X45" i="62"/>
  <c r="T29" i="62"/>
  <c r="X29" i="62"/>
  <c r="X17" i="62"/>
  <c r="T17" i="62"/>
  <c r="T49" i="62"/>
  <c r="X49" i="62"/>
  <c r="T33" i="62"/>
  <c r="X33" i="62"/>
  <c r="AF15" i="62"/>
  <c r="AB15" i="62"/>
  <c r="T53" i="62"/>
  <c r="X53" i="62"/>
  <c r="T37" i="62"/>
  <c r="X37" i="62"/>
  <c r="AB51" i="62"/>
  <c r="AF51" i="62"/>
  <c r="AB43" i="62"/>
  <c r="AF43" i="62"/>
  <c r="AB35" i="62"/>
  <c r="AF35" i="62"/>
  <c r="AB27" i="62"/>
  <c r="AF27" i="62"/>
  <c r="C14" i="64"/>
  <c r="AO28" i="64"/>
  <c r="AU29" i="64" s="1"/>
  <c r="T21" i="62"/>
  <c r="X21" i="62"/>
  <c r="AB13" i="62"/>
  <c r="AF13" i="62"/>
  <c r="Z53" i="62"/>
  <c r="Z49" i="62"/>
  <c r="Z45" i="62"/>
  <c r="Z41" i="62"/>
  <c r="Z37" i="62"/>
  <c r="Z33" i="62"/>
  <c r="Z29" i="62"/>
  <c r="Z25" i="62"/>
  <c r="T14" i="62"/>
  <c r="X14" i="62"/>
  <c r="T19" i="62"/>
  <c r="X19" i="62"/>
  <c r="AO25" i="63"/>
  <c r="AU26" i="63" s="1"/>
  <c r="AO37" i="63"/>
  <c r="AU38" i="63" s="1"/>
  <c r="AO70" i="63"/>
  <c r="AU71" i="63" s="1"/>
  <c r="AQ50" i="62"/>
  <c r="AP50" i="62"/>
  <c r="AQ42" i="62"/>
  <c r="AP42" i="62"/>
  <c r="AQ34" i="62"/>
  <c r="AP34" i="62"/>
  <c r="AQ26" i="62"/>
  <c r="AP26" i="62"/>
  <c r="AB19" i="62"/>
  <c r="AF19" i="62"/>
  <c r="AJ13" i="62"/>
  <c r="AN13" i="62"/>
  <c r="AP12" i="62"/>
  <c r="AQ12" i="62"/>
  <c r="X51" i="62"/>
  <c r="T51" i="62"/>
  <c r="X43" i="62"/>
  <c r="T43" i="62"/>
  <c r="X35" i="62"/>
  <c r="T35" i="62"/>
  <c r="X27" i="62"/>
  <c r="T27" i="62"/>
  <c r="C13" i="64"/>
  <c r="AO61" i="64"/>
  <c r="AU62" i="64" s="1"/>
  <c r="AF54" i="62"/>
  <c r="AB54" i="62"/>
  <c r="AF50" i="62"/>
  <c r="AB50" i="62"/>
  <c r="AF46" i="62"/>
  <c r="AB46" i="62"/>
  <c r="AF42" i="62"/>
  <c r="AB42" i="62"/>
  <c r="AF38" i="62"/>
  <c r="AB38" i="62"/>
  <c r="AF34" i="62"/>
  <c r="AB34" i="62"/>
  <c r="AF30" i="62"/>
  <c r="AB30" i="62"/>
  <c r="AF26" i="62"/>
  <c r="AB26" i="62"/>
  <c r="AF22" i="62"/>
  <c r="AB22" i="62"/>
  <c r="AF18" i="62"/>
  <c r="AB18" i="62"/>
  <c r="AO79" i="63"/>
  <c r="AU80" i="63" s="1"/>
  <c r="AO40" i="63"/>
  <c r="AU41" i="63" s="1"/>
  <c r="AJ17" i="62"/>
  <c r="AN17" i="62"/>
  <c r="AL17" i="65"/>
  <c r="AH17" i="65"/>
  <c r="AD17" i="65"/>
  <c r="Z17" i="65"/>
  <c r="V17" i="65"/>
  <c r="R17" i="65"/>
  <c r="N17" i="65"/>
  <c r="J17" i="65"/>
  <c r="AK17" i="65"/>
  <c r="AG17" i="65"/>
  <c r="AC17" i="65"/>
  <c r="Y17" i="65"/>
  <c r="U17" i="65"/>
  <c r="Q17" i="65"/>
  <c r="M17" i="65"/>
  <c r="I17" i="65"/>
  <c r="AJ17" i="65"/>
  <c r="AF17" i="65"/>
  <c r="AB17" i="65"/>
  <c r="X17" i="65"/>
  <c r="T17" i="65"/>
  <c r="P17" i="65"/>
  <c r="L17" i="65"/>
  <c r="AM17" i="65"/>
  <c r="AI17" i="65"/>
  <c r="AE17" i="65"/>
  <c r="AA17" i="65"/>
  <c r="W17" i="65"/>
  <c r="S17" i="65"/>
  <c r="O17" i="65"/>
  <c r="K17" i="65"/>
  <c r="AB55" i="62"/>
  <c r="AF55" i="62"/>
  <c r="AB47" i="62"/>
  <c r="AF47" i="62"/>
  <c r="AB39" i="62"/>
  <c r="AF39" i="62"/>
  <c r="AB31" i="62"/>
  <c r="AF31" i="62"/>
  <c r="AB23" i="62"/>
  <c r="AF23" i="62"/>
  <c r="AO37" i="64"/>
  <c r="AU38" i="64" s="1"/>
  <c r="AO52" i="64"/>
  <c r="AU53" i="64" s="1"/>
  <c r="AB17" i="62"/>
  <c r="AF17" i="62"/>
  <c r="T18" i="62"/>
  <c r="X18" i="62"/>
  <c r="AB21" i="62"/>
  <c r="AF21" i="62"/>
  <c r="T15" i="62"/>
  <c r="X15" i="62"/>
  <c r="AO49" i="63"/>
  <c r="AU50" i="63" s="1"/>
  <c r="AO22" i="63"/>
  <c r="AU23" i="63" s="1"/>
  <c r="AO55" i="63"/>
  <c r="AU56" i="63" s="1"/>
  <c r="AQ54" i="62"/>
  <c r="AP54" i="62"/>
  <c r="AQ46" i="62"/>
  <c r="AP46" i="62"/>
  <c r="AQ38" i="62"/>
  <c r="AP38" i="62"/>
  <c r="AQ30" i="62"/>
  <c r="AP30" i="62"/>
  <c r="AQ22" i="62"/>
  <c r="AP22" i="62"/>
  <c r="AP16" i="62"/>
  <c r="AQ16" i="62"/>
  <c r="C13" i="65"/>
  <c r="AL17" i="64"/>
  <c r="AH17" i="64"/>
  <c r="AD17" i="64"/>
  <c r="Z17" i="64"/>
  <c r="V17" i="64"/>
  <c r="R17" i="64"/>
  <c r="N17" i="64"/>
  <c r="J17" i="64"/>
  <c r="AM17" i="64"/>
  <c r="AG17" i="64"/>
  <c r="AB17" i="64"/>
  <c r="W17" i="64"/>
  <c r="Q17" i="64"/>
  <c r="L17" i="64"/>
  <c r="AJ17" i="64"/>
  <c r="AE17" i="64"/>
  <c r="Y17" i="64"/>
  <c r="T17" i="64"/>
  <c r="O17" i="64"/>
  <c r="I17" i="64"/>
  <c r="AI17" i="64"/>
  <c r="AC17" i="64"/>
  <c r="X17" i="64"/>
  <c r="S17" i="64"/>
  <c r="M17" i="64"/>
  <c r="AA17" i="64"/>
  <c r="U17" i="64"/>
  <c r="AK17" i="64"/>
  <c r="P17" i="64"/>
  <c r="AF17" i="64"/>
  <c r="K17" i="64"/>
  <c r="AL17" i="63"/>
  <c r="AH17" i="63"/>
  <c r="AD17" i="63"/>
  <c r="Z17" i="63"/>
  <c r="V17" i="63"/>
  <c r="R17" i="63"/>
  <c r="N17" i="63"/>
  <c r="J17" i="63"/>
  <c r="AK17" i="63"/>
  <c r="AF17" i="63"/>
  <c r="AA17" i="63"/>
  <c r="U17" i="63"/>
  <c r="P17" i="63"/>
  <c r="K17" i="63"/>
  <c r="AJ17" i="63"/>
  <c r="AE17" i="63"/>
  <c r="Y17" i="63"/>
  <c r="T17" i="63"/>
  <c r="O17" i="63"/>
  <c r="I17" i="63"/>
  <c r="AM17" i="63"/>
  <c r="AB17" i="63"/>
  <c r="Q17" i="63"/>
  <c r="AI17" i="63"/>
  <c r="X17" i="63"/>
  <c r="M17" i="63"/>
  <c r="AG17" i="63"/>
  <c r="W17" i="63"/>
  <c r="L17" i="63"/>
  <c r="AC17" i="63"/>
  <c r="S17" i="63"/>
  <c r="X55" i="62"/>
  <c r="T55" i="62"/>
  <c r="X47" i="62"/>
  <c r="T47" i="62"/>
  <c r="X39" i="62"/>
  <c r="T39" i="62"/>
  <c r="X31" i="62"/>
  <c r="T31" i="62"/>
  <c r="X23" i="62"/>
  <c r="T23" i="62"/>
  <c r="C15" i="64"/>
  <c r="AN21" i="62"/>
  <c r="AJ21" i="62"/>
  <c r="AN53" i="62"/>
  <c r="AJ53" i="62"/>
  <c r="AN49" i="62"/>
  <c r="AJ49" i="62"/>
  <c r="AN45" i="62"/>
  <c r="AJ45" i="62"/>
  <c r="AN41" i="62"/>
  <c r="AJ41" i="62"/>
  <c r="AN37" i="62"/>
  <c r="AJ37" i="62"/>
  <c r="AN33" i="62"/>
  <c r="AJ33" i="62"/>
  <c r="AN29" i="62"/>
  <c r="AJ29" i="62"/>
  <c r="AN25" i="62"/>
  <c r="AJ25" i="62"/>
  <c r="AN19" i="62"/>
  <c r="AJ19" i="62"/>
  <c r="AF14" i="62"/>
  <c r="AB14" i="62"/>
  <c r="AO73" i="63"/>
  <c r="AU74" i="63" s="1"/>
  <c r="AO31" i="63"/>
  <c r="AU32" i="63" s="1"/>
  <c r="AO61" i="63"/>
  <c r="AU62" i="63" s="1"/>
  <c r="AO64" i="63"/>
  <c r="AU65" i="63" s="1"/>
  <c r="AQ28" i="62" l="1"/>
  <c r="AP28" i="62"/>
  <c r="AF12" i="62"/>
  <c r="AB12" i="62"/>
  <c r="AQ44" i="62"/>
  <c r="AP44" i="62"/>
  <c r="AQ40" i="62"/>
  <c r="AP40" i="62"/>
  <c r="AQ24" i="62"/>
  <c r="AP24" i="62"/>
  <c r="AB48" i="62"/>
  <c r="AF48" i="62"/>
  <c r="AQ32" i="62"/>
  <c r="AP32" i="62"/>
  <c r="AB32" i="62"/>
  <c r="AF32" i="62"/>
  <c r="AQ48" i="62"/>
  <c r="AP48" i="62"/>
  <c r="AP27" i="62"/>
  <c r="AQ27" i="62"/>
  <c r="AP43" i="62"/>
  <c r="AQ43" i="62"/>
  <c r="AP19" i="62"/>
  <c r="AQ19" i="62"/>
  <c r="AB25" i="62"/>
  <c r="AF25" i="62"/>
  <c r="AB41" i="62"/>
  <c r="AF41" i="62"/>
  <c r="AQ53" i="62"/>
  <c r="AP53" i="62"/>
  <c r="AQ33" i="62"/>
  <c r="AP33" i="62"/>
  <c r="AQ45" i="62"/>
  <c r="AP45" i="62"/>
  <c r="AQ41" i="62"/>
  <c r="AP41" i="62"/>
  <c r="AP31" i="62"/>
  <c r="AQ31" i="62"/>
  <c r="AP47" i="62"/>
  <c r="AQ47" i="62"/>
  <c r="AB29" i="62"/>
  <c r="AF29" i="62"/>
  <c r="AB45" i="62"/>
  <c r="AF45" i="62"/>
  <c r="AP17" i="62"/>
  <c r="AQ17" i="62"/>
  <c r="AQ15" i="62"/>
  <c r="AP15" i="62"/>
  <c r="AP18" i="62"/>
  <c r="AQ18" i="62"/>
  <c r="AP35" i="62"/>
  <c r="AQ35" i="62"/>
  <c r="AP51" i="62"/>
  <c r="AQ51" i="62"/>
  <c r="AP14" i="62"/>
  <c r="AQ14" i="62"/>
  <c r="AB33" i="62"/>
  <c r="AF33" i="62"/>
  <c r="AB49" i="62"/>
  <c r="AF49" i="62"/>
  <c r="AQ21" i="62"/>
  <c r="AP21" i="62"/>
  <c r="AQ37" i="62"/>
  <c r="AP37" i="62"/>
  <c r="AQ49" i="62"/>
  <c r="AP49" i="62"/>
  <c r="AQ29" i="62"/>
  <c r="AP29" i="62"/>
  <c r="AQ25" i="62"/>
  <c r="AP25" i="62"/>
  <c r="AP23" i="62"/>
  <c r="AQ23" i="62"/>
  <c r="AP39" i="62"/>
  <c r="AQ39" i="62"/>
  <c r="AP55" i="62"/>
  <c r="AQ55" i="62"/>
  <c r="AB37" i="62"/>
  <c r="AF37" i="62"/>
  <c r="AB53" i="62"/>
  <c r="AF53" i="62"/>
  <c r="AP13" i="62"/>
  <c r="AQ13" i="62"/>
  <c r="G5" i="51" l="1"/>
  <c r="G6" i="51"/>
  <c r="G7" i="51"/>
  <c r="G8" i="51"/>
  <c r="G9" i="51"/>
  <c r="G10" i="51"/>
  <c r="G4" i="51"/>
  <c r="L4" i="17" l="1"/>
  <c r="J4" i="17"/>
  <c r="H4" i="17"/>
  <c r="F4" i="17"/>
  <c r="C4" i="17"/>
  <c r="N4" i="17" s="1"/>
  <c r="M6" i="17" s="1"/>
  <c r="B4" i="17"/>
  <c r="E4" i="17"/>
  <c r="V8" i="17" l="1"/>
  <c r="E6" i="26" l="1"/>
  <c r="P4" i="23" l="1"/>
  <c r="R4" i="23" s="1"/>
  <c r="N4" i="23"/>
</calcChain>
</file>

<file path=xl/comments1.xml><?xml version="1.0" encoding="utf-8"?>
<comments xmlns="http://schemas.openxmlformats.org/spreadsheetml/2006/main">
  <authors>
    <author>堀畑</author>
  </authors>
  <commentList>
    <comment ref="AN2" authorId="0" shapeId="0">
      <text>
        <r>
          <rPr>
            <b/>
            <sz val="9"/>
            <color indexed="81"/>
            <rFont val="ＭＳ Ｐゴシック"/>
            <family val="3"/>
            <charset val="128"/>
          </rPr>
          <t>はじめにサービスの種別を選択してください。</t>
        </r>
      </text>
    </comment>
  </commentList>
</comments>
</file>

<file path=xl/comments2.xml><?xml version="1.0" encoding="utf-8"?>
<comments xmlns="http://schemas.openxmlformats.org/spreadsheetml/2006/main">
  <authors>
    <author>堀畑</author>
  </authors>
  <commentList>
    <comment ref="AN2" authorId="0" shapeId="0">
      <text>
        <r>
          <rPr>
            <b/>
            <sz val="9"/>
            <color indexed="81"/>
            <rFont val="ＭＳ Ｐゴシック"/>
            <family val="3"/>
            <charset val="128"/>
          </rPr>
          <t>はじめにサービスの種別を選択してください。</t>
        </r>
      </text>
    </comment>
  </commentList>
</comments>
</file>

<file path=xl/comments3.xml><?xml version="1.0" encoding="utf-8"?>
<comments xmlns="http://schemas.openxmlformats.org/spreadsheetml/2006/main">
  <authors>
    <author>堀畑</author>
  </authors>
  <commentList>
    <comment ref="AN2" authorId="0" shapeId="0">
      <text>
        <r>
          <rPr>
            <b/>
            <sz val="9"/>
            <color indexed="81"/>
            <rFont val="ＭＳ Ｐゴシック"/>
            <family val="3"/>
            <charset val="128"/>
          </rPr>
          <t>はじめにサービスの種別を選択してください。</t>
        </r>
      </text>
    </comment>
  </commentList>
</comments>
</file>

<file path=xl/sharedStrings.xml><?xml version="1.0" encoding="utf-8"?>
<sst xmlns="http://schemas.openxmlformats.org/spreadsheetml/2006/main" count="4253" uniqueCount="603">
  <si>
    <t>苦情受付年月日</t>
    <rPh sb="0" eb="2">
      <t>クジョウ</t>
    </rPh>
    <rPh sb="2" eb="3">
      <t>ウ</t>
    </rPh>
    <rPh sb="3" eb="4">
      <t>ツ</t>
    </rPh>
    <rPh sb="4" eb="7">
      <t>ネンガッピ</t>
    </rPh>
    <phoneticPr fontId="3"/>
  </si>
  <si>
    <t>年　　月　　日</t>
    <rPh sb="0" eb="1">
      <t>ネン</t>
    </rPh>
    <rPh sb="3" eb="4">
      <t>ツキ</t>
    </rPh>
    <rPh sb="6" eb="7">
      <t>ニチ</t>
    </rPh>
    <phoneticPr fontId="3"/>
  </si>
  <si>
    <t>事故発生年月日</t>
    <rPh sb="0" eb="2">
      <t>ジコ</t>
    </rPh>
    <rPh sb="2" eb="4">
      <t>ハッセイ</t>
    </rPh>
    <rPh sb="4" eb="7">
      <t>ネンガッピ</t>
    </rPh>
    <phoneticPr fontId="3"/>
  </si>
  <si>
    <t>（１）　苦情処理の状況</t>
    <rPh sb="4" eb="6">
      <t>クジョウ</t>
    </rPh>
    <rPh sb="6" eb="8">
      <t>ショリ</t>
    </rPh>
    <rPh sb="9" eb="11">
      <t>ジョウキョウ</t>
    </rPh>
    <phoneticPr fontId="3"/>
  </si>
  <si>
    <t>（２）　事故発生時の対応状況</t>
    <rPh sb="4" eb="6">
      <t>ジコ</t>
    </rPh>
    <rPh sb="6" eb="8">
      <t>ハッセイ</t>
    </rPh>
    <rPh sb="8" eb="9">
      <t>ジ</t>
    </rPh>
    <rPh sb="10" eb="12">
      <t>タイオウ</t>
    </rPh>
    <rPh sb="12" eb="14">
      <t>ジョウキョウ</t>
    </rPh>
    <phoneticPr fontId="3"/>
  </si>
  <si>
    <t>事　故　等　の　内　容</t>
    <rPh sb="0" eb="1">
      <t>コト</t>
    </rPh>
    <rPh sb="2" eb="3">
      <t>ユエ</t>
    </rPh>
    <rPh sb="4" eb="5">
      <t>トウ</t>
    </rPh>
    <rPh sb="8" eb="9">
      <t>ナイ</t>
    </rPh>
    <rPh sb="10" eb="11">
      <t>カタチ</t>
    </rPh>
    <phoneticPr fontId="3"/>
  </si>
  <si>
    <t>苦　情　の　内　容</t>
    <rPh sb="0" eb="1">
      <t>ク</t>
    </rPh>
    <rPh sb="2" eb="3">
      <t>ジョウ</t>
    </rPh>
    <rPh sb="6" eb="7">
      <t>ナイ</t>
    </rPh>
    <rPh sb="8" eb="9">
      <t>カタチ</t>
    </rPh>
    <phoneticPr fontId="3"/>
  </si>
  <si>
    <t>事　故　等　へ　の　具　体　的　対　応</t>
    <rPh sb="0" eb="1">
      <t>コト</t>
    </rPh>
    <rPh sb="2" eb="3">
      <t>ユエ</t>
    </rPh>
    <rPh sb="4" eb="5">
      <t>トウ</t>
    </rPh>
    <rPh sb="10" eb="11">
      <t>グ</t>
    </rPh>
    <rPh sb="12" eb="13">
      <t>カラダ</t>
    </rPh>
    <rPh sb="14" eb="15">
      <t>マト</t>
    </rPh>
    <rPh sb="16" eb="17">
      <t>タイ</t>
    </rPh>
    <rPh sb="18" eb="19">
      <t>オウ</t>
    </rPh>
    <phoneticPr fontId="3"/>
  </si>
  <si>
    <t>苦　情　へ　の　具　体　的　対　応</t>
    <rPh sb="0" eb="1">
      <t>ク</t>
    </rPh>
    <rPh sb="2" eb="3">
      <t>ジョウ</t>
    </rPh>
    <rPh sb="8" eb="9">
      <t>グ</t>
    </rPh>
    <rPh sb="10" eb="11">
      <t>カラダ</t>
    </rPh>
    <rPh sb="12" eb="13">
      <t>マト</t>
    </rPh>
    <rPh sb="14" eb="15">
      <t>タイ</t>
    </rPh>
    <rPh sb="16" eb="17">
      <t>オウ</t>
    </rPh>
    <phoneticPr fontId="3"/>
  </si>
  <si>
    <t>年</t>
    <rPh sb="0" eb="1">
      <t>ネン</t>
    </rPh>
    <phoneticPr fontId="3"/>
  </si>
  <si>
    <t>区分１</t>
  </si>
  <si>
    <t>区分２</t>
  </si>
  <si>
    <t>区分３</t>
  </si>
  <si>
    <t>区分４</t>
  </si>
  <si>
    <t>区分５</t>
  </si>
  <si>
    <t>区分６</t>
  </si>
  <si>
    <t>利用者計</t>
  </si>
  <si>
    <t>人</t>
    <rPh sb="0" eb="1">
      <t>ニン</t>
    </rPh>
    <phoneticPr fontId="3"/>
  </si>
  <si>
    <t>区分なし</t>
    <rPh sb="0" eb="2">
      <t>クブン</t>
    </rPh>
    <phoneticPr fontId="3"/>
  </si>
  <si>
    <t>生活介護</t>
    <rPh sb="0" eb="2">
      <t>セイカツ</t>
    </rPh>
    <rPh sb="2" eb="4">
      <t>カイゴ</t>
    </rPh>
    <phoneticPr fontId="3"/>
  </si>
  <si>
    <t>平均障害程度区分</t>
    <rPh sb="0" eb="2">
      <t>ヘイキン</t>
    </rPh>
    <rPh sb="2" eb="4">
      <t>ショウガイ</t>
    </rPh>
    <rPh sb="4" eb="6">
      <t>テイド</t>
    </rPh>
    <rPh sb="6" eb="8">
      <t>クブン</t>
    </rPh>
    <phoneticPr fontId="3"/>
  </si>
  <si>
    <t>利用者氏名</t>
  </si>
  <si>
    <t>性別</t>
  </si>
  <si>
    <t>年齢</t>
  </si>
  <si>
    <t>障害
種別</t>
  </si>
  <si>
    <t>障害
支援
区分</t>
  </si>
  <si>
    <t>記載例</t>
  </si>
  <si>
    <t>男</t>
  </si>
  <si>
    <t>知的</t>
  </si>
  <si>
    <t>利用定員</t>
    <rPh sb="0" eb="2">
      <t>リヨウ</t>
    </rPh>
    <rPh sb="2" eb="4">
      <t>テイイン</t>
    </rPh>
    <phoneticPr fontId="3"/>
  </si>
  <si>
    <t>サービス種類</t>
    <rPh sb="4" eb="6">
      <t>シュルイ</t>
    </rPh>
    <phoneticPr fontId="3"/>
  </si>
  <si>
    <t>資料作成者</t>
    <rPh sb="0" eb="2">
      <t>シリョウ</t>
    </rPh>
    <rPh sb="2" eb="5">
      <t>サクセイシャ</t>
    </rPh>
    <phoneticPr fontId="3"/>
  </si>
  <si>
    <t>指定障害福祉サービス事業者・障害者支援施設・一般相談・特定相談支援事業者指導資料</t>
    <rPh sb="14" eb="17">
      <t>ショウガイシャ</t>
    </rPh>
    <rPh sb="17" eb="19">
      <t>シエン</t>
    </rPh>
    <rPh sb="19" eb="21">
      <t>シセツ</t>
    </rPh>
    <rPh sb="22" eb="24">
      <t>イッパン</t>
    </rPh>
    <rPh sb="24" eb="26">
      <t>ソウダン</t>
    </rPh>
    <rPh sb="27" eb="29">
      <t>トクテイ</t>
    </rPh>
    <rPh sb="29" eb="31">
      <t>ソウダン</t>
    </rPh>
    <rPh sb="31" eb="33">
      <t>シエン</t>
    </rPh>
    <rPh sb="33" eb="36">
      <t>ジギョウシャ</t>
    </rPh>
    <phoneticPr fontId="3"/>
  </si>
  <si>
    <t>（令和</t>
    <phoneticPr fontId="3"/>
  </si>
  <si>
    <t>月</t>
    <rPh sb="0" eb="1">
      <t>ガツ</t>
    </rPh>
    <phoneticPr fontId="3"/>
  </si>
  <si>
    <t>日現在）</t>
    <rPh sb="0" eb="1">
      <t>ニチ</t>
    </rPh>
    <rPh sb="1" eb="3">
      <t>ゲンザイ</t>
    </rPh>
    <phoneticPr fontId="3"/>
  </si>
  <si>
    <t>事業所・施設名</t>
    <rPh sb="0" eb="2">
      <t>ジギョウ</t>
    </rPh>
    <rPh sb="2" eb="3">
      <t>ショ</t>
    </rPh>
    <rPh sb="4" eb="6">
      <t>シセツ</t>
    </rPh>
    <rPh sb="6" eb="7">
      <t>メイ</t>
    </rPh>
    <phoneticPr fontId="3"/>
  </si>
  <si>
    <t>事業所番号</t>
    <rPh sb="0" eb="3">
      <t>ジギョウショ</t>
    </rPh>
    <rPh sb="3" eb="5">
      <t>バンゴウ</t>
    </rPh>
    <phoneticPr fontId="3"/>
  </si>
  <si>
    <t>事業所等所在地</t>
    <rPh sb="0" eb="2">
      <t>ジギョウ</t>
    </rPh>
    <rPh sb="2" eb="3">
      <t>ショ</t>
    </rPh>
    <rPh sb="3" eb="4">
      <t>トウ</t>
    </rPh>
    <rPh sb="4" eb="7">
      <t>ショザイチ</t>
    </rPh>
    <phoneticPr fontId="3"/>
  </si>
  <si>
    <t>〒     －</t>
    <phoneticPr fontId="3"/>
  </si>
  <si>
    <t>TEL</t>
    <phoneticPr fontId="3"/>
  </si>
  <si>
    <t>-</t>
    <phoneticPr fontId="3"/>
  </si>
  <si>
    <t>浜松市</t>
    <rPh sb="0" eb="3">
      <t>ハママツシ</t>
    </rPh>
    <phoneticPr fontId="3"/>
  </si>
  <si>
    <t>FAX</t>
    <phoneticPr fontId="3"/>
  </si>
  <si>
    <t>法人名</t>
    <rPh sb="0" eb="2">
      <t>ホウジン</t>
    </rPh>
    <rPh sb="2" eb="3">
      <t>メイ</t>
    </rPh>
    <phoneticPr fontId="3"/>
  </si>
  <si>
    <t>法人代表者</t>
    <phoneticPr fontId="3"/>
  </si>
  <si>
    <t>管理者</t>
    <phoneticPr fontId="3"/>
  </si>
  <si>
    <t>運営指導年月日</t>
    <rPh sb="4" eb="7">
      <t>ネンガッピ</t>
    </rPh>
    <phoneticPr fontId="3"/>
  </si>
  <si>
    <t xml:space="preserve">令和 </t>
    <rPh sb="0" eb="2">
      <t>レイワ</t>
    </rPh>
    <phoneticPr fontId="3"/>
  </si>
  <si>
    <t>日</t>
    <rPh sb="0" eb="1">
      <t>ニチ</t>
    </rPh>
    <phoneticPr fontId="3"/>
  </si>
  <si>
    <t>実施サービス種類
（施設サービス含む）
とその利用定員、
利用者の数</t>
    <rPh sb="0" eb="2">
      <t>ジッシ</t>
    </rPh>
    <rPh sb="6" eb="8">
      <t>シュルイ</t>
    </rPh>
    <rPh sb="10" eb="12">
      <t>シセツ</t>
    </rPh>
    <rPh sb="16" eb="17">
      <t>フク</t>
    </rPh>
    <rPh sb="23" eb="25">
      <t>リヨウ</t>
    </rPh>
    <rPh sb="25" eb="27">
      <t>テイイン</t>
    </rPh>
    <rPh sb="29" eb="32">
      <t>リヨウシャ</t>
    </rPh>
    <rPh sb="33" eb="34">
      <t>カズ</t>
    </rPh>
    <phoneticPr fontId="3"/>
  </si>
  <si>
    <t>契約者の数</t>
    <rPh sb="0" eb="3">
      <t>ケイヤクシャ</t>
    </rPh>
    <rPh sb="4" eb="5">
      <t>カズ</t>
    </rPh>
    <phoneticPr fontId="3"/>
  </si>
  <si>
    <t>左記サービスの
当初指定年月日</t>
    <rPh sb="0" eb="1">
      <t>ヒダリ</t>
    </rPh>
    <rPh sb="1" eb="2">
      <t>キ</t>
    </rPh>
    <rPh sb="8" eb="10">
      <t>トウショ</t>
    </rPh>
    <rPh sb="10" eb="12">
      <t>シテイ</t>
    </rPh>
    <rPh sb="12" eb="15">
      <t>ネンガッピ</t>
    </rPh>
    <phoneticPr fontId="3"/>
  </si>
  <si>
    <t xml:space="preserve">平成 </t>
    <rPh sb="0" eb="2">
      <t>ヘイセイ</t>
    </rPh>
    <phoneticPr fontId="3"/>
  </si>
  <si>
    <t>併設事業所</t>
    <rPh sb="0" eb="2">
      <t>ヘイセツ</t>
    </rPh>
    <rPh sb="2" eb="4">
      <t>ジギョウ</t>
    </rPh>
    <rPh sb="4" eb="5">
      <t>ショ</t>
    </rPh>
    <phoneticPr fontId="3"/>
  </si>
  <si>
    <t>バックアップ
施設等</t>
    <rPh sb="7" eb="10">
      <t>シセツトウ</t>
    </rPh>
    <phoneticPr fontId="3"/>
  </si>
  <si>
    <t>※事業所番号ごとに作成すること。</t>
    <rPh sb="1" eb="4">
      <t>ジギョウショ</t>
    </rPh>
    <rPh sb="4" eb="6">
      <t>バンゴウ</t>
    </rPh>
    <rPh sb="9" eb="11">
      <t>サクセイ</t>
    </rPh>
    <phoneticPr fontId="3"/>
  </si>
  <si>
    <t>部分のみ入力可能。</t>
    <rPh sb="0" eb="2">
      <t>ブブン</t>
    </rPh>
    <rPh sb="4" eb="6">
      <t>ニュウリョク</t>
    </rPh>
    <rPh sb="6" eb="8">
      <t>カノウ</t>
    </rPh>
    <phoneticPr fontId="3"/>
  </si>
  <si>
    <t>※以降、全シート共通</t>
    <phoneticPr fontId="3"/>
  </si>
  <si>
    <t>部分はプルダウンメニューから該当するものを選択すること。</t>
    <rPh sb="0" eb="2">
      <t>ブブン</t>
    </rPh>
    <rPh sb="14" eb="16">
      <t>ガイトウ</t>
    </rPh>
    <rPh sb="21" eb="23">
      <t>センタク</t>
    </rPh>
    <phoneticPr fontId="3"/>
  </si>
  <si>
    <t>●前回指導結果通知に基づく指導事項（助言指導を含む。）の改善状況</t>
  </si>
  <si>
    <t>日）</t>
    <rPh sb="0" eb="1">
      <t>ニチ</t>
    </rPh>
    <phoneticPr fontId="3"/>
  </si>
  <si>
    <t>指導事項</t>
    <rPh sb="0" eb="2">
      <t>シドウ</t>
    </rPh>
    <rPh sb="2" eb="4">
      <t>ジコウ</t>
    </rPh>
    <phoneticPr fontId="3"/>
  </si>
  <si>
    <t>改善措置状況</t>
    <rPh sb="0" eb="2">
      <t>カイゼン</t>
    </rPh>
    <rPh sb="2" eb="4">
      <t>ソチ</t>
    </rPh>
    <rPh sb="4" eb="6">
      <t>ジョウキョウ</t>
    </rPh>
    <phoneticPr fontId="3"/>
  </si>
  <si>
    <t>未改善の理由</t>
    <rPh sb="0" eb="1">
      <t>ミ</t>
    </rPh>
    <rPh sb="1" eb="3">
      <t>カイゼン</t>
    </rPh>
    <rPh sb="4" eb="6">
      <t>リユウ</t>
    </rPh>
    <phoneticPr fontId="3"/>
  </si>
  <si>
    <t>●市への質疑事項</t>
    <phoneticPr fontId="3"/>
  </si>
  <si>
    <t>居宅介護</t>
    <rPh sb="0" eb="2">
      <t>キョタク</t>
    </rPh>
    <rPh sb="2" eb="4">
      <t>カイゴ</t>
    </rPh>
    <phoneticPr fontId="3"/>
  </si>
  <si>
    <t>重度訪問介護</t>
    <rPh sb="0" eb="2">
      <t>ジュウド</t>
    </rPh>
    <rPh sb="2" eb="4">
      <t>ホウモン</t>
    </rPh>
    <rPh sb="4" eb="6">
      <t>カイゴ</t>
    </rPh>
    <phoneticPr fontId="3"/>
  </si>
  <si>
    <t>同行援護</t>
    <rPh sb="0" eb="2">
      <t>ドウコウ</t>
    </rPh>
    <rPh sb="2" eb="4">
      <t>エンゴ</t>
    </rPh>
    <phoneticPr fontId="3"/>
  </si>
  <si>
    <t>行動援護</t>
    <rPh sb="0" eb="2">
      <t>コウドウ</t>
    </rPh>
    <rPh sb="2" eb="4">
      <t>エンゴ</t>
    </rPh>
    <phoneticPr fontId="3"/>
  </si>
  <si>
    <t>療養介護</t>
    <rPh sb="0" eb="2">
      <t>リョウヨウ</t>
    </rPh>
    <rPh sb="2" eb="4">
      <t>カイゴ</t>
    </rPh>
    <phoneticPr fontId="3"/>
  </si>
  <si>
    <t>短期入所（空床型）</t>
    <rPh sb="0" eb="2">
      <t>タンキ</t>
    </rPh>
    <rPh sb="2" eb="4">
      <t>ニュウショ</t>
    </rPh>
    <rPh sb="5" eb="7">
      <t>クウショウ</t>
    </rPh>
    <rPh sb="7" eb="8">
      <t>ガタ</t>
    </rPh>
    <phoneticPr fontId="3"/>
  </si>
  <si>
    <t>短期入所（併設型）</t>
    <rPh sb="0" eb="2">
      <t>タンキ</t>
    </rPh>
    <rPh sb="2" eb="4">
      <t>ニュウショ</t>
    </rPh>
    <rPh sb="5" eb="7">
      <t>ヘイセツ</t>
    </rPh>
    <phoneticPr fontId="3"/>
  </si>
  <si>
    <t>短期入所（単独型）</t>
    <rPh sb="0" eb="2">
      <t>タンキ</t>
    </rPh>
    <rPh sb="2" eb="4">
      <t>ニュウショ</t>
    </rPh>
    <rPh sb="5" eb="7">
      <t>タンドク</t>
    </rPh>
    <phoneticPr fontId="3"/>
  </si>
  <si>
    <t>自立訓練（機能訓練）</t>
    <rPh sb="0" eb="2">
      <t>ジリツ</t>
    </rPh>
    <rPh sb="2" eb="4">
      <t>クンレン</t>
    </rPh>
    <rPh sb="5" eb="7">
      <t>キノウ</t>
    </rPh>
    <rPh sb="7" eb="9">
      <t>クンレン</t>
    </rPh>
    <phoneticPr fontId="3"/>
  </si>
  <si>
    <t>自立訓練（生活訓練）</t>
    <rPh sb="0" eb="2">
      <t>ジリツ</t>
    </rPh>
    <rPh sb="2" eb="4">
      <t>クンレン</t>
    </rPh>
    <rPh sb="5" eb="7">
      <t>セイカツ</t>
    </rPh>
    <rPh sb="7" eb="9">
      <t>クンレン</t>
    </rPh>
    <phoneticPr fontId="3"/>
  </si>
  <si>
    <t>宿泊型自立訓練</t>
    <rPh sb="0" eb="3">
      <t>シュクハクガタ</t>
    </rPh>
    <rPh sb="3" eb="5">
      <t>ジリツ</t>
    </rPh>
    <rPh sb="5" eb="7">
      <t>クンレン</t>
    </rPh>
    <phoneticPr fontId="2"/>
  </si>
  <si>
    <t>就労移行支援</t>
    <rPh sb="0" eb="2">
      <t>シュウロウ</t>
    </rPh>
    <rPh sb="2" eb="4">
      <t>イコウ</t>
    </rPh>
    <rPh sb="4" eb="6">
      <t>シエン</t>
    </rPh>
    <phoneticPr fontId="3"/>
  </si>
  <si>
    <t>就労継続支援Ａ型</t>
    <rPh sb="0" eb="2">
      <t>シュウロウ</t>
    </rPh>
    <rPh sb="2" eb="4">
      <t>ケイゾク</t>
    </rPh>
    <rPh sb="4" eb="6">
      <t>シエン</t>
    </rPh>
    <rPh sb="7" eb="8">
      <t>ガタ</t>
    </rPh>
    <phoneticPr fontId="3"/>
  </si>
  <si>
    <t>就労継続支援Ｂ型</t>
    <rPh sb="0" eb="2">
      <t>シュウロウ</t>
    </rPh>
    <rPh sb="2" eb="4">
      <t>ケイゾク</t>
    </rPh>
    <rPh sb="4" eb="6">
      <t>シエン</t>
    </rPh>
    <rPh sb="7" eb="8">
      <t>ガタ</t>
    </rPh>
    <phoneticPr fontId="3"/>
  </si>
  <si>
    <t>就労定着支援</t>
    <rPh sb="0" eb="2">
      <t>シュウロウ</t>
    </rPh>
    <rPh sb="2" eb="4">
      <t>テイチャク</t>
    </rPh>
    <rPh sb="4" eb="6">
      <t>シエン</t>
    </rPh>
    <phoneticPr fontId="2"/>
  </si>
  <si>
    <t>自立生活援助</t>
    <rPh sb="0" eb="2">
      <t>ジリツ</t>
    </rPh>
    <rPh sb="2" eb="4">
      <t>セイカツ</t>
    </rPh>
    <rPh sb="4" eb="6">
      <t>エンジョ</t>
    </rPh>
    <phoneticPr fontId="2"/>
  </si>
  <si>
    <t>共同生活援助</t>
    <rPh sb="0" eb="2">
      <t>キョウドウ</t>
    </rPh>
    <rPh sb="2" eb="4">
      <t>セイカツ</t>
    </rPh>
    <rPh sb="4" eb="6">
      <t>エンジョ</t>
    </rPh>
    <phoneticPr fontId="3"/>
  </si>
  <si>
    <t>施設入所支援</t>
    <rPh sb="0" eb="2">
      <t>シセツ</t>
    </rPh>
    <rPh sb="2" eb="4">
      <t>ニュウショ</t>
    </rPh>
    <rPh sb="4" eb="6">
      <t>シエン</t>
    </rPh>
    <phoneticPr fontId="3"/>
  </si>
  <si>
    <t>施設入所支援（経過的）</t>
    <rPh sb="0" eb="2">
      <t>シセツ</t>
    </rPh>
    <rPh sb="2" eb="4">
      <t>ニュウショ</t>
    </rPh>
    <rPh sb="4" eb="6">
      <t>シエン</t>
    </rPh>
    <rPh sb="7" eb="10">
      <t>ケイカテキ</t>
    </rPh>
    <phoneticPr fontId="3"/>
  </si>
  <si>
    <t>地域相談支援（地域移行支援）</t>
    <rPh sb="0" eb="2">
      <t>チイキ</t>
    </rPh>
    <rPh sb="2" eb="4">
      <t>ソウダン</t>
    </rPh>
    <rPh sb="4" eb="6">
      <t>シエン</t>
    </rPh>
    <rPh sb="7" eb="9">
      <t>チイキ</t>
    </rPh>
    <rPh sb="9" eb="11">
      <t>イコウ</t>
    </rPh>
    <rPh sb="11" eb="13">
      <t>シエン</t>
    </rPh>
    <phoneticPr fontId="3"/>
  </si>
  <si>
    <t>地域相談支援（地域定着支援）</t>
    <rPh sb="0" eb="2">
      <t>チイキ</t>
    </rPh>
    <rPh sb="2" eb="4">
      <t>ソウダン</t>
    </rPh>
    <rPh sb="4" eb="6">
      <t>シエン</t>
    </rPh>
    <rPh sb="7" eb="9">
      <t>チイキ</t>
    </rPh>
    <rPh sb="9" eb="11">
      <t>テイチャク</t>
    </rPh>
    <rPh sb="11" eb="13">
      <t>シエン</t>
    </rPh>
    <phoneticPr fontId="3"/>
  </si>
  <si>
    <t>計画相談支援</t>
    <rPh sb="0" eb="2">
      <t>ケイカク</t>
    </rPh>
    <rPh sb="2" eb="4">
      <t>ソウダン</t>
    </rPh>
    <rPh sb="4" eb="6">
      <t>シエン</t>
    </rPh>
    <phoneticPr fontId="3"/>
  </si>
  <si>
    <t>事前提出書類</t>
    <rPh sb="0" eb="2">
      <t>ジゼン</t>
    </rPh>
    <rPh sb="2" eb="4">
      <t>テイシュツ</t>
    </rPh>
    <phoneticPr fontId="3"/>
  </si>
  <si>
    <t>提出チェック</t>
    <rPh sb="0" eb="2">
      <t>テイシュツ</t>
    </rPh>
    <phoneticPr fontId="3"/>
  </si>
  <si>
    <t>事前提出資料（すべてこのエクセルファイルにあります）</t>
    <rPh sb="0" eb="2">
      <t>ジゼン</t>
    </rPh>
    <rPh sb="4" eb="6">
      <t>シリョウ</t>
    </rPh>
    <phoneticPr fontId="3"/>
  </si>
  <si>
    <t>事業者</t>
    <rPh sb="0" eb="3">
      <t>ジギョウシャ</t>
    </rPh>
    <phoneticPr fontId="3"/>
  </si>
  <si>
    <t>【共通】基本情報　※事業所番号ごとに作成すること</t>
    <rPh sb="1" eb="3">
      <t>キョウツウ</t>
    </rPh>
    <rPh sb="4" eb="6">
      <t>キホン</t>
    </rPh>
    <rPh sb="6" eb="8">
      <t>ジョウホウ</t>
    </rPh>
    <rPh sb="10" eb="12">
      <t>ジギョウ</t>
    </rPh>
    <rPh sb="12" eb="13">
      <t>ショ</t>
    </rPh>
    <rPh sb="13" eb="15">
      <t>バンゴウ</t>
    </rPh>
    <rPh sb="18" eb="20">
      <t>サクセイ</t>
    </rPh>
    <phoneticPr fontId="3"/>
  </si>
  <si>
    <t>法人・事業所の組織図、施設案内（パンフレット等）</t>
    <rPh sb="0" eb="2">
      <t>ホウジン</t>
    </rPh>
    <rPh sb="3" eb="6">
      <t>ジギョウショ</t>
    </rPh>
    <rPh sb="11" eb="13">
      <t>シセツ</t>
    </rPh>
    <rPh sb="13" eb="15">
      <t>アンナイ</t>
    </rPh>
    <rPh sb="22" eb="23">
      <t>トウ</t>
    </rPh>
    <phoneticPr fontId="3"/>
  </si>
  <si>
    <t>指定基準に関する書類</t>
    <rPh sb="0" eb="2">
      <t>シテイ</t>
    </rPh>
    <rPh sb="2" eb="4">
      <t>キジュン</t>
    </rPh>
    <rPh sb="5" eb="6">
      <t>カン</t>
    </rPh>
    <rPh sb="8" eb="10">
      <t>ショルイ</t>
    </rPh>
    <phoneticPr fontId="3"/>
  </si>
  <si>
    <t>指定基準省令と解釈通知</t>
    <rPh sb="0" eb="2">
      <t>シテイ</t>
    </rPh>
    <rPh sb="2" eb="4">
      <t>キジュン</t>
    </rPh>
    <rPh sb="4" eb="6">
      <t>ショウレイ</t>
    </rPh>
    <rPh sb="7" eb="9">
      <t>カイシャク</t>
    </rPh>
    <rPh sb="9" eb="11">
      <t>ツウチ</t>
    </rPh>
    <phoneticPr fontId="3"/>
  </si>
  <si>
    <t>報酬告示と留意事項通知</t>
    <rPh sb="0" eb="2">
      <t>ホウシュウ</t>
    </rPh>
    <rPh sb="2" eb="4">
      <t>コクジ</t>
    </rPh>
    <rPh sb="5" eb="7">
      <t>リュウイ</t>
    </rPh>
    <rPh sb="7" eb="9">
      <t>ジコウ</t>
    </rPh>
    <rPh sb="9" eb="11">
      <t>ツウチ</t>
    </rPh>
    <phoneticPr fontId="3"/>
  </si>
  <si>
    <t>職員勤務表</t>
    <rPh sb="0" eb="2">
      <t>ショクイン</t>
    </rPh>
    <rPh sb="2" eb="4">
      <t>キンム</t>
    </rPh>
    <rPh sb="4" eb="5">
      <t>ヒョウ</t>
    </rPh>
    <phoneticPr fontId="3"/>
  </si>
  <si>
    <t>出勤簿又はタイムカード</t>
    <rPh sb="0" eb="2">
      <t>シュッキン</t>
    </rPh>
    <rPh sb="2" eb="3">
      <t>ボ</t>
    </rPh>
    <rPh sb="3" eb="4">
      <t>マタ</t>
    </rPh>
    <phoneticPr fontId="3"/>
  </si>
  <si>
    <t>職員履歴書及び資格、経験がわかる書類（資格証など）</t>
    <rPh sb="19" eb="21">
      <t>シカク</t>
    </rPh>
    <rPh sb="21" eb="22">
      <t>ショウ</t>
    </rPh>
    <phoneticPr fontId="3"/>
  </si>
  <si>
    <t>雇用契約書及び辞令がある場合は辞令書</t>
    <rPh sb="5" eb="6">
      <t>オヨ</t>
    </rPh>
    <rPh sb="7" eb="9">
      <t>ジレイ</t>
    </rPh>
    <rPh sb="12" eb="14">
      <t>バアイ</t>
    </rPh>
    <rPh sb="15" eb="17">
      <t>ジレイ</t>
    </rPh>
    <rPh sb="17" eb="18">
      <t>ショ</t>
    </rPh>
    <phoneticPr fontId="3"/>
  </si>
  <si>
    <t>給与支払明細書</t>
    <rPh sb="0" eb="2">
      <t>キュウヨ</t>
    </rPh>
    <rPh sb="2" eb="4">
      <t>シハラ</t>
    </rPh>
    <rPh sb="4" eb="7">
      <t>メイサイショ</t>
    </rPh>
    <phoneticPr fontId="3"/>
  </si>
  <si>
    <t>利用契約に関する書類</t>
    <rPh sb="0" eb="2">
      <t>リヨウ</t>
    </rPh>
    <rPh sb="2" eb="4">
      <t>ケイヤク</t>
    </rPh>
    <rPh sb="5" eb="6">
      <t>カン</t>
    </rPh>
    <rPh sb="8" eb="10">
      <t>ショルイ</t>
    </rPh>
    <phoneticPr fontId="3"/>
  </si>
  <si>
    <t>支給決定障害者・保護者に関する市町への通知に係る記録</t>
    <rPh sb="8" eb="11">
      <t>ホゴシャ</t>
    </rPh>
    <phoneticPr fontId="3"/>
  </si>
  <si>
    <t>個別支援計画等原案の同意に関する記録</t>
    <rPh sb="6" eb="7">
      <t>トウ</t>
    </rPh>
    <phoneticPr fontId="3"/>
  </si>
  <si>
    <t>職員研修に関する記録</t>
    <rPh sb="0" eb="2">
      <t>ショクイン</t>
    </rPh>
    <rPh sb="2" eb="4">
      <t>ケンシュウ</t>
    </rPh>
    <rPh sb="5" eb="6">
      <t>カン</t>
    </rPh>
    <rPh sb="8" eb="10">
      <t>キロク</t>
    </rPh>
    <phoneticPr fontId="3"/>
  </si>
  <si>
    <t>虐待防止のための取組みがわかる記録・書類（委員会の議事録及び研修の記録等）</t>
    <rPh sb="0" eb="2">
      <t>ギャクタイ</t>
    </rPh>
    <rPh sb="2" eb="4">
      <t>ボウシ</t>
    </rPh>
    <rPh sb="8" eb="10">
      <t>トリク</t>
    </rPh>
    <rPh sb="15" eb="17">
      <t>キロク</t>
    </rPh>
    <rPh sb="18" eb="20">
      <t>ショルイ</t>
    </rPh>
    <phoneticPr fontId="3"/>
  </si>
  <si>
    <t>自立支援給付費等及び利用者負担額に関する書類</t>
    <rPh sb="7" eb="8">
      <t>トウ</t>
    </rPh>
    <rPh sb="8" eb="9">
      <t>オヨ</t>
    </rPh>
    <phoneticPr fontId="3"/>
  </si>
  <si>
    <t>法定代理受領の通知の写し</t>
    <rPh sb="0" eb="2">
      <t>ホウテイ</t>
    </rPh>
    <rPh sb="2" eb="4">
      <t>ダイリ</t>
    </rPh>
    <rPh sb="4" eb="6">
      <t>ジュリョウ</t>
    </rPh>
    <rPh sb="7" eb="9">
      <t>ツウチ</t>
    </rPh>
    <rPh sb="10" eb="11">
      <t>ウツ</t>
    </rPh>
    <phoneticPr fontId="3"/>
  </si>
  <si>
    <t>※指導結果通知の文書番号</t>
    <rPh sb="1" eb="3">
      <t>シドウ</t>
    </rPh>
    <rPh sb="3" eb="5">
      <t>ケッカ</t>
    </rPh>
    <rPh sb="5" eb="7">
      <t>ツウチ</t>
    </rPh>
    <rPh sb="8" eb="10">
      <t>ブンショ</t>
    </rPh>
    <rPh sb="10" eb="12">
      <t>バンゴウ</t>
    </rPh>
    <phoneticPr fontId="3"/>
  </si>
  <si>
    <t xml:space="preserve"> ★前回指導実施日</t>
    <phoneticPr fontId="3"/>
  </si>
  <si>
    <t>浜健障第</t>
    <rPh sb="0" eb="1">
      <t>ハマ</t>
    </rPh>
    <rPh sb="1" eb="2">
      <t>ケン</t>
    </rPh>
    <rPh sb="2" eb="3">
      <t>ショウ</t>
    </rPh>
    <rPh sb="3" eb="4">
      <t>ダイ</t>
    </rPh>
    <phoneticPr fontId="3"/>
  </si>
  <si>
    <t>号</t>
    <rPh sb="0" eb="1">
      <t>ゴウ</t>
    </rPh>
    <phoneticPr fontId="3"/>
  </si>
  <si>
    <t>（実施した日付を記入すること。不備があるときは×を記入すること。）</t>
    <rPh sb="1" eb="3">
      <t>ジッシ</t>
    </rPh>
    <rPh sb="5" eb="7">
      <t>ヒヅケ</t>
    </rPh>
    <rPh sb="8" eb="10">
      <t>キニュウ</t>
    </rPh>
    <rPh sb="15" eb="17">
      <t>フビ</t>
    </rPh>
    <rPh sb="25" eb="27">
      <t>キニュウ</t>
    </rPh>
    <phoneticPr fontId="3"/>
  </si>
  <si>
    <t>（３）　利用申込み・契約解除の状況</t>
    <rPh sb="4" eb="6">
      <t>リヨウ</t>
    </rPh>
    <rPh sb="6" eb="8">
      <t>モウシコ</t>
    </rPh>
    <rPh sb="10" eb="12">
      <t>ケイヤク</t>
    </rPh>
    <rPh sb="12" eb="14">
      <t>カイジョ</t>
    </rPh>
    <rPh sb="15" eb="17">
      <t>ジョウキョウ</t>
    </rPh>
    <phoneticPr fontId="3"/>
  </si>
  <si>
    <t>申込数</t>
    <rPh sb="0" eb="2">
      <t>モウシコミ</t>
    </rPh>
    <rPh sb="2" eb="3">
      <t>スウ</t>
    </rPh>
    <phoneticPr fontId="3"/>
  </si>
  <si>
    <t>新規契約数</t>
    <rPh sb="0" eb="2">
      <t>シンキ</t>
    </rPh>
    <rPh sb="2" eb="5">
      <t>ケイヤクスウ</t>
    </rPh>
    <phoneticPr fontId="3"/>
  </si>
  <si>
    <t>契約終了数</t>
    <rPh sb="0" eb="2">
      <t>ケイヤク</t>
    </rPh>
    <rPh sb="2" eb="4">
      <t>シュウリョウ</t>
    </rPh>
    <rPh sb="4" eb="5">
      <t>スウ</t>
    </rPh>
    <phoneticPr fontId="3"/>
  </si>
  <si>
    <t>うち介護保険への
移行に伴うもの</t>
    <rPh sb="2" eb="4">
      <t>カイゴ</t>
    </rPh>
    <rPh sb="4" eb="6">
      <t>ホケン</t>
    </rPh>
    <rPh sb="9" eb="11">
      <t>イコウ</t>
    </rPh>
    <rPh sb="12" eb="13">
      <t>トモナ</t>
    </rPh>
    <phoneticPr fontId="3"/>
  </si>
  <si>
    <t>（１）　業務継続計画</t>
    <rPh sb="4" eb="6">
      <t>ギョウム</t>
    </rPh>
    <rPh sb="6" eb="8">
      <t>ケイゾク</t>
    </rPh>
    <rPh sb="8" eb="10">
      <t>ケイカク</t>
    </rPh>
    <phoneticPr fontId="3"/>
  </si>
  <si>
    <t>（２）　衛生管理等</t>
    <rPh sb="4" eb="6">
      <t>エイセイ</t>
    </rPh>
    <rPh sb="6" eb="8">
      <t>カンリ</t>
    </rPh>
    <rPh sb="8" eb="9">
      <t>トウ</t>
    </rPh>
    <phoneticPr fontId="3"/>
  </si>
  <si>
    <t>　①感染症に係る業務継続計画</t>
    <phoneticPr fontId="3"/>
  </si>
  <si>
    <t>策定日</t>
    <rPh sb="0" eb="3">
      <t>サクテイヒ</t>
    </rPh>
    <phoneticPr fontId="3"/>
  </si>
  <si>
    <t>　①感染症の予防及びまん延防止のための対策を検討する委員会</t>
    <rPh sb="2" eb="5">
      <t>カンセンショウ</t>
    </rPh>
    <rPh sb="6" eb="8">
      <t>ヨボウ</t>
    </rPh>
    <rPh sb="8" eb="9">
      <t>オヨ</t>
    </rPh>
    <rPh sb="12" eb="13">
      <t>エン</t>
    </rPh>
    <rPh sb="13" eb="15">
      <t>ボウシ</t>
    </rPh>
    <rPh sb="19" eb="21">
      <t>タイサク</t>
    </rPh>
    <rPh sb="22" eb="24">
      <t>ケントウ</t>
    </rPh>
    <rPh sb="26" eb="29">
      <t>イインカイ</t>
    </rPh>
    <phoneticPr fontId="3"/>
  </si>
  <si>
    <t>直近の開催日</t>
    <rPh sb="0" eb="2">
      <t>チョッキン</t>
    </rPh>
    <rPh sb="3" eb="6">
      <t>カイサイビ</t>
    </rPh>
    <phoneticPr fontId="3"/>
  </si>
  <si>
    <t>策定済</t>
    <rPh sb="0" eb="2">
      <t>サクテイ</t>
    </rPh>
    <rPh sb="2" eb="3">
      <t>ズ</t>
    </rPh>
    <phoneticPr fontId="3"/>
  </si>
  <si>
    <t>実施済</t>
    <rPh sb="0" eb="2">
      <t>ジッシ</t>
    </rPh>
    <rPh sb="2" eb="3">
      <t>ズミ</t>
    </rPh>
    <phoneticPr fontId="3"/>
  </si>
  <si>
    <t>委員会結果を従業者へ周知した日</t>
    <rPh sb="0" eb="3">
      <t>イインカイ</t>
    </rPh>
    <rPh sb="3" eb="5">
      <t>ケッカ</t>
    </rPh>
    <rPh sb="6" eb="9">
      <t>ジュウギョウシャ</t>
    </rPh>
    <rPh sb="10" eb="12">
      <t>シュウチ</t>
    </rPh>
    <rPh sb="14" eb="15">
      <t>ヒ</t>
    </rPh>
    <phoneticPr fontId="3"/>
  </si>
  <si>
    <t>　②災害に係る業務継続計画</t>
    <phoneticPr fontId="3"/>
  </si>
  <si>
    <t>　②感染症の予防及びまん延防止のための指針</t>
    <rPh sb="2" eb="5">
      <t>カンセンショウ</t>
    </rPh>
    <rPh sb="6" eb="8">
      <t>ヨボウ</t>
    </rPh>
    <rPh sb="8" eb="9">
      <t>オヨ</t>
    </rPh>
    <rPh sb="12" eb="13">
      <t>エン</t>
    </rPh>
    <rPh sb="13" eb="15">
      <t>ボウシ</t>
    </rPh>
    <rPh sb="19" eb="21">
      <t>シシン</t>
    </rPh>
    <phoneticPr fontId="3"/>
  </si>
  <si>
    <t>整備状況</t>
    <rPh sb="0" eb="2">
      <t>セイビ</t>
    </rPh>
    <rPh sb="2" eb="4">
      <t>ジョウキョウ</t>
    </rPh>
    <phoneticPr fontId="3"/>
  </si>
  <si>
    <t>策定中</t>
    <rPh sb="0" eb="3">
      <t>サクテイチュウ</t>
    </rPh>
    <phoneticPr fontId="3"/>
  </si>
  <si>
    <t>実施予定</t>
    <rPh sb="0" eb="2">
      <t>ジッシ</t>
    </rPh>
    <rPh sb="2" eb="4">
      <t>ヨテイ</t>
    </rPh>
    <phoneticPr fontId="3"/>
  </si>
  <si>
    <t>　③業務継続計画に基づく研修の実施（感染症及び災害）</t>
    <rPh sb="9" eb="10">
      <t>モト</t>
    </rPh>
    <rPh sb="12" eb="14">
      <t>ケンシュウ</t>
    </rPh>
    <rPh sb="15" eb="17">
      <t>ジッシ</t>
    </rPh>
    <rPh sb="18" eb="21">
      <t>カンセンショウ</t>
    </rPh>
    <rPh sb="21" eb="22">
      <t>オヨ</t>
    </rPh>
    <rPh sb="23" eb="25">
      <t>サイガイ</t>
    </rPh>
    <phoneticPr fontId="3"/>
  </si>
  <si>
    <t>直近1年間の
実施回数</t>
    <rPh sb="0" eb="2">
      <t>チョッキン</t>
    </rPh>
    <rPh sb="3" eb="4">
      <t>ネン</t>
    </rPh>
    <rPh sb="4" eb="5">
      <t>アイダ</t>
    </rPh>
    <rPh sb="7" eb="9">
      <t>ジッシ</t>
    </rPh>
    <rPh sb="9" eb="11">
      <t>カイスウ</t>
    </rPh>
    <phoneticPr fontId="3"/>
  </si>
  <si>
    <t>　③感染症の予防及びまん延防止のための研修</t>
    <rPh sb="19" eb="21">
      <t>ケンシュウ</t>
    </rPh>
    <phoneticPr fontId="3"/>
  </si>
  <si>
    <t>未策定</t>
    <rPh sb="0" eb="1">
      <t>ミ</t>
    </rPh>
    <rPh sb="1" eb="3">
      <t>サクテイ</t>
    </rPh>
    <phoneticPr fontId="3"/>
  </si>
  <si>
    <t>実施時期未定</t>
    <rPh sb="0" eb="2">
      <t>ジッシ</t>
    </rPh>
    <rPh sb="2" eb="4">
      <t>ジキ</t>
    </rPh>
    <rPh sb="4" eb="6">
      <t>ミテイ</t>
    </rPh>
    <phoneticPr fontId="3"/>
  </si>
  <si>
    <t>直近の実施日</t>
    <rPh sb="0" eb="2">
      <t>チョッキン</t>
    </rPh>
    <rPh sb="3" eb="6">
      <t>ジッシビ</t>
    </rPh>
    <phoneticPr fontId="3"/>
  </si>
  <si>
    <t>　④業務継続計画に基づく訓練の実施（感染症及び災害）</t>
    <rPh sb="9" eb="10">
      <t>モト</t>
    </rPh>
    <rPh sb="12" eb="14">
      <t>クンレン</t>
    </rPh>
    <rPh sb="15" eb="17">
      <t>ジッシ</t>
    </rPh>
    <rPh sb="18" eb="21">
      <t>カンセンショウ</t>
    </rPh>
    <rPh sb="21" eb="22">
      <t>オヨ</t>
    </rPh>
    <rPh sb="23" eb="25">
      <t>サイガイ</t>
    </rPh>
    <phoneticPr fontId="3"/>
  </si>
  <si>
    <t>　④感染症の予防及びまん延防止のための訓練</t>
    <rPh sb="19" eb="21">
      <t>クンレン</t>
    </rPh>
    <phoneticPr fontId="3"/>
  </si>
  <si>
    <t>未設置</t>
    <rPh sb="0" eb="3">
      <t>ミセッチ</t>
    </rPh>
    <phoneticPr fontId="3"/>
  </si>
  <si>
    <t>（３）　身体拘束等の禁止</t>
    <rPh sb="4" eb="6">
      <t>シンタイ</t>
    </rPh>
    <rPh sb="6" eb="8">
      <t>コウソク</t>
    </rPh>
    <rPh sb="8" eb="9">
      <t>トウ</t>
    </rPh>
    <rPh sb="10" eb="12">
      <t>キンシ</t>
    </rPh>
    <phoneticPr fontId="3"/>
  </si>
  <si>
    <t>（４）　虐待の防止</t>
    <rPh sb="4" eb="6">
      <t>ギャクタイ</t>
    </rPh>
    <rPh sb="7" eb="9">
      <t>ボウシ</t>
    </rPh>
    <phoneticPr fontId="3"/>
  </si>
  <si>
    <t>　①やむを得ず身体拘束等を行う場合の必要な事項の記録</t>
    <rPh sb="5" eb="6">
      <t>エ</t>
    </rPh>
    <rPh sb="7" eb="9">
      <t>シンタイ</t>
    </rPh>
    <rPh sb="9" eb="11">
      <t>コウソク</t>
    </rPh>
    <rPh sb="11" eb="12">
      <t>トウ</t>
    </rPh>
    <rPh sb="13" eb="14">
      <t>オコナ</t>
    </rPh>
    <rPh sb="15" eb="17">
      <t>バアイ</t>
    </rPh>
    <rPh sb="18" eb="20">
      <t>ヒツヨウ</t>
    </rPh>
    <rPh sb="21" eb="23">
      <t>ジコウ</t>
    </rPh>
    <rPh sb="24" eb="26">
      <t>キロク</t>
    </rPh>
    <phoneticPr fontId="3"/>
  </si>
  <si>
    <t>身体拘束実施の有無</t>
    <rPh sb="0" eb="4">
      <t>シンタイコウソク</t>
    </rPh>
    <rPh sb="4" eb="6">
      <t>ジッシ</t>
    </rPh>
    <rPh sb="7" eb="9">
      <t>ウム</t>
    </rPh>
    <phoneticPr fontId="3"/>
  </si>
  <si>
    <t>　①虐待の防止のための対策を検討する委員会</t>
    <rPh sb="2" eb="4">
      <t>ギャクタイ</t>
    </rPh>
    <rPh sb="5" eb="7">
      <t>ボウシ</t>
    </rPh>
    <rPh sb="11" eb="13">
      <t>タイサク</t>
    </rPh>
    <rPh sb="14" eb="16">
      <t>ケントウ</t>
    </rPh>
    <phoneticPr fontId="3"/>
  </si>
  <si>
    <t>対応済</t>
    <rPh sb="0" eb="2">
      <t>タイオウ</t>
    </rPh>
    <rPh sb="2" eb="3">
      <t>ズ</t>
    </rPh>
    <phoneticPr fontId="3"/>
  </si>
  <si>
    <t>記録の作成</t>
    <rPh sb="0" eb="2">
      <t>キロク</t>
    </rPh>
    <rPh sb="3" eb="5">
      <t>サクセイ</t>
    </rPh>
    <phoneticPr fontId="3"/>
  </si>
  <si>
    <t>　②身体拘束等の適正化のための対策を検討する委員会</t>
    <rPh sb="2" eb="4">
      <t>シンタイ</t>
    </rPh>
    <rPh sb="4" eb="6">
      <t>コウソク</t>
    </rPh>
    <rPh sb="6" eb="7">
      <t>トウ</t>
    </rPh>
    <rPh sb="8" eb="11">
      <t>テキセイカ</t>
    </rPh>
    <rPh sb="15" eb="17">
      <t>タイサク</t>
    </rPh>
    <rPh sb="18" eb="20">
      <t>ケントウ</t>
    </rPh>
    <phoneticPr fontId="3"/>
  </si>
  <si>
    <t>　②虐待防止担当者名</t>
    <rPh sb="2" eb="4">
      <t>ギャクタイ</t>
    </rPh>
    <rPh sb="4" eb="6">
      <t>ボウシ</t>
    </rPh>
    <rPh sb="6" eb="9">
      <t>タントウシャ</t>
    </rPh>
    <rPh sb="9" eb="10">
      <t>メイ</t>
    </rPh>
    <phoneticPr fontId="3"/>
  </si>
  <si>
    <t>担当者氏名</t>
    <rPh sb="0" eb="3">
      <t>タントウシャ</t>
    </rPh>
    <rPh sb="3" eb="5">
      <t>シメイ</t>
    </rPh>
    <phoneticPr fontId="3"/>
  </si>
  <si>
    <t>未対応</t>
    <rPh sb="0" eb="3">
      <t>ミタイオウ</t>
    </rPh>
    <phoneticPr fontId="3"/>
  </si>
  <si>
    <t>　③身体拘束等の適正化のための指針</t>
    <rPh sb="2" eb="4">
      <t>シンタイ</t>
    </rPh>
    <rPh sb="4" eb="6">
      <t>コウソク</t>
    </rPh>
    <rPh sb="6" eb="7">
      <t>トウ</t>
    </rPh>
    <rPh sb="8" eb="11">
      <t>テキセイカ</t>
    </rPh>
    <rPh sb="15" eb="17">
      <t>シシン</t>
    </rPh>
    <phoneticPr fontId="3"/>
  </si>
  <si>
    <t>　③虐待防止のための指針</t>
    <rPh sb="2" eb="4">
      <t>ギャクタイ</t>
    </rPh>
    <rPh sb="4" eb="6">
      <t>ボウシ</t>
    </rPh>
    <rPh sb="10" eb="12">
      <t>シシン</t>
    </rPh>
    <phoneticPr fontId="3"/>
  </si>
  <si>
    <t>整備状況</t>
    <rPh sb="0" eb="4">
      <t>セイビジョウキョウ</t>
    </rPh>
    <phoneticPr fontId="3"/>
  </si>
  <si>
    <t>案件なし</t>
    <rPh sb="0" eb="2">
      <t>アンケン</t>
    </rPh>
    <phoneticPr fontId="3"/>
  </si>
  <si>
    <t>　④身体拘束等の適正化のための研修</t>
    <rPh sb="2" eb="4">
      <t>シンタイ</t>
    </rPh>
    <rPh sb="4" eb="6">
      <t>コウソク</t>
    </rPh>
    <rPh sb="6" eb="7">
      <t>トウ</t>
    </rPh>
    <rPh sb="8" eb="11">
      <t>テキセイカ</t>
    </rPh>
    <rPh sb="15" eb="17">
      <t>ケンシュウ</t>
    </rPh>
    <phoneticPr fontId="3"/>
  </si>
  <si>
    <t>　④虐待防止のための研修</t>
    <rPh sb="2" eb="4">
      <t>ギャクタイ</t>
    </rPh>
    <rPh sb="4" eb="6">
      <t>ボウシ</t>
    </rPh>
    <rPh sb="10" eb="12">
      <t>ケンシュウ</t>
    </rPh>
    <phoneticPr fontId="3"/>
  </si>
  <si>
    <t>（５）　情報公表</t>
    <rPh sb="4" eb="8">
      <t>ジョウホウコウヒョウ</t>
    </rPh>
    <phoneticPr fontId="3"/>
  </si>
  <si>
    <t>　①情報公表対象サービス等情報に係る公表（報告）
※障害福祉サービス等情報検索ウェブサイト（WAM NET）での情報公表の申請手続き</t>
    <rPh sb="18" eb="20">
      <t>コウヒョウ</t>
    </rPh>
    <rPh sb="56" eb="58">
      <t>ジョウホウ</t>
    </rPh>
    <rPh sb="61" eb="63">
      <t>シンセイ</t>
    </rPh>
    <rPh sb="63" eb="65">
      <t>テツヅ</t>
    </rPh>
    <phoneticPr fontId="3"/>
  </si>
  <si>
    <t>公表の有無</t>
    <rPh sb="0" eb="2">
      <t>コウヒョウ</t>
    </rPh>
    <rPh sb="3" eb="5">
      <t>ウム</t>
    </rPh>
    <phoneticPr fontId="3"/>
  </si>
  <si>
    <t>直近の公表年度</t>
    <rPh sb="0" eb="2">
      <t>チョッキン</t>
    </rPh>
    <rPh sb="3" eb="5">
      <t>コウヒョウ</t>
    </rPh>
    <rPh sb="5" eb="7">
      <t>ネンド</t>
    </rPh>
    <phoneticPr fontId="3"/>
  </si>
  <si>
    <t>主眼事項・着眼点の自己点検結果票</t>
    <rPh sb="0" eb="2">
      <t>シュガン</t>
    </rPh>
    <rPh sb="2" eb="4">
      <t>ジコウ</t>
    </rPh>
    <rPh sb="5" eb="8">
      <t>チャクガンテン</t>
    </rPh>
    <rPh sb="9" eb="11">
      <t>ジコ</t>
    </rPh>
    <rPh sb="11" eb="13">
      <t>テンケン</t>
    </rPh>
    <rPh sb="13" eb="15">
      <t>ケッカ</t>
    </rPh>
    <rPh sb="15" eb="16">
      <t>ヒョウ</t>
    </rPh>
    <phoneticPr fontId="3"/>
  </si>
  <si>
    <t>・「主眼事項及び着眼点」の各項目について自己点検結果を記載すること。</t>
    <rPh sb="2" eb="4">
      <t>シュガン</t>
    </rPh>
    <rPh sb="4" eb="6">
      <t>ジコウ</t>
    </rPh>
    <rPh sb="6" eb="7">
      <t>オヨ</t>
    </rPh>
    <rPh sb="8" eb="11">
      <t>チャクガンテン</t>
    </rPh>
    <rPh sb="13" eb="14">
      <t>カク</t>
    </rPh>
    <rPh sb="14" eb="16">
      <t>コウモク</t>
    </rPh>
    <rPh sb="20" eb="22">
      <t>ジコ</t>
    </rPh>
    <rPh sb="22" eb="24">
      <t>テンケン</t>
    </rPh>
    <rPh sb="24" eb="26">
      <t>ケッカ</t>
    </rPh>
    <rPh sb="27" eb="29">
      <t>キサイ</t>
    </rPh>
    <phoneticPr fontId="3"/>
  </si>
  <si>
    <t>事業所名</t>
    <rPh sb="0" eb="2">
      <t>ジギョウ</t>
    </rPh>
    <rPh sb="2" eb="3">
      <t>ショ</t>
    </rPh>
    <rPh sb="3" eb="4">
      <t>メイ</t>
    </rPh>
    <phoneticPr fontId="3"/>
  </si>
  <si>
    <t>サービス名</t>
    <rPh sb="4" eb="5">
      <t>メイ</t>
    </rPh>
    <phoneticPr fontId="3"/>
  </si>
  <si>
    <t>主眼事項</t>
  </si>
  <si>
    <t>確認結果</t>
  </si>
  <si>
    <t>不適合の該当項目</t>
    <rPh sb="4" eb="6">
      <t>ガイトウ</t>
    </rPh>
    <phoneticPr fontId="3"/>
  </si>
  <si>
    <t>基本方針</t>
  </si>
  <si>
    <t>人員に関する基準</t>
  </si>
  <si>
    <t>設備に関する基準</t>
  </si>
  <si>
    <t>運営に関する基準</t>
  </si>
  <si>
    <t>共生型障害福祉サービスに
関する基準
※共生型事業所のみ</t>
    <rPh sb="20" eb="23">
      <t>キョウセイガタ</t>
    </rPh>
    <rPh sb="23" eb="25">
      <t>ジギョウ</t>
    </rPh>
    <rPh sb="25" eb="26">
      <t>ショ</t>
    </rPh>
    <phoneticPr fontId="3"/>
  </si>
  <si>
    <t>変更の届出等</t>
  </si>
  <si>
    <t>給付費の算定及び取り扱い</t>
  </si>
  <si>
    <t>業務管理体制の整備、運用
※1</t>
    <rPh sb="0" eb="2">
      <t>ギョウム</t>
    </rPh>
    <rPh sb="2" eb="4">
      <t>カンリ</t>
    </rPh>
    <rPh sb="4" eb="6">
      <t>タイセイ</t>
    </rPh>
    <rPh sb="7" eb="9">
      <t>セイビ</t>
    </rPh>
    <rPh sb="10" eb="12">
      <t>ウンヨウ</t>
    </rPh>
    <phoneticPr fontId="3"/>
  </si>
  <si>
    <t>※1　法令順守責任者の役割及びその業務内容、業務が法令に適合することを確保するための規程等、
　　　 業務執行状況の監査の実施状況</t>
    <rPh sb="3" eb="5">
      <t>ホウレイ</t>
    </rPh>
    <rPh sb="5" eb="7">
      <t>ジュンシュ</t>
    </rPh>
    <rPh sb="7" eb="10">
      <t>セキニンシャ</t>
    </rPh>
    <rPh sb="11" eb="13">
      <t>ヤクワリ</t>
    </rPh>
    <rPh sb="13" eb="14">
      <t>オヨ</t>
    </rPh>
    <rPh sb="17" eb="19">
      <t>ギョウム</t>
    </rPh>
    <rPh sb="19" eb="21">
      <t>ナイヨウ</t>
    </rPh>
    <rPh sb="22" eb="24">
      <t>ギョウム</t>
    </rPh>
    <rPh sb="25" eb="27">
      <t>ホウレイ</t>
    </rPh>
    <rPh sb="28" eb="30">
      <t>テキゴウ</t>
    </rPh>
    <rPh sb="35" eb="37">
      <t>カクホ</t>
    </rPh>
    <rPh sb="42" eb="44">
      <t>キテイ</t>
    </rPh>
    <rPh sb="44" eb="45">
      <t>トウ</t>
    </rPh>
    <rPh sb="51" eb="53">
      <t>ギョウム</t>
    </rPh>
    <rPh sb="53" eb="55">
      <t>シッコウ</t>
    </rPh>
    <rPh sb="55" eb="57">
      <t>ジョウキョウ</t>
    </rPh>
    <rPh sb="58" eb="60">
      <t>カンサ</t>
    </rPh>
    <rPh sb="61" eb="63">
      <t>ジッシ</t>
    </rPh>
    <rPh sb="63" eb="65">
      <t>ジョウキョウ</t>
    </rPh>
    <phoneticPr fontId="3"/>
  </si>
  <si>
    <t>【本検査の趣旨について】
業務管理体制の整備については、不正行為を未然に防止し利用者の保護と障害福祉サービス等の運営の適正化を図るため、事業者に対して義務付けられたものです。</t>
    <rPh sb="1" eb="4">
      <t>ホンケンサ</t>
    </rPh>
    <rPh sb="5" eb="7">
      <t>シュシ</t>
    </rPh>
    <phoneticPr fontId="3"/>
  </si>
  <si>
    <t>○黄色着色セルについて入力をお願いします。</t>
    <rPh sb="1" eb="3">
      <t>キイロ</t>
    </rPh>
    <rPh sb="3" eb="5">
      <t>チャクショク</t>
    </rPh>
    <rPh sb="11" eb="13">
      <t>ニュウリョク</t>
    </rPh>
    <rPh sb="15" eb="16">
      <t>ネガ</t>
    </rPh>
    <phoneticPr fontId="3"/>
  </si>
  <si>
    <t>している</t>
    <phoneticPr fontId="3"/>
  </si>
  <si>
    <t>行っている</t>
    <rPh sb="0" eb="1">
      <t>オコナ</t>
    </rPh>
    <phoneticPr fontId="3"/>
  </si>
  <si>
    <t>有</t>
    <rPh sb="0" eb="1">
      <t>アリ</t>
    </rPh>
    <phoneticPr fontId="3"/>
  </si>
  <si>
    <t>法人名</t>
  </si>
  <si>
    <t>事業者（法人）番号</t>
  </si>
  <si>
    <t>静岡県</t>
    <rPh sb="0" eb="3">
      <t>シズオカケン</t>
    </rPh>
    <phoneticPr fontId="3"/>
  </si>
  <si>
    <t>していない</t>
    <phoneticPr fontId="3"/>
  </si>
  <si>
    <t>行っていない</t>
    <rPh sb="0" eb="1">
      <t>オコナ</t>
    </rPh>
    <phoneticPr fontId="3"/>
  </si>
  <si>
    <t>無</t>
    <rPh sb="0" eb="1">
      <t>ナ</t>
    </rPh>
    <phoneticPr fontId="3"/>
  </si>
  <si>
    <t>対応者氏名</t>
  </si>
  <si>
    <t>法令遵守責任者氏名</t>
  </si>
  <si>
    <t>（法人役職名：　　　　　）</t>
    <rPh sb="1" eb="3">
      <t>ホウジン</t>
    </rPh>
    <rPh sb="3" eb="6">
      <t>ヤクショクメイ</t>
    </rPh>
    <phoneticPr fontId="3"/>
  </si>
  <si>
    <t>厚生労働省</t>
    <rPh sb="0" eb="5">
      <t>コウセイロウドウショウ</t>
    </rPh>
    <phoneticPr fontId="3"/>
  </si>
  <si>
    <t>事業所一覧</t>
    <rPh sb="0" eb="3">
      <t>ジギョウショ</t>
    </rPh>
    <rPh sb="3" eb="5">
      <t>イチラン</t>
    </rPh>
    <phoneticPr fontId="3"/>
  </si>
  <si>
    <r>
      <t>※法人が運営する</t>
    </r>
    <r>
      <rPr>
        <b/>
        <u/>
        <sz val="10.5"/>
        <rFont val="ＭＳ 明朝"/>
        <family val="1"/>
        <charset val="128"/>
      </rPr>
      <t>障害福祉関係の施設・事業所全て</t>
    </r>
    <r>
      <rPr>
        <b/>
        <sz val="10.5"/>
        <rFont val="ＭＳ 明朝"/>
        <family val="1"/>
        <charset val="128"/>
      </rPr>
      <t>について、事業所名、サービス名、指定年月日、事業所番号、事業所所在地が分かる資料を添付してください。（任意様式）</t>
    </r>
    <rPh sb="1" eb="3">
      <t>ホウジン</t>
    </rPh>
    <rPh sb="4" eb="6">
      <t>ウンエイ</t>
    </rPh>
    <rPh sb="8" eb="14">
      <t>ショウガイフクシカンケイ</t>
    </rPh>
    <rPh sb="15" eb="17">
      <t>シセツ</t>
    </rPh>
    <rPh sb="18" eb="21">
      <t>ジギョウショ</t>
    </rPh>
    <rPh sb="21" eb="22">
      <t>スベ</t>
    </rPh>
    <rPh sb="28" eb="31">
      <t>ジギョウショ</t>
    </rPh>
    <rPh sb="31" eb="32">
      <t>メイ</t>
    </rPh>
    <rPh sb="37" eb="38">
      <t>メイ</t>
    </rPh>
    <rPh sb="39" eb="44">
      <t>シテイネンガッピ</t>
    </rPh>
    <rPh sb="45" eb="48">
      <t>ジギョウショ</t>
    </rPh>
    <rPh sb="48" eb="50">
      <t>バンゴウ</t>
    </rPh>
    <rPh sb="51" eb="54">
      <t>ジギョウショ</t>
    </rPh>
    <rPh sb="54" eb="57">
      <t>ショザイチ</t>
    </rPh>
    <rPh sb="58" eb="59">
      <t>ワ</t>
    </rPh>
    <rPh sb="61" eb="63">
      <t>シリョウ</t>
    </rPh>
    <rPh sb="64" eb="66">
      <t>テンプ</t>
    </rPh>
    <rPh sb="74" eb="76">
      <t>ニンイ</t>
    </rPh>
    <rPh sb="76" eb="78">
      <t>ヨウシキ</t>
    </rPh>
    <phoneticPr fontId="3"/>
  </si>
  <si>
    <t>項目</t>
  </si>
  <si>
    <t>対象</t>
  </si>
  <si>
    <t>確認事項</t>
    <rPh sb="0" eb="2">
      <t>カクニン</t>
    </rPh>
    <rPh sb="2" eb="4">
      <t>ジコウ</t>
    </rPh>
    <phoneticPr fontId="3"/>
  </si>
  <si>
    <t>自己点検結果</t>
    <rPh sb="0" eb="2">
      <t>ジコ</t>
    </rPh>
    <rPh sb="2" eb="4">
      <t>テンケン</t>
    </rPh>
    <rPh sb="4" eb="6">
      <t>ケッカ</t>
    </rPh>
    <phoneticPr fontId="3"/>
  </si>
  <si>
    <t>市聴取結果</t>
    <rPh sb="0" eb="1">
      <t>シ</t>
    </rPh>
    <rPh sb="1" eb="3">
      <t>チョウシュ</t>
    </rPh>
    <rPh sb="3" eb="5">
      <t>ケッカ</t>
    </rPh>
    <phoneticPr fontId="3"/>
  </si>
  <si>
    <t>確認書類</t>
  </si>
  <si>
    <t>Ⅰ届出</t>
    <rPh sb="1" eb="3">
      <t>トドケデ</t>
    </rPh>
    <phoneticPr fontId="3"/>
  </si>
  <si>
    <t>全て</t>
  </si>
  <si>
    <t>業務管理体制の整備についての届出を監督庁に提出しているか。</t>
    <phoneticPr fontId="3"/>
  </si>
  <si>
    <t>届出日：</t>
    <rPh sb="0" eb="2">
      <t>トドケデ</t>
    </rPh>
    <rPh sb="2" eb="3">
      <t>ビ</t>
    </rPh>
    <phoneticPr fontId="3"/>
  </si>
  <si>
    <t>【例】
・整備事項届出書（原本、写）</t>
    <phoneticPr fontId="3"/>
  </si>
  <si>
    <t>届出先：</t>
    <rPh sb="0" eb="3">
      <t>トドケデサキ</t>
    </rPh>
    <phoneticPr fontId="3"/>
  </si>
  <si>
    <t>Ⅱ体制の整備</t>
    <rPh sb="1" eb="3">
      <t>タイセイ</t>
    </rPh>
    <rPh sb="4" eb="6">
      <t>セイビ</t>
    </rPh>
    <phoneticPr fontId="3"/>
  </si>
  <si>
    <t>各届出種別ごとに必要な体制は整備されているか。</t>
    <phoneticPr fontId="3"/>
  </si>
  <si>
    <t>【例】
・役員会議事録・資料
・職員会議録・資料</t>
    <phoneticPr fontId="3"/>
  </si>
  <si>
    <t>◎法令遵守責任者の設置　</t>
  </si>
  <si>
    <t>①法令等遵守について法人内部（役職員）に周知していますか。</t>
    <phoneticPr fontId="3"/>
  </si>
  <si>
    <t>直近周知日：</t>
    <rPh sb="0" eb="2">
      <t>チョッキン</t>
    </rPh>
    <rPh sb="2" eb="4">
      <t>シュウチ</t>
    </rPh>
    <rPh sb="4" eb="5">
      <t>ビ</t>
    </rPh>
    <phoneticPr fontId="3"/>
  </si>
  <si>
    <t>②法令遵守責任者の役割や業務内容について法人内部（役職員）に周知していますか。</t>
    <phoneticPr fontId="3"/>
  </si>
  <si>
    <t>※事業所数
20～99</t>
    <phoneticPr fontId="3"/>
  </si>
  <si>
    <t>○法令遵守規程の整備</t>
  </si>
  <si>
    <t>【例】
・法令遵守規程</t>
    <phoneticPr fontId="3"/>
  </si>
  <si>
    <t>①法令遵守規程を整備していますか。また、規程の内容を法人内部（役職員）に周知していますか。</t>
    <rPh sb="8" eb="10">
      <t>セイビ</t>
    </rPh>
    <rPh sb="20" eb="22">
      <t>キテイ</t>
    </rPh>
    <rPh sb="23" eb="24">
      <t>ナイ</t>
    </rPh>
    <phoneticPr fontId="3"/>
  </si>
  <si>
    <t>※事業所数100～</t>
  </si>
  <si>
    <t>○業務執行の状況の監査の定期的な実施</t>
  </si>
  <si>
    <t>【例】
・監査実施記録</t>
    <phoneticPr fontId="3"/>
  </si>
  <si>
    <t>①監査の実施（受検）状況を教えてください。</t>
    <rPh sb="7" eb="9">
      <t>ジュケン</t>
    </rPh>
    <phoneticPr fontId="3"/>
  </si>
  <si>
    <t>直近監査日：</t>
    <rPh sb="0" eb="2">
      <t>チョッキン</t>
    </rPh>
    <rPh sb="2" eb="4">
      <t>カンサ</t>
    </rPh>
    <rPh sb="4" eb="5">
      <t>ビ</t>
    </rPh>
    <phoneticPr fontId="3"/>
  </si>
  <si>
    <t>Ⅲ変更届出</t>
    <rPh sb="1" eb="3">
      <t>ヘンコウ</t>
    </rPh>
    <rPh sb="3" eb="4">
      <t>トド</t>
    </rPh>
    <rPh sb="4" eb="5">
      <t>デ</t>
    </rPh>
    <phoneticPr fontId="3"/>
  </si>
  <si>
    <t>業務管理体制の整備に関する届出を行った事業者は、事業者の名称及び主たる事務所の所在地その他届出事項に変更があったときは、遅滞なく、その旨を監督庁に届け出ているか。</t>
    <phoneticPr fontId="3"/>
  </si>
  <si>
    <t>【例】
・業務管理変更事項届出書（写）</t>
    <phoneticPr fontId="3"/>
  </si>
  <si>
    <t>①業務管理体制の届出事項に変更はないですか。変更した場合は届け出ていますか。</t>
    <phoneticPr fontId="3"/>
  </si>
  <si>
    <t>変更の有無</t>
    <rPh sb="0" eb="2">
      <t>ヘンコウ</t>
    </rPh>
    <rPh sb="3" eb="5">
      <t>ウム</t>
    </rPh>
    <phoneticPr fontId="3"/>
  </si>
  <si>
    <t>直近の変更届出日：</t>
    <rPh sb="0" eb="2">
      <t>チョッキン</t>
    </rPh>
    <rPh sb="3" eb="5">
      <t>ヘンコウ</t>
    </rPh>
    <rPh sb="5" eb="7">
      <t>トドケデ</t>
    </rPh>
    <rPh sb="7" eb="8">
      <t>ビ</t>
    </rPh>
    <phoneticPr fontId="3"/>
  </si>
  <si>
    <t>Ⅳ監督庁</t>
    <rPh sb="1" eb="4">
      <t>カントクチョウ</t>
    </rPh>
    <phoneticPr fontId="3"/>
  </si>
  <si>
    <r>
      <t>各届出種別における業務管理体制監督庁が変更した場合には、区分変更届を</t>
    </r>
    <r>
      <rPr>
        <b/>
        <u/>
        <sz val="9"/>
        <rFont val="ＭＳ 明朝"/>
        <family val="1"/>
        <charset val="128"/>
      </rPr>
      <t>変更前</t>
    </r>
    <r>
      <rPr>
        <sz val="9"/>
        <rFont val="ＭＳ 明朝"/>
        <family val="1"/>
        <charset val="128"/>
      </rPr>
      <t>及び変更後の監督庁にそれぞれ届け出ているか。</t>
    </r>
    <phoneticPr fontId="3"/>
  </si>
  <si>
    <t>Ⅴ具体的取組・運用状況</t>
    <rPh sb="1" eb="4">
      <t>グタイテキ</t>
    </rPh>
    <rPh sb="4" eb="6">
      <t>トリクミ</t>
    </rPh>
    <rPh sb="7" eb="11">
      <t>ウンヨウジョウキョウ</t>
    </rPh>
    <phoneticPr fontId="3"/>
  </si>
  <si>
    <t>以下の業務は、事業者において、業務管理体制（法令等遵守）の取組対象・運用対象として行われているか。</t>
    <phoneticPr fontId="3"/>
  </si>
  <si>
    <t>【例】
・事務分担表
・法人内内部通報要領
・法人内事故報告要領
・苦情・相談要領
・就業規則
・研修受講記録　等</t>
    <phoneticPr fontId="3"/>
  </si>
  <si>
    <t xml:space="preserve">①サービスの実施内容、給付費の請求内容等の確認を行っている。 </t>
    <phoneticPr fontId="3"/>
  </si>
  <si>
    <t>②内部通報・事故報告に対応している。</t>
    <phoneticPr fontId="3"/>
  </si>
  <si>
    <t>③利用者等からの相談・苦情に対応している。</t>
    <phoneticPr fontId="3"/>
  </si>
  <si>
    <t>④労働関係法規についても遵守対象としている。</t>
    <phoneticPr fontId="3"/>
  </si>
  <si>
    <t>⑤法令等遵守についての研修等を事業者内で実施している。又は、外部研修等に参加している。</t>
    <phoneticPr fontId="3"/>
  </si>
  <si>
    <t>直近実施日：</t>
    <rPh sb="0" eb="2">
      <t>チョッキン</t>
    </rPh>
    <rPh sb="2" eb="4">
      <t>ジッシ</t>
    </rPh>
    <rPh sb="4" eb="5">
      <t>ビ</t>
    </rPh>
    <phoneticPr fontId="3"/>
  </si>
  <si>
    <t>⑥行政・関係団体等からの情報を事業者関係部署等に周知している。</t>
    <phoneticPr fontId="3"/>
  </si>
  <si>
    <t>⑦その他業務管理体制（法令等遵守）として取り組んでいるもの</t>
    <phoneticPr fontId="3"/>
  </si>
  <si>
    <t>□</t>
  </si>
  <si>
    <t>①</t>
    <phoneticPr fontId="3"/>
  </si>
  <si>
    <t>○</t>
  </si>
  <si>
    <t xml:space="preserve"> ・ 特に指定のあるもの以外は、実地指導実施予定日の属する月の
　　前々月末時点の状況を記入してください。</t>
    <rPh sb="41" eb="43">
      <t>ジョウキョウ</t>
    </rPh>
    <phoneticPr fontId="3"/>
  </si>
  <si>
    <t>（1）</t>
    <phoneticPr fontId="3"/>
  </si>
  <si>
    <t>市</t>
    <rPh sb="0" eb="1">
      <t>シ</t>
    </rPh>
    <phoneticPr fontId="3"/>
  </si>
  <si>
    <t>（2）</t>
    <phoneticPr fontId="3"/>
  </si>
  <si>
    <t>運営規程、サービス利用契約書、重要事項説明書、個人情報提供に係る同意書</t>
    <phoneticPr fontId="3"/>
  </si>
  <si>
    <t>（3）</t>
    <phoneticPr fontId="3"/>
  </si>
  <si>
    <t>当日準備書類等</t>
    <phoneticPr fontId="3"/>
  </si>
  <si>
    <t xml:space="preserve"> ・ 次の書類はすべてのサービスに共通するものではありません。
 ・ 準備すべき書類の中で該当するものがない場合は、
  　今回の指導のためだけに新たに作成する必要はありません。
 ・ 会場配置図を参考にご用意ください。（会場内に準備してください。）
 ・ 指導当日に追加資料の提示を求める場合があります。
 ・ 指導対象は、基本的に実地指導を行う前年度から指導日の当月までが原則となりますが、
    さかのぼって資料を求める場合があります。</t>
    <rPh sb="142" eb="143">
      <t>モト</t>
    </rPh>
    <rPh sb="188" eb="190">
      <t>ゲンソク</t>
    </rPh>
    <rPh sb="214" eb="216">
      <t>バアイ</t>
    </rPh>
    <phoneticPr fontId="3"/>
  </si>
  <si>
    <t>（1）</t>
    <phoneticPr fontId="3"/>
  </si>
  <si>
    <t>②</t>
    <phoneticPr fontId="3"/>
  </si>
  <si>
    <t>人員に関する書類</t>
    <phoneticPr fontId="3"/>
  </si>
  <si>
    <t>③</t>
    <phoneticPr fontId="3"/>
  </si>
  <si>
    <t>専任、兼任の状況がわかる書類</t>
    <phoneticPr fontId="3"/>
  </si>
  <si>
    <t>④</t>
    <phoneticPr fontId="3"/>
  </si>
  <si>
    <t>利用者数がわかる書類（当該年度の利用者数）</t>
    <phoneticPr fontId="3"/>
  </si>
  <si>
    <t>⑤</t>
    <phoneticPr fontId="3"/>
  </si>
  <si>
    <t>⑥</t>
    <phoneticPr fontId="3"/>
  </si>
  <si>
    <t>就業規則</t>
    <phoneticPr fontId="3"/>
  </si>
  <si>
    <t>⑦</t>
    <phoneticPr fontId="3"/>
  </si>
  <si>
    <t>⑧</t>
    <phoneticPr fontId="3"/>
  </si>
  <si>
    <t>設備に関する書類</t>
    <phoneticPr fontId="3"/>
  </si>
  <si>
    <t>設備・備品台帳</t>
    <phoneticPr fontId="3"/>
  </si>
  <si>
    <t>（4）</t>
    <phoneticPr fontId="3"/>
  </si>
  <si>
    <t>運営に関する書類</t>
    <phoneticPr fontId="3"/>
  </si>
  <si>
    <t>定款、寄付行為等</t>
    <phoneticPr fontId="3"/>
  </si>
  <si>
    <t>サービスの提供の記録(実績記録票、その他ケース記録、送迎記録など）</t>
    <rPh sb="11" eb="13">
      <t>ジッセキ</t>
    </rPh>
    <rPh sb="13" eb="15">
      <t>キロク</t>
    </rPh>
    <rPh sb="15" eb="16">
      <t>ヒョウ</t>
    </rPh>
    <rPh sb="19" eb="20">
      <t>タ</t>
    </rPh>
    <rPh sb="23" eb="25">
      <t>キロク</t>
    </rPh>
    <phoneticPr fontId="3"/>
  </si>
  <si>
    <t>サービス等（障害児支援）利用計画書</t>
    <rPh sb="4" eb="5">
      <t>トウ</t>
    </rPh>
    <rPh sb="6" eb="9">
      <t>ショウガイジ</t>
    </rPh>
    <rPh sb="9" eb="11">
      <t>シエン</t>
    </rPh>
    <rPh sb="12" eb="14">
      <t>リヨウ</t>
    </rPh>
    <rPh sb="14" eb="16">
      <t>ケイカク</t>
    </rPh>
    <phoneticPr fontId="3"/>
  </si>
  <si>
    <t>金銭の支払を求める同意に関する記録</t>
  </si>
  <si>
    <t>食事の提供内容及び費用の同意に関する記録</t>
  </si>
  <si>
    <t>⑨</t>
    <phoneticPr fontId="3"/>
  </si>
  <si>
    <t>食事を提供する場合の献立</t>
  </si>
  <si>
    <t>⑩</t>
    <phoneticPr fontId="3"/>
  </si>
  <si>
    <t>受給者証写し</t>
    <phoneticPr fontId="3"/>
  </si>
  <si>
    <t>⑪</t>
    <phoneticPr fontId="3"/>
  </si>
  <si>
    <t>利用申込み受付簿</t>
    <phoneticPr fontId="3"/>
  </si>
  <si>
    <t>⑫</t>
    <phoneticPr fontId="3"/>
  </si>
  <si>
    <t>嘱託医及び協力病院との契約書</t>
  </si>
  <si>
    <t>⑬</t>
    <phoneticPr fontId="3"/>
  </si>
  <si>
    <t>身体拘束等の記録（委員会の議事録及び研修の記録等）</t>
    <phoneticPr fontId="3"/>
  </si>
  <si>
    <t>⑭</t>
    <phoneticPr fontId="3"/>
  </si>
  <si>
    <t>⑮</t>
    <phoneticPr fontId="3"/>
  </si>
  <si>
    <t>苦情の内容等の記録</t>
    <phoneticPr fontId="3"/>
  </si>
  <si>
    <t>⑯</t>
    <phoneticPr fontId="3"/>
  </si>
  <si>
    <t>退所時等相談援助の記録</t>
  </si>
  <si>
    <t>⑰</t>
    <phoneticPr fontId="3"/>
  </si>
  <si>
    <t>事故の状況及び事故に際して採った処置についての記録</t>
    <phoneticPr fontId="3"/>
  </si>
  <si>
    <t>⑱</t>
    <phoneticPr fontId="3"/>
  </si>
  <si>
    <t>（5）</t>
    <phoneticPr fontId="3"/>
  </si>
  <si>
    <t>①</t>
    <phoneticPr fontId="3"/>
  </si>
  <si>
    <t>介護給付費・訓練等給付費等請求書</t>
    <phoneticPr fontId="3"/>
  </si>
  <si>
    <t>②</t>
    <phoneticPr fontId="3"/>
  </si>
  <si>
    <t>介護給付費・訓練等給付費等明細書</t>
    <phoneticPr fontId="3"/>
  </si>
  <si>
    <t>③</t>
    <phoneticPr fontId="3"/>
  </si>
  <si>
    <t>特例介護給付費・訓練等給付費等請求書</t>
    <phoneticPr fontId="3"/>
  </si>
  <si>
    <t>④</t>
    <phoneticPr fontId="3"/>
  </si>
  <si>
    <t>特例介護給付費・訓練等給付費等明細書</t>
    <phoneticPr fontId="3"/>
  </si>
  <si>
    <t>⑤</t>
    <phoneticPr fontId="3"/>
  </si>
  <si>
    <t>サービス実績記録票</t>
    <phoneticPr fontId="3"/>
  </si>
  <si>
    <t>⑥</t>
    <phoneticPr fontId="3"/>
  </si>
  <si>
    <t>各種加算関係書類</t>
    <phoneticPr fontId="3"/>
  </si>
  <si>
    <t>⑦</t>
    <phoneticPr fontId="3"/>
  </si>
  <si>
    <t>利用者負担額の請求書</t>
    <phoneticPr fontId="3"/>
  </si>
  <si>
    <t>⑧</t>
    <phoneticPr fontId="3"/>
  </si>
  <si>
    <t>利用者負担額の領収書控</t>
    <phoneticPr fontId="3"/>
  </si>
  <si>
    <t>⑨</t>
    <phoneticPr fontId="3"/>
  </si>
  <si>
    <t>⑩</t>
    <phoneticPr fontId="3"/>
  </si>
  <si>
    <t>サービス提供証明書</t>
    <phoneticPr fontId="3"/>
  </si>
  <si>
    <t>⑪</t>
    <phoneticPr fontId="3"/>
  </si>
  <si>
    <t>金銭の支払を求める同意に関する記録</t>
    <phoneticPr fontId="3"/>
  </si>
  <si>
    <t>⑫</t>
    <phoneticPr fontId="3"/>
  </si>
  <si>
    <t>支払を求める金銭の算定に関する積算の根拠</t>
    <phoneticPr fontId="3"/>
  </si>
  <si>
    <t>勤務時間</t>
    <rPh sb="0" eb="2">
      <t>キンム</t>
    </rPh>
    <rPh sb="2" eb="4">
      <t>ジカン</t>
    </rPh>
    <phoneticPr fontId="59"/>
  </si>
  <si>
    <t>日中の時間帯</t>
    <rPh sb="0" eb="2">
      <t>ニッチュウ</t>
    </rPh>
    <rPh sb="3" eb="6">
      <t>ジカンタイ</t>
    </rPh>
    <phoneticPr fontId="59"/>
  </si>
  <si>
    <t>日中の勤務時間</t>
    <rPh sb="0" eb="2">
      <t>ニッチュウ</t>
    </rPh>
    <rPh sb="3" eb="5">
      <t>キンム</t>
    </rPh>
    <rPh sb="5" eb="7">
      <t>ジカン</t>
    </rPh>
    <phoneticPr fontId="59"/>
  </si>
  <si>
    <t>夜間及び深夜の勤務時間</t>
    <rPh sb="0" eb="2">
      <t>ヤカン</t>
    </rPh>
    <rPh sb="2" eb="3">
      <t>オヨ</t>
    </rPh>
    <rPh sb="4" eb="6">
      <t>シンヤ</t>
    </rPh>
    <rPh sb="7" eb="9">
      <t>キンム</t>
    </rPh>
    <rPh sb="9" eb="11">
      <t>ジカン</t>
    </rPh>
    <phoneticPr fontId="59"/>
  </si>
  <si>
    <t>明けの勤務時間</t>
    <rPh sb="0" eb="1">
      <t>ア</t>
    </rPh>
    <rPh sb="3" eb="5">
      <t>キンム</t>
    </rPh>
    <rPh sb="5" eb="7">
      <t>ジカン</t>
    </rPh>
    <phoneticPr fontId="59"/>
  </si>
  <si>
    <t>夜間以外の</t>
    <rPh sb="0" eb="2">
      <t>ヤカン</t>
    </rPh>
    <rPh sb="2" eb="4">
      <t>イガイ</t>
    </rPh>
    <phoneticPr fontId="59"/>
  </si>
  <si>
    <t>記号</t>
    <rPh sb="0" eb="2">
      <t>キゴウ</t>
    </rPh>
    <phoneticPr fontId="59"/>
  </si>
  <si>
    <t>始業時間</t>
    <rPh sb="0" eb="2">
      <t>シギョウ</t>
    </rPh>
    <rPh sb="2" eb="4">
      <t>ジカン</t>
    </rPh>
    <phoneticPr fontId="59"/>
  </si>
  <si>
    <t>終業時間</t>
    <rPh sb="0" eb="2">
      <t>シュウギョウ</t>
    </rPh>
    <rPh sb="2" eb="4">
      <t>ジカン</t>
    </rPh>
    <phoneticPr fontId="59"/>
  </si>
  <si>
    <t>うち、休憩時間</t>
    <rPh sb="3" eb="5">
      <t>キュウケイ</t>
    </rPh>
    <rPh sb="5" eb="7">
      <t>ジカン</t>
    </rPh>
    <phoneticPr fontId="59"/>
  </si>
  <si>
    <t>勤務体系</t>
    <rPh sb="0" eb="2">
      <t>キンム</t>
    </rPh>
    <rPh sb="2" eb="4">
      <t>タイケイ</t>
    </rPh>
    <phoneticPr fontId="59"/>
  </si>
  <si>
    <t>開始</t>
    <rPh sb="0" eb="2">
      <t>カイシ</t>
    </rPh>
    <phoneticPr fontId="59"/>
  </si>
  <si>
    <t>終了</t>
    <rPh sb="0" eb="2">
      <t>シュウリョウ</t>
    </rPh>
    <phoneticPr fontId="59"/>
  </si>
  <si>
    <t>勤務時間計</t>
    <rPh sb="0" eb="2">
      <t>キンム</t>
    </rPh>
    <rPh sb="2" eb="4">
      <t>ジカン</t>
    </rPh>
    <rPh sb="4" eb="5">
      <t>ケイ</t>
    </rPh>
    <phoneticPr fontId="59"/>
  </si>
  <si>
    <t>休</t>
    <rPh sb="0" eb="1">
      <t>ヤス</t>
    </rPh>
    <phoneticPr fontId="59"/>
  </si>
  <si>
    <t>注１　シフト記号はアルファベットに限定しませんが、「勤務形態一覧表」で確認しやすい表記としてください。</t>
    <rPh sb="0" eb="1">
      <t>チュウ</t>
    </rPh>
    <rPh sb="6" eb="8">
      <t>キゴウ</t>
    </rPh>
    <rPh sb="17" eb="19">
      <t>ゲンテイ</t>
    </rPh>
    <rPh sb="26" eb="28">
      <t>キンム</t>
    </rPh>
    <rPh sb="28" eb="30">
      <t>ケイタイ</t>
    </rPh>
    <rPh sb="30" eb="32">
      <t>イチラン</t>
    </rPh>
    <rPh sb="32" eb="33">
      <t>ヒョウ</t>
    </rPh>
    <rPh sb="35" eb="37">
      <t>カクニン</t>
    </rPh>
    <rPh sb="41" eb="43">
      <t>ヒョウキ</t>
    </rPh>
    <phoneticPr fontId="59"/>
  </si>
  <si>
    <t>注２　行が不足する場合は、適宜３１行目以降をコピーして行を追加してください。</t>
    <rPh sb="0" eb="1">
      <t>チュウ</t>
    </rPh>
    <phoneticPr fontId="59"/>
  </si>
  <si>
    <t>サービス種別</t>
    <rPh sb="4" eb="6">
      <t>シュベツ</t>
    </rPh>
    <phoneticPr fontId="71"/>
  </si>
  <si>
    <t>（色付きのセルのみ入力/選択してください。）</t>
    <rPh sb="1" eb="3">
      <t>イロツ</t>
    </rPh>
    <rPh sb="9" eb="11">
      <t>ニュウリョク</t>
    </rPh>
    <rPh sb="12" eb="14">
      <t>センタク</t>
    </rPh>
    <phoneticPr fontId="59"/>
  </si>
  <si>
    <t>月</t>
    <rPh sb="0" eb="1">
      <t>ゲツ</t>
    </rPh>
    <phoneticPr fontId="3"/>
  </si>
  <si>
    <t>事業所名</t>
    <rPh sb="0" eb="3">
      <t>ジギョウショ</t>
    </rPh>
    <rPh sb="3" eb="4">
      <t>メイ</t>
    </rPh>
    <phoneticPr fontId="71"/>
  </si>
  <si>
    <t>(1)記載する期間</t>
    <rPh sb="3" eb="5">
      <t>キサイ</t>
    </rPh>
    <rPh sb="7" eb="9">
      <t>キカン</t>
    </rPh>
    <phoneticPr fontId="3"/>
  </si>
  <si>
    <t>(2)予定/実績の別</t>
    <rPh sb="3" eb="5">
      <t>ヨテイ</t>
    </rPh>
    <rPh sb="6" eb="8">
      <t>ジッセキ</t>
    </rPh>
    <rPh sb="9" eb="10">
      <t>ベツ</t>
    </rPh>
    <phoneticPr fontId="3"/>
  </si>
  <si>
    <t xml:space="preserve">(3)事業所における常勤（通常勤務）の従業者が勤務すべき時間数 </t>
    <rPh sb="3" eb="6">
      <t>ジギョウショ</t>
    </rPh>
    <rPh sb="10" eb="12">
      <t>ジョウキン</t>
    </rPh>
    <rPh sb="13" eb="15">
      <t>ツウジョウ</t>
    </rPh>
    <rPh sb="15" eb="17">
      <t>キンム</t>
    </rPh>
    <rPh sb="19" eb="22">
      <t>ジュウギョウシャ</t>
    </rPh>
    <rPh sb="23" eb="25">
      <t>キンム</t>
    </rPh>
    <rPh sb="28" eb="30">
      <t>ジカン</t>
    </rPh>
    <rPh sb="30" eb="31">
      <t>スウ</t>
    </rPh>
    <phoneticPr fontId="71"/>
  </si>
  <si>
    <t>時間/週</t>
    <rPh sb="0" eb="2">
      <t>ジカン</t>
    </rPh>
    <rPh sb="3" eb="4">
      <t>シュウ</t>
    </rPh>
    <phoneticPr fontId="3"/>
  </si>
  <si>
    <t>時間/月</t>
    <rPh sb="0" eb="2">
      <t>ジカン</t>
    </rPh>
    <rPh sb="3" eb="4">
      <t>ツキ</t>
    </rPh>
    <phoneticPr fontId="3"/>
  </si>
  <si>
    <r>
      <t>(3)'事業所における常勤</t>
    </r>
    <r>
      <rPr>
        <sz val="10"/>
        <color rgb="FFFF0000"/>
        <rFont val="ＭＳ ゴシック"/>
        <family val="3"/>
        <charset val="128"/>
      </rPr>
      <t>（</t>
    </r>
    <r>
      <rPr>
        <u/>
        <sz val="10"/>
        <color rgb="FFFF0000"/>
        <rFont val="ＭＳ ゴシック"/>
        <family val="3"/>
        <charset val="128"/>
      </rPr>
      <t>時短勤務</t>
    </r>
    <r>
      <rPr>
        <sz val="10"/>
        <color rgb="FFFF0000"/>
        <rFont val="ＭＳ ゴシック"/>
        <family val="3"/>
        <charset val="128"/>
      </rPr>
      <t>）</t>
    </r>
    <r>
      <rPr>
        <sz val="10"/>
        <color theme="1"/>
        <rFont val="ＭＳ ゴシック"/>
        <family val="3"/>
        <charset val="128"/>
      </rPr>
      <t>の従業者が勤務すべき時間数</t>
    </r>
    <rPh sb="4" eb="7">
      <t>ジギョウショ</t>
    </rPh>
    <rPh sb="11" eb="13">
      <t>ジョウキン</t>
    </rPh>
    <rPh sb="14" eb="16">
      <t>ジタン</t>
    </rPh>
    <rPh sb="16" eb="18">
      <t>キンム</t>
    </rPh>
    <rPh sb="20" eb="23">
      <t>ジュウギョウシャ</t>
    </rPh>
    <rPh sb="24" eb="26">
      <t>キンム</t>
    </rPh>
    <rPh sb="29" eb="31">
      <t>ジカン</t>
    </rPh>
    <rPh sb="31" eb="32">
      <t>スウ</t>
    </rPh>
    <phoneticPr fontId="71"/>
  </si>
  <si>
    <t>合計</t>
    <rPh sb="0" eb="2">
      <t>ゴウケイ</t>
    </rPh>
    <phoneticPr fontId="59"/>
  </si>
  <si>
    <t>専従</t>
    <rPh sb="0" eb="2">
      <t>センジュウ</t>
    </rPh>
    <phoneticPr fontId="3"/>
  </si>
  <si>
    <t>兼務</t>
    <rPh sb="0" eb="2">
      <t>ケンム</t>
    </rPh>
    <phoneticPr fontId="3"/>
  </si>
  <si>
    <t>専従</t>
    <rPh sb="0" eb="2">
      <t>センジュウ</t>
    </rPh>
    <phoneticPr fontId="59"/>
  </si>
  <si>
    <t>兼務</t>
    <rPh sb="0" eb="2">
      <t>ケンム</t>
    </rPh>
    <phoneticPr fontId="59"/>
  </si>
  <si>
    <t>専従</t>
    <rPh sb="0" eb="2">
      <t>センジュウ</t>
    </rPh>
    <phoneticPr fontId="75"/>
  </si>
  <si>
    <t>兼務</t>
    <rPh sb="0" eb="2">
      <t>ケンム</t>
    </rPh>
    <phoneticPr fontId="75"/>
  </si>
  <si>
    <t>常勤</t>
    <rPh sb="0" eb="2">
      <t>ジョウキン</t>
    </rPh>
    <phoneticPr fontId="8"/>
  </si>
  <si>
    <t>非常勤</t>
    <rPh sb="0" eb="3">
      <t>ヒジョウキン</t>
    </rPh>
    <phoneticPr fontId="59"/>
  </si>
  <si>
    <t>常勤換算数</t>
    <rPh sb="0" eb="2">
      <t>ジョウキン</t>
    </rPh>
    <rPh sb="2" eb="4">
      <t>カンサン</t>
    </rPh>
    <rPh sb="4" eb="5">
      <t>スウ</t>
    </rPh>
    <phoneticPr fontId="59"/>
  </si>
  <si>
    <t>（管理者・サビ管・医師・その他職員を除く）</t>
    <rPh sb="1" eb="4">
      <t>カンリシャ</t>
    </rPh>
    <rPh sb="7" eb="8">
      <t>カン</t>
    </rPh>
    <rPh sb="9" eb="11">
      <t>イシ</t>
    </rPh>
    <rPh sb="14" eb="15">
      <t>タ</t>
    </rPh>
    <rPh sb="15" eb="17">
      <t>ショクイン</t>
    </rPh>
    <rPh sb="18" eb="19">
      <t>ノゾ</t>
    </rPh>
    <phoneticPr fontId="59"/>
  </si>
  <si>
    <t>←夜勤者がいる場合は🌙マーク</t>
    <rPh sb="1" eb="3">
      <t>ヤキン</t>
    </rPh>
    <rPh sb="3" eb="4">
      <t>シャ</t>
    </rPh>
    <rPh sb="7" eb="9">
      <t>バアイ</t>
    </rPh>
    <phoneticPr fontId="59"/>
  </si>
  <si>
    <t>(4)職種</t>
    <rPh sb="3" eb="5">
      <t>ショクシュ</t>
    </rPh>
    <phoneticPr fontId="3"/>
  </si>
  <si>
    <t>(5)勤務形態
(時短の場合は□に✔）</t>
    <rPh sb="3" eb="5">
      <t>キンム</t>
    </rPh>
    <rPh sb="5" eb="7">
      <t>ケイタイ</t>
    </rPh>
    <rPh sb="9" eb="11">
      <t>ジタン</t>
    </rPh>
    <rPh sb="12" eb="14">
      <t>バアイ</t>
    </rPh>
    <phoneticPr fontId="3"/>
  </si>
  <si>
    <t>(6)資格</t>
    <rPh sb="3" eb="5">
      <t>シカク</t>
    </rPh>
    <phoneticPr fontId="3"/>
  </si>
  <si>
    <t>(7)氏名</t>
    <rPh sb="3" eb="5">
      <t>シメイ</t>
    </rPh>
    <phoneticPr fontId="3"/>
  </si>
  <si>
    <t>(9)勤務時間数合計</t>
    <rPh sb="3" eb="5">
      <t>キンム</t>
    </rPh>
    <rPh sb="5" eb="7">
      <t>ジカン</t>
    </rPh>
    <rPh sb="7" eb="8">
      <t>スウ</t>
    </rPh>
    <rPh sb="8" eb="10">
      <t>ゴウケイ</t>
    </rPh>
    <phoneticPr fontId="3"/>
  </si>
  <si>
    <t>(10)週平均の勤務時間数</t>
    <rPh sb="4" eb="7">
      <t>シュウヘイキン</t>
    </rPh>
    <rPh sb="8" eb="10">
      <t>キンム</t>
    </rPh>
    <rPh sb="10" eb="12">
      <t>ジカン</t>
    </rPh>
    <rPh sb="12" eb="13">
      <t>スウ</t>
    </rPh>
    <phoneticPr fontId="3"/>
  </si>
  <si>
    <t>(12)常勤換算数</t>
    <rPh sb="4" eb="6">
      <t>ジョウキン</t>
    </rPh>
    <rPh sb="6" eb="8">
      <t>カンサン</t>
    </rPh>
    <rPh sb="8" eb="9">
      <t>スウ</t>
    </rPh>
    <phoneticPr fontId="3"/>
  </si>
  <si>
    <t>第１週</t>
    <rPh sb="0" eb="1">
      <t>ダイ</t>
    </rPh>
    <rPh sb="2" eb="3">
      <t>シュウ</t>
    </rPh>
    <phoneticPr fontId="3"/>
  </si>
  <si>
    <t>第２週</t>
    <rPh sb="0" eb="1">
      <t>ダイ</t>
    </rPh>
    <rPh sb="2" eb="3">
      <t>シュウ</t>
    </rPh>
    <phoneticPr fontId="3"/>
  </si>
  <si>
    <t>第３週</t>
    <rPh sb="0" eb="1">
      <t>ダイ</t>
    </rPh>
    <rPh sb="2" eb="3">
      <t>シュウ</t>
    </rPh>
    <phoneticPr fontId="3"/>
  </si>
  <si>
    <t>第４週</t>
    <rPh sb="0" eb="1">
      <t>ダイ</t>
    </rPh>
    <rPh sb="2" eb="3">
      <t>シュウ</t>
    </rPh>
    <phoneticPr fontId="3"/>
  </si>
  <si>
    <t>法人全体での勤務時間数合計</t>
    <rPh sb="0" eb="2">
      <t>ホウジン</t>
    </rPh>
    <rPh sb="2" eb="4">
      <t>ゼンタイ</t>
    </rPh>
    <rPh sb="6" eb="8">
      <t>キンム</t>
    </rPh>
    <rPh sb="8" eb="10">
      <t>ジカン</t>
    </rPh>
    <rPh sb="10" eb="11">
      <t>スウ</t>
    </rPh>
    <rPh sb="11" eb="13">
      <t>ゴウケイ</t>
    </rPh>
    <phoneticPr fontId="59"/>
  </si>
  <si>
    <t>シフト記号</t>
    <rPh sb="3" eb="5">
      <t>キゴウ</t>
    </rPh>
    <phoneticPr fontId="59"/>
  </si>
  <si>
    <t>常勤数(４週)</t>
    <rPh sb="0" eb="2">
      <t>ジョウキン</t>
    </rPh>
    <rPh sb="2" eb="3">
      <t>スウ</t>
    </rPh>
    <rPh sb="5" eb="6">
      <t>シュウ</t>
    </rPh>
    <phoneticPr fontId="59"/>
  </si>
  <si>
    <t>常勤数(歴月)</t>
    <rPh sb="0" eb="2">
      <t>ジョウキン</t>
    </rPh>
    <rPh sb="2" eb="3">
      <t>スウ</t>
    </rPh>
    <rPh sb="4" eb="5">
      <t>レキ</t>
    </rPh>
    <rPh sb="5" eb="6">
      <t>ゲツ</t>
    </rPh>
    <phoneticPr fontId="59"/>
  </si>
  <si>
    <t>勤務時間計(４週)</t>
    <rPh sb="7" eb="8">
      <t>シュウ</t>
    </rPh>
    <phoneticPr fontId="59"/>
  </si>
  <si>
    <t>勤務時間計(歴月)</t>
    <rPh sb="6" eb="7">
      <t>レキ</t>
    </rPh>
    <rPh sb="7" eb="8">
      <t>ゲツ</t>
    </rPh>
    <phoneticPr fontId="59"/>
  </si>
  <si>
    <t>日中　　</t>
    <rPh sb="0" eb="2">
      <t>ニッチュウ</t>
    </rPh>
    <phoneticPr fontId="59"/>
  </si>
  <si>
    <t>夜間　　</t>
    <rPh sb="0" eb="2">
      <t>ヤカン</t>
    </rPh>
    <phoneticPr fontId="59"/>
  </si>
  <si>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71"/>
  </si>
  <si>
    <t>　(1) 「４週」・「暦月」のいずれかを選択してください。</t>
    <rPh sb="7" eb="8">
      <t>シュウ</t>
    </rPh>
    <rPh sb="11" eb="12">
      <t>レキ</t>
    </rPh>
    <rPh sb="12" eb="13">
      <t>ツキ</t>
    </rPh>
    <rPh sb="20" eb="22">
      <t>センタク</t>
    </rPh>
    <phoneticPr fontId="71"/>
  </si>
  <si>
    <t>　(2) 「予定」・「実績」のいずれかを選択してください。</t>
    <rPh sb="6" eb="8">
      <t>ヨテイ</t>
    </rPh>
    <rPh sb="11" eb="13">
      <t>ジッセキ</t>
    </rPh>
    <rPh sb="20" eb="22">
      <t>センタク</t>
    </rPh>
    <phoneticPr fontId="71"/>
  </si>
  <si>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71"/>
  </si>
  <si>
    <t>　(4) 従業者の職種を入力してください。</t>
    <rPh sb="5" eb="8">
      <t>ジュウギョウシャ</t>
    </rPh>
    <rPh sb="9" eb="11">
      <t>ショクシュ</t>
    </rPh>
    <rPh sb="12" eb="14">
      <t>ニュウリョク</t>
    </rPh>
    <phoneticPr fontId="71"/>
  </si>
  <si>
    <t xml:space="preserve"> 　　 記入の順序は、職種ごとにまとめてください。</t>
    <rPh sb="4" eb="6">
      <t>キニュウ</t>
    </rPh>
    <rPh sb="7" eb="9">
      <t>ジュンジョ</t>
    </rPh>
    <rPh sb="11" eb="13">
      <t>ショクシュ</t>
    </rPh>
    <phoneticPr fontId="71"/>
  </si>
  <si>
    <t>　(5)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10"/>
  </si>
  <si>
    <t>記号</t>
    <rPh sb="0" eb="2">
      <t>キゴウ</t>
    </rPh>
    <phoneticPr fontId="71"/>
  </si>
  <si>
    <t>区分</t>
    <rPh sb="0" eb="2">
      <t>クブン</t>
    </rPh>
    <phoneticPr fontId="71"/>
  </si>
  <si>
    <t>(A)常/専</t>
    <rPh sb="3" eb="4">
      <t>ツネ</t>
    </rPh>
    <rPh sb="5" eb="6">
      <t>セン</t>
    </rPh>
    <phoneticPr fontId="59"/>
  </si>
  <si>
    <t>常勤で専従</t>
    <rPh sb="0" eb="2">
      <t>ジョウキン</t>
    </rPh>
    <rPh sb="3" eb="5">
      <t>センジュウ</t>
    </rPh>
    <phoneticPr fontId="71"/>
  </si>
  <si>
    <t>(B)常/兼</t>
    <rPh sb="3" eb="4">
      <t>ツネ</t>
    </rPh>
    <rPh sb="5" eb="6">
      <t>カ</t>
    </rPh>
    <phoneticPr fontId="59"/>
  </si>
  <si>
    <t>常勤で兼務</t>
    <rPh sb="0" eb="2">
      <t>ジョウキン</t>
    </rPh>
    <rPh sb="3" eb="5">
      <t>ケンム</t>
    </rPh>
    <phoneticPr fontId="71"/>
  </si>
  <si>
    <t>(C)非/専</t>
    <rPh sb="3" eb="4">
      <t>ヒ</t>
    </rPh>
    <rPh sb="5" eb="6">
      <t>セン</t>
    </rPh>
    <phoneticPr fontId="59"/>
  </si>
  <si>
    <t>非常勤で専従</t>
    <rPh sb="0" eb="3">
      <t>ヒジョウキン</t>
    </rPh>
    <rPh sb="4" eb="6">
      <t>センジュウ</t>
    </rPh>
    <phoneticPr fontId="71"/>
  </si>
  <si>
    <t>(D)非/兼</t>
    <rPh sb="3" eb="4">
      <t>ヒ</t>
    </rPh>
    <rPh sb="5" eb="6">
      <t>カ</t>
    </rPh>
    <phoneticPr fontId="59"/>
  </si>
  <si>
    <t>非常勤で兼務</t>
    <rPh sb="0" eb="3">
      <t>ヒジョウキン</t>
    </rPh>
    <rPh sb="4" eb="6">
      <t>ケンム</t>
    </rPh>
    <phoneticPr fontId="71"/>
  </si>
  <si>
    <t>（注）常勤・非常勤の区分について</t>
    <rPh sb="1" eb="2">
      <t>チュウ</t>
    </rPh>
    <rPh sb="3" eb="5">
      <t>ジョウキン</t>
    </rPh>
    <rPh sb="6" eb="9">
      <t>ヒジョウキン</t>
    </rPh>
    <rPh sb="10" eb="12">
      <t>クブン</t>
    </rPh>
    <phoneticPr fontId="71"/>
  </si>
  <si>
    <r>
      <t>　　　当該事業所における勤務時間が、当該事業所において定められている常勤の従業者が勤務すべき時間数に達していることをいいます。</t>
    </r>
    <r>
      <rPr>
        <u/>
        <sz val="9"/>
        <rFont val="ＭＳ ゴシック"/>
        <family val="3"/>
        <charset val="128"/>
      </rPr>
      <t>雇用の形態は考慮しません</t>
    </r>
    <r>
      <rPr>
        <sz val="9"/>
        <rFont val="ＭＳ ゴシック"/>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71"/>
  </si>
  <si>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71"/>
  </si>
  <si>
    <t>　(6) 従業者の保有する資格を入力してください。</t>
    <rPh sb="5" eb="8">
      <t>ジュウギョウシャ</t>
    </rPh>
    <rPh sb="9" eb="11">
      <t>ホユウ</t>
    </rPh>
    <rPh sb="13" eb="15">
      <t>シカク</t>
    </rPh>
    <rPh sb="16" eb="18">
      <t>ニュウリョク</t>
    </rPh>
    <phoneticPr fontId="71"/>
  </si>
  <si>
    <t xml:space="preserve"> 　　 保有資格を全て記入するのではなく、人員基準上、求められる資格等を入力してください。</t>
    <rPh sb="4" eb="6">
      <t>ホユウ</t>
    </rPh>
    <rPh sb="6" eb="8">
      <t>シカク</t>
    </rPh>
    <rPh sb="9" eb="10">
      <t>スベ</t>
    </rPh>
    <rPh sb="11" eb="13">
      <t>キニュウ</t>
    </rPh>
    <rPh sb="21" eb="23">
      <t>ジンイン</t>
    </rPh>
    <rPh sb="23" eb="25">
      <t>キジュン</t>
    </rPh>
    <rPh sb="25" eb="26">
      <t>ジョウ</t>
    </rPh>
    <rPh sb="27" eb="28">
      <t>モト</t>
    </rPh>
    <rPh sb="32" eb="34">
      <t>シカク</t>
    </rPh>
    <rPh sb="34" eb="35">
      <t>トウ</t>
    </rPh>
    <rPh sb="36" eb="38">
      <t>ニュウリョク</t>
    </rPh>
    <phoneticPr fontId="71"/>
  </si>
  <si>
    <r>
      <t xml:space="preserve">       ※選択した資格及び研修に関して、</t>
    </r>
    <r>
      <rPr>
        <b/>
        <u/>
        <sz val="9"/>
        <rFont val="ＭＳ ゴシック"/>
        <family val="3"/>
        <charset val="128"/>
      </rPr>
      <t>必要に応じて、</t>
    </r>
    <r>
      <rPr>
        <b/>
        <sz val="9"/>
        <rFont val="ＭＳ ゴシック"/>
        <family val="3"/>
        <charset val="128"/>
      </rPr>
      <t>資格証又は研修修了証等の写しを添付資料として提出してください。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71"/>
  </si>
  <si>
    <t>　(7) 従業者の氏名を記入してください。</t>
    <rPh sb="5" eb="8">
      <t>ジュウギョウシャ</t>
    </rPh>
    <rPh sb="9" eb="11">
      <t>シメイ</t>
    </rPh>
    <rPh sb="12" eb="14">
      <t>キニュウ</t>
    </rPh>
    <phoneticPr fontId="71"/>
  </si>
  <si>
    <t>　(8) 申請する事業に係る従業者（管理者を含む。）の1ヶ月分の勤務時間を入力してください。常勤の職員が休暇を取得する場合は、「休」と入力してください。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71"/>
  </si>
  <si>
    <t>　　  ※ 指定基準の確認に際しては、４週分の入力で差し支えありません。</t>
  </si>
  <si>
    <t>　(9) 従業者ごとに、合計勤務時間数を入力してください。</t>
    <rPh sb="5" eb="8">
      <t>ジュウギョウシャ</t>
    </rPh>
    <rPh sb="12" eb="14">
      <t>ゴウケイ</t>
    </rPh>
    <rPh sb="14" eb="16">
      <t>キンム</t>
    </rPh>
    <rPh sb="16" eb="19">
      <t>ジカンスウ</t>
    </rPh>
    <rPh sb="20" eb="22">
      <t>ニュウリョク</t>
    </rPh>
    <phoneticPr fontId="71"/>
  </si>
  <si>
    <t xml:space="preserve"> 　　 ※ 入力することができる時間数は、当該事業所において常勤の従業者が勤務すべき勤務時間数を上限とします。</t>
    <rPh sb="6" eb="8">
      <t>ニュウリョク</t>
    </rPh>
    <rPh sb="16" eb="18">
      <t>ジカン</t>
    </rPh>
    <rPh sb="18" eb="19">
      <t>スウ</t>
    </rPh>
    <rPh sb="21" eb="23">
      <t>トウガイ</t>
    </rPh>
    <rPh sb="23" eb="26">
      <t>ジギョウショ</t>
    </rPh>
    <rPh sb="30" eb="32">
      <t>ジョウキン</t>
    </rPh>
    <rPh sb="33" eb="36">
      <t>ジュウギョウシャ</t>
    </rPh>
    <rPh sb="37" eb="39">
      <t>キンム</t>
    </rPh>
    <rPh sb="42" eb="44">
      <t>キンム</t>
    </rPh>
    <rPh sb="44" eb="46">
      <t>ジカン</t>
    </rPh>
    <rPh sb="46" eb="47">
      <t>スウ</t>
    </rPh>
    <rPh sb="48" eb="50">
      <t>ジョウゲン</t>
    </rPh>
    <phoneticPr fontId="71"/>
  </si>
  <si>
    <t>　(10)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71"/>
  </si>
  <si>
    <t>　(11)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71"/>
  </si>
  <si>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71"/>
  </si>
  <si>
    <t>　　　 その他、特記事項欄としてもご活用ください。</t>
    <rPh sb="6" eb="7">
      <t>タ</t>
    </rPh>
    <rPh sb="8" eb="10">
      <t>トッキ</t>
    </rPh>
    <rPh sb="10" eb="12">
      <t>ジコウ</t>
    </rPh>
    <rPh sb="12" eb="13">
      <t>ラン</t>
    </rPh>
    <rPh sb="18" eb="20">
      <t>カツヨウ</t>
    </rPh>
    <phoneticPr fontId="10"/>
  </si>
  <si>
    <t xml:space="preserve"> （12) 必要項目を満たしていれば、各事業所で使用するシフト表等をもって代替書類として差し支えありません。</t>
  </si>
  <si>
    <t>！申請するサービス類型を選択してください</t>
    <rPh sb="1" eb="3">
      <t>シンセイ</t>
    </rPh>
    <rPh sb="9" eb="11">
      <t>ルイケイ</t>
    </rPh>
    <rPh sb="12" eb="14">
      <t>センタク</t>
    </rPh>
    <phoneticPr fontId="40"/>
  </si>
  <si>
    <t>職種①</t>
    <rPh sb="0" eb="2">
      <t>ショクシュ</t>
    </rPh>
    <phoneticPr fontId="40"/>
  </si>
  <si>
    <t>職種②</t>
    <rPh sb="0" eb="2">
      <t>ショクシュ</t>
    </rPh>
    <phoneticPr fontId="40"/>
  </si>
  <si>
    <t>職種③</t>
    <rPh sb="0" eb="2">
      <t>ショクシュ</t>
    </rPh>
    <phoneticPr fontId="40"/>
  </si>
  <si>
    <t>職種④</t>
    <rPh sb="0" eb="2">
      <t>ショクシュ</t>
    </rPh>
    <phoneticPr fontId="40"/>
  </si>
  <si>
    <t>職種⑤</t>
    <rPh sb="0" eb="2">
      <t>ショクシュ</t>
    </rPh>
    <phoneticPr fontId="40"/>
  </si>
  <si>
    <t>職種⑥</t>
    <rPh sb="0" eb="2">
      <t>ショクシュ</t>
    </rPh>
    <phoneticPr fontId="40"/>
  </si>
  <si>
    <t>職種⑦</t>
    <rPh sb="0" eb="2">
      <t>ショクシュ</t>
    </rPh>
    <phoneticPr fontId="40"/>
  </si>
  <si>
    <t>職種⑧</t>
    <rPh sb="0" eb="2">
      <t>ショクシュ</t>
    </rPh>
    <phoneticPr fontId="40"/>
  </si>
  <si>
    <t>職種⑨</t>
    <phoneticPr fontId="40"/>
  </si>
  <si>
    <t>職種⑩</t>
    <phoneticPr fontId="40"/>
  </si>
  <si>
    <t>居宅介護</t>
    <phoneticPr fontId="3"/>
  </si>
  <si>
    <t>管理者</t>
    <rPh sb="0" eb="3">
      <t>カンリシャ</t>
    </rPh>
    <phoneticPr fontId="40"/>
  </si>
  <si>
    <t>サービス提供責任者</t>
    <rPh sb="4" eb="6">
      <t>テイキョウ</t>
    </rPh>
    <rPh sb="6" eb="9">
      <t>セキニンシャ</t>
    </rPh>
    <phoneticPr fontId="40"/>
  </si>
  <si>
    <t>従業者</t>
    <rPh sb="0" eb="3">
      <t>ジュウギョウシャ</t>
    </rPh>
    <phoneticPr fontId="40"/>
  </si>
  <si>
    <t>重度訪問介護</t>
    <rPh sb="0" eb="2">
      <t>ジュウド</t>
    </rPh>
    <rPh sb="2" eb="4">
      <t>ホウモン</t>
    </rPh>
    <rPh sb="4" eb="6">
      <t>カイゴ</t>
    </rPh>
    <phoneticPr fontId="40"/>
  </si>
  <si>
    <t>同行援護</t>
    <rPh sb="0" eb="2">
      <t>ドウコウ</t>
    </rPh>
    <rPh sb="2" eb="4">
      <t>エンゴ</t>
    </rPh>
    <phoneticPr fontId="40"/>
  </si>
  <si>
    <t>行動援護</t>
    <rPh sb="0" eb="4">
      <t>コウドウエンゴ</t>
    </rPh>
    <phoneticPr fontId="40"/>
  </si>
  <si>
    <t>サービス管理責任者</t>
    <rPh sb="4" eb="6">
      <t>カンリ</t>
    </rPh>
    <rPh sb="6" eb="9">
      <t>セキニンシャ</t>
    </rPh>
    <phoneticPr fontId="40"/>
  </si>
  <si>
    <t>医師</t>
    <rPh sb="0" eb="2">
      <t>イシ</t>
    </rPh>
    <phoneticPr fontId="40"/>
  </si>
  <si>
    <t>看護職員</t>
    <rPh sb="0" eb="4">
      <t>カンゴショクイン</t>
    </rPh>
    <phoneticPr fontId="40"/>
  </si>
  <si>
    <t>生活支援員</t>
    <rPh sb="0" eb="5">
      <t>セイカツシエンイン</t>
    </rPh>
    <phoneticPr fontId="40"/>
  </si>
  <si>
    <t>理学療法士</t>
    <rPh sb="0" eb="5">
      <t>リガクリョウホウシ</t>
    </rPh>
    <phoneticPr fontId="40"/>
  </si>
  <si>
    <t>作業療法士</t>
    <rPh sb="0" eb="5">
      <t>サギョウリョウホウシ</t>
    </rPh>
    <phoneticPr fontId="40"/>
  </si>
  <si>
    <t>言語聴覚士</t>
    <rPh sb="0" eb="2">
      <t>ゲンゴ</t>
    </rPh>
    <rPh sb="2" eb="5">
      <t>チョウカクシ</t>
    </rPh>
    <phoneticPr fontId="40"/>
  </si>
  <si>
    <t>その他職員</t>
    <rPh sb="2" eb="3">
      <t>タ</t>
    </rPh>
    <rPh sb="3" eb="5">
      <t>ショクイン</t>
    </rPh>
    <phoneticPr fontId="40"/>
  </si>
  <si>
    <t>短期入所・併設型</t>
    <rPh sb="0" eb="2">
      <t>タンキ</t>
    </rPh>
    <rPh sb="2" eb="4">
      <t>ニュウショ</t>
    </rPh>
    <rPh sb="5" eb="8">
      <t>ヘイセツガタ</t>
    </rPh>
    <phoneticPr fontId="3"/>
  </si>
  <si>
    <t>短期入所・空床利用型</t>
    <rPh sb="0" eb="2">
      <t>タンキ</t>
    </rPh>
    <rPh sb="2" eb="4">
      <t>ニュウショ</t>
    </rPh>
    <rPh sb="5" eb="7">
      <t>クウショウ</t>
    </rPh>
    <rPh sb="7" eb="10">
      <t>リヨウガタ</t>
    </rPh>
    <phoneticPr fontId="3"/>
  </si>
  <si>
    <t>短期入所・単独型</t>
    <rPh sb="0" eb="2">
      <t>タンキ</t>
    </rPh>
    <rPh sb="2" eb="4">
      <t>ニュウショ</t>
    </rPh>
    <rPh sb="5" eb="8">
      <t>タンドクガタ</t>
    </rPh>
    <phoneticPr fontId="3"/>
  </si>
  <si>
    <t>重度障害者等包括支援</t>
    <rPh sb="0" eb="2">
      <t>ジュウド</t>
    </rPh>
    <rPh sb="2" eb="5">
      <t>ショウガイシャ</t>
    </rPh>
    <rPh sb="5" eb="6">
      <t>ナド</t>
    </rPh>
    <rPh sb="6" eb="8">
      <t>ホウカツ</t>
    </rPh>
    <rPh sb="8" eb="10">
      <t>シエン</t>
    </rPh>
    <phoneticPr fontId="3"/>
  </si>
  <si>
    <t>共同生活援助・介護サービス包括型</t>
    <rPh sb="0" eb="2">
      <t>キョウドウ</t>
    </rPh>
    <rPh sb="2" eb="4">
      <t>セイカツ</t>
    </rPh>
    <rPh sb="4" eb="6">
      <t>エンジョ</t>
    </rPh>
    <phoneticPr fontId="3"/>
  </si>
  <si>
    <t>世話人</t>
    <rPh sb="0" eb="3">
      <t>セワニン</t>
    </rPh>
    <phoneticPr fontId="40"/>
  </si>
  <si>
    <t>共同生活援助・外部サービス利用型</t>
    <rPh sb="0" eb="2">
      <t>キョウドウ</t>
    </rPh>
    <rPh sb="2" eb="4">
      <t>セイカツ</t>
    </rPh>
    <rPh sb="4" eb="6">
      <t>エンジョ</t>
    </rPh>
    <phoneticPr fontId="3"/>
  </si>
  <si>
    <t>共同生活援助・日中サービス支援型</t>
    <rPh sb="0" eb="2">
      <t>キョウドウ</t>
    </rPh>
    <rPh sb="2" eb="4">
      <t>セイカツ</t>
    </rPh>
    <rPh sb="4" eb="6">
      <t>エンジョ</t>
    </rPh>
    <phoneticPr fontId="3"/>
  </si>
  <si>
    <t>夜間支援従事者</t>
    <rPh sb="0" eb="7">
      <t>ヤカンシエンジュウジシャ</t>
    </rPh>
    <phoneticPr fontId="40"/>
  </si>
  <si>
    <t>障害者支援施設</t>
    <rPh sb="0" eb="3">
      <t>ショウガイシャ</t>
    </rPh>
    <rPh sb="3" eb="5">
      <t>シエン</t>
    </rPh>
    <rPh sb="5" eb="7">
      <t>シセツ</t>
    </rPh>
    <phoneticPr fontId="3"/>
  </si>
  <si>
    <t>就労支援員</t>
    <rPh sb="0" eb="2">
      <t>シュウロウ</t>
    </rPh>
    <rPh sb="2" eb="5">
      <t>シエンイン</t>
    </rPh>
    <phoneticPr fontId="40"/>
  </si>
  <si>
    <t>職業指導員</t>
    <rPh sb="0" eb="2">
      <t>ショクギョウ</t>
    </rPh>
    <rPh sb="2" eb="4">
      <t>シドウ</t>
    </rPh>
    <rPh sb="4" eb="5">
      <t>イン</t>
    </rPh>
    <phoneticPr fontId="40"/>
  </si>
  <si>
    <t>機能訓練</t>
    <rPh sb="0" eb="2">
      <t>キノウ</t>
    </rPh>
    <rPh sb="2" eb="4">
      <t>クンレン</t>
    </rPh>
    <phoneticPr fontId="3"/>
  </si>
  <si>
    <t>生活訓練</t>
    <rPh sb="0" eb="2">
      <t>セイカツ</t>
    </rPh>
    <rPh sb="2" eb="4">
      <t>クンレン</t>
    </rPh>
    <phoneticPr fontId="3"/>
  </si>
  <si>
    <t>地域移行支援員</t>
    <rPh sb="0" eb="4">
      <t>チイキイコウ</t>
    </rPh>
    <rPh sb="4" eb="7">
      <t>シエンイン</t>
    </rPh>
    <phoneticPr fontId="40"/>
  </si>
  <si>
    <t>就労支援員</t>
    <rPh sb="0" eb="5">
      <t>シュウロウシエンイン</t>
    </rPh>
    <phoneticPr fontId="40"/>
  </si>
  <si>
    <t>職業指導員</t>
    <rPh sb="0" eb="4">
      <t>ショクギョウシドウ</t>
    </rPh>
    <rPh sb="4" eb="5">
      <t>イン</t>
    </rPh>
    <phoneticPr fontId="40"/>
  </si>
  <si>
    <t>生活支援員</t>
    <rPh sb="0" eb="2">
      <t>セイカツ</t>
    </rPh>
    <rPh sb="2" eb="5">
      <t>シエンイン</t>
    </rPh>
    <phoneticPr fontId="40"/>
  </si>
  <si>
    <t>認定指定就労移行支援</t>
    <rPh sb="0" eb="2">
      <t>ニンテイ</t>
    </rPh>
    <rPh sb="2" eb="4">
      <t>シテイ</t>
    </rPh>
    <rPh sb="4" eb="6">
      <t>シュウロウ</t>
    </rPh>
    <rPh sb="6" eb="8">
      <t>イコウ</t>
    </rPh>
    <rPh sb="8" eb="10">
      <t>シエン</t>
    </rPh>
    <phoneticPr fontId="3"/>
  </si>
  <si>
    <t>就労継続支援Ａ型・Ｂ型</t>
    <rPh sb="0" eb="2">
      <t>シュウロウ</t>
    </rPh>
    <rPh sb="2" eb="4">
      <t>ケイゾク</t>
    </rPh>
    <rPh sb="4" eb="6">
      <t>シエン</t>
    </rPh>
    <rPh sb="7" eb="8">
      <t>ガタ</t>
    </rPh>
    <rPh sb="10" eb="11">
      <t>ガタ</t>
    </rPh>
    <phoneticPr fontId="3"/>
  </si>
  <si>
    <t>一般相談支援事業</t>
    <rPh sb="2" eb="4">
      <t>ソウダン</t>
    </rPh>
    <rPh sb="4" eb="6">
      <t>シエン</t>
    </rPh>
    <rPh sb="6" eb="8">
      <t>ジギョウ</t>
    </rPh>
    <phoneticPr fontId="3"/>
  </si>
  <si>
    <t>就労定着支援</t>
    <rPh sb="0" eb="2">
      <t>シュウロウ</t>
    </rPh>
    <rPh sb="2" eb="4">
      <t>テイチャク</t>
    </rPh>
    <rPh sb="4" eb="6">
      <t>シエン</t>
    </rPh>
    <phoneticPr fontId="3"/>
  </si>
  <si>
    <t>就労定着支援員</t>
    <rPh sb="0" eb="2">
      <t>シュウロウ</t>
    </rPh>
    <rPh sb="2" eb="7">
      <t>テイチャクシエンイン</t>
    </rPh>
    <phoneticPr fontId="40"/>
  </si>
  <si>
    <t>自立生活援助</t>
    <rPh sb="0" eb="2">
      <t>ジリツ</t>
    </rPh>
    <rPh sb="2" eb="4">
      <t>セイカツ</t>
    </rPh>
    <rPh sb="4" eb="6">
      <t>エンジョ</t>
    </rPh>
    <phoneticPr fontId="3"/>
  </si>
  <si>
    <t>地域生活支援員</t>
    <rPh sb="0" eb="7">
      <t>チイキセイカツシエンイン</t>
    </rPh>
    <phoneticPr fontId="40"/>
  </si>
  <si>
    <t>特定相談支援・障害児相談支援</t>
    <rPh sb="0" eb="2">
      <t>トクテイ</t>
    </rPh>
    <rPh sb="2" eb="4">
      <t>ソウダン</t>
    </rPh>
    <rPh sb="4" eb="6">
      <t>シエン</t>
    </rPh>
    <rPh sb="7" eb="10">
      <t>ショウガイジ</t>
    </rPh>
    <rPh sb="10" eb="12">
      <t>ソウダン</t>
    </rPh>
    <rPh sb="12" eb="14">
      <t>シエン</t>
    </rPh>
    <phoneticPr fontId="71"/>
  </si>
  <si>
    <t>相談支援専門員</t>
    <rPh sb="0" eb="7">
      <t>ソウダンシエンセンモンイン</t>
    </rPh>
    <phoneticPr fontId="40"/>
  </si>
  <si>
    <t>相談支援員</t>
    <rPh sb="0" eb="2">
      <t>ソウダン</t>
    </rPh>
    <rPh sb="2" eb="5">
      <t>シエンイン</t>
    </rPh>
    <phoneticPr fontId="40"/>
  </si>
  <si>
    <t>児童発達支援・放課後等デイサービス</t>
    <rPh sb="0" eb="2">
      <t>ジドウ</t>
    </rPh>
    <rPh sb="2" eb="4">
      <t>ハッタツ</t>
    </rPh>
    <rPh sb="4" eb="6">
      <t>シエン</t>
    </rPh>
    <rPh sb="7" eb="11">
      <t>ホウカゴトウ</t>
    </rPh>
    <phoneticPr fontId="71"/>
  </si>
  <si>
    <t>児童発達支援管理責任者</t>
    <rPh sb="0" eb="2">
      <t>ジドウ</t>
    </rPh>
    <rPh sb="2" eb="6">
      <t>ハッタツシエン</t>
    </rPh>
    <rPh sb="6" eb="8">
      <t>カンリ</t>
    </rPh>
    <rPh sb="8" eb="11">
      <t>セキニンシャ</t>
    </rPh>
    <phoneticPr fontId="40"/>
  </si>
  <si>
    <t>児童指導員</t>
    <rPh sb="0" eb="2">
      <t>ジドウ</t>
    </rPh>
    <rPh sb="2" eb="5">
      <t>シドウイン</t>
    </rPh>
    <phoneticPr fontId="40"/>
  </si>
  <si>
    <t>保育士</t>
    <rPh sb="0" eb="3">
      <t>ホイクシ</t>
    </rPh>
    <phoneticPr fontId="40"/>
  </si>
  <si>
    <t>機能訓練担当職員</t>
    <rPh sb="0" eb="4">
      <t>キノウクンレン</t>
    </rPh>
    <rPh sb="4" eb="6">
      <t>タントウ</t>
    </rPh>
    <rPh sb="6" eb="8">
      <t>ショクイン</t>
    </rPh>
    <phoneticPr fontId="40"/>
  </si>
  <si>
    <t>児童発達支援・主として重症心身障害児を対象とする場合</t>
    <rPh sb="0" eb="6">
      <t>ジドウハッタツシエン</t>
    </rPh>
    <rPh sb="7" eb="8">
      <t>シュ</t>
    </rPh>
    <rPh sb="11" eb="13">
      <t>ジュウショウ</t>
    </rPh>
    <rPh sb="13" eb="15">
      <t>シンシン</t>
    </rPh>
    <rPh sb="15" eb="18">
      <t>ショウガイジ</t>
    </rPh>
    <rPh sb="19" eb="21">
      <t>タイショウ</t>
    </rPh>
    <rPh sb="24" eb="26">
      <t>バアイ</t>
    </rPh>
    <phoneticPr fontId="40"/>
  </si>
  <si>
    <t>嘱託医</t>
    <rPh sb="0" eb="2">
      <t>ショクタク</t>
    </rPh>
    <phoneticPr fontId="40"/>
  </si>
  <si>
    <t>児童発達支援・児童発達支援センターであるもの</t>
    <rPh sb="0" eb="6">
      <t>ジドウハッタツシエン</t>
    </rPh>
    <rPh sb="7" eb="11">
      <t>ジドウハッタツ</t>
    </rPh>
    <rPh sb="11" eb="13">
      <t>シエン</t>
    </rPh>
    <phoneticPr fontId="40"/>
  </si>
  <si>
    <t>栄養士</t>
    <rPh sb="0" eb="3">
      <t>エイヨウシ</t>
    </rPh>
    <phoneticPr fontId="40"/>
  </si>
  <si>
    <t>調理員</t>
    <rPh sb="0" eb="3">
      <t>チョウリイン</t>
    </rPh>
    <phoneticPr fontId="40"/>
  </si>
  <si>
    <t>保育所等訪問支援</t>
    <rPh sb="0" eb="3">
      <t>ホイクショ</t>
    </rPh>
    <rPh sb="3" eb="4">
      <t>トウ</t>
    </rPh>
    <rPh sb="4" eb="6">
      <t>ホウモン</t>
    </rPh>
    <rPh sb="6" eb="8">
      <t>シエン</t>
    </rPh>
    <phoneticPr fontId="71"/>
  </si>
  <si>
    <t>訪問支援員</t>
    <rPh sb="0" eb="2">
      <t>ホウモン</t>
    </rPh>
    <rPh sb="2" eb="5">
      <t>シエンイン</t>
    </rPh>
    <phoneticPr fontId="40"/>
  </si>
  <si>
    <t>居宅訪問型児童発達支援</t>
    <rPh sb="0" eb="2">
      <t>キョタク</t>
    </rPh>
    <rPh sb="2" eb="4">
      <t>ホウモン</t>
    </rPh>
    <rPh sb="4" eb="5">
      <t>ガタ</t>
    </rPh>
    <rPh sb="5" eb="7">
      <t>ジドウ</t>
    </rPh>
    <rPh sb="7" eb="9">
      <t>ハッタツ</t>
    </rPh>
    <rPh sb="9" eb="11">
      <t>シエン</t>
    </rPh>
    <phoneticPr fontId="71"/>
  </si>
  <si>
    <t>福祉型障害児入所施設</t>
    <rPh sb="0" eb="3">
      <t>フクシガタ</t>
    </rPh>
    <rPh sb="3" eb="6">
      <t>ショウガイジ</t>
    </rPh>
    <rPh sb="6" eb="8">
      <t>ニュウショ</t>
    </rPh>
    <rPh sb="8" eb="10">
      <t>シセツ</t>
    </rPh>
    <phoneticPr fontId="71"/>
  </si>
  <si>
    <t>心理担当職員</t>
    <rPh sb="0" eb="6">
      <t>シンリタントウショクイン</t>
    </rPh>
    <phoneticPr fontId="40"/>
  </si>
  <si>
    <t>医療型障害児入所施設</t>
    <rPh sb="0" eb="2">
      <t>イリョウ</t>
    </rPh>
    <rPh sb="2" eb="3">
      <t>ガタ</t>
    </rPh>
    <rPh sb="3" eb="6">
      <t>ショウガイジ</t>
    </rPh>
    <rPh sb="6" eb="8">
      <t>ニュウショ</t>
    </rPh>
    <rPh sb="8" eb="10">
      <t>シセツ</t>
    </rPh>
    <phoneticPr fontId="71"/>
  </si>
  <si>
    <t>理学療法士
又は作業療法士</t>
    <rPh sb="0" eb="5">
      <t>リガクリョウホウシ</t>
    </rPh>
    <rPh sb="6" eb="7">
      <t>マタ</t>
    </rPh>
    <rPh sb="8" eb="13">
      <t>サギョウリョウホウシ</t>
    </rPh>
    <phoneticPr fontId="40"/>
  </si>
  <si>
    <t>職業指導員</t>
    <rPh sb="0" eb="5">
      <t>ショクギョウシドウイン</t>
    </rPh>
    <phoneticPr fontId="40"/>
  </si>
  <si>
    <t>資格種類</t>
    <rPh sb="0" eb="2">
      <t>シカク</t>
    </rPh>
    <rPh sb="2" eb="4">
      <t>シュルイ</t>
    </rPh>
    <phoneticPr fontId="71"/>
  </si>
  <si>
    <t>介護福祉士</t>
    <rPh sb="0" eb="5">
      <t>カイゴフクシシ</t>
    </rPh>
    <phoneticPr fontId="40"/>
  </si>
  <si>
    <t>社会福祉士</t>
    <rPh sb="0" eb="2">
      <t>シャカイ</t>
    </rPh>
    <rPh sb="2" eb="4">
      <t>フクシ</t>
    </rPh>
    <rPh sb="4" eb="5">
      <t>シ</t>
    </rPh>
    <phoneticPr fontId="40"/>
  </si>
  <si>
    <t>精神保健福祉士</t>
    <rPh sb="0" eb="2">
      <t>セイシン</t>
    </rPh>
    <rPh sb="2" eb="4">
      <t>ホケン</t>
    </rPh>
    <rPh sb="4" eb="7">
      <t>フクシシ</t>
    </rPh>
    <phoneticPr fontId="40"/>
  </si>
  <si>
    <t>心理士</t>
    <rPh sb="0" eb="3">
      <t>シンリシ</t>
    </rPh>
    <phoneticPr fontId="40"/>
  </si>
  <si>
    <t>看護師</t>
    <rPh sb="0" eb="3">
      <t>カンゴシ</t>
    </rPh>
    <phoneticPr fontId="40"/>
  </si>
  <si>
    <t>准看護師</t>
    <rPh sb="0" eb="4">
      <t>ジュンカンゴシ</t>
    </rPh>
    <phoneticPr fontId="40"/>
  </si>
  <si>
    <t>強行（基礎）</t>
    <rPh sb="0" eb="2">
      <t>キョウコウ</t>
    </rPh>
    <rPh sb="3" eb="5">
      <t>キソ</t>
    </rPh>
    <phoneticPr fontId="40"/>
  </si>
  <si>
    <t>強行（実践）</t>
    <rPh sb="0" eb="2">
      <t>キョウコウ</t>
    </rPh>
    <rPh sb="3" eb="5">
      <t>ジッセン</t>
    </rPh>
    <phoneticPr fontId="40"/>
  </si>
  <si>
    <t>喀痰（一号）</t>
    <rPh sb="0" eb="2">
      <t>カクタン</t>
    </rPh>
    <rPh sb="3" eb="5">
      <t>イチゴウ</t>
    </rPh>
    <phoneticPr fontId="40"/>
  </si>
  <si>
    <t>喀痰（二号）</t>
    <rPh sb="0" eb="2">
      <t>カクタン</t>
    </rPh>
    <rPh sb="3" eb="5">
      <t>ニゴウ</t>
    </rPh>
    <phoneticPr fontId="59"/>
  </si>
  <si>
    <t>喀痰（三号）</t>
    <rPh sb="0" eb="2">
      <t>カクタン</t>
    </rPh>
    <rPh sb="3" eb="4">
      <t>ミ</t>
    </rPh>
    <rPh sb="4" eb="5">
      <t>ゴウ</t>
    </rPh>
    <phoneticPr fontId="59"/>
  </si>
  <si>
    <t>実績</t>
  </si>
  <si>
    <t>強度行動障害</t>
    <rPh sb="0" eb="2">
      <t>キョウド</t>
    </rPh>
    <rPh sb="2" eb="4">
      <t>コウドウ</t>
    </rPh>
    <rPh sb="4" eb="6">
      <t>ショウガイ</t>
    </rPh>
    <phoneticPr fontId="3"/>
  </si>
  <si>
    <t>支給決定市町</t>
    <rPh sb="0" eb="2">
      <t>シキュウ</t>
    </rPh>
    <rPh sb="2" eb="4">
      <t>ケッテイ</t>
    </rPh>
    <rPh sb="4" eb="5">
      <t>シ</t>
    </rPh>
    <rPh sb="5" eb="6">
      <t>マチ</t>
    </rPh>
    <phoneticPr fontId="3"/>
  </si>
  <si>
    <t>浜松市</t>
    <rPh sb="0" eb="2">
      <t>ハママツ</t>
    </rPh>
    <rPh sb="2" eb="3">
      <t>シ</t>
    </rPh>
    <phoneticPr fontId="3"/>
  </si>
  <si>
    <t>個別支援計画
原案の作成日</t>
    <rPh sb="0" eb="2">
      <t>コベツ</t>
    </rPh>
    <rPh sb="2" eb="4">
      <t>シエン</t>
    </rPh>
    <rPh sb="4" eb="6">
      <t>ケイカク</t>
    </rPh>
    <rPh sb="7" eb="9">
      <t>ゲンアン</t>
    </rPh>
    <rPh sb="10" eb="12">
      <t>サクセイ</t>
    </rPh>
    <rPh sb="12" eb="13">
      <t>ビ</t>
    </rPh>
    <phoneticPr fontId="3"/>
  </si>
  <si>
    <t>個別支援計画
利用者同意日</t>
    <rPh sb="0" eb="2">
      <t>コベツ</t>
    </rPh>
    <rPh sb="2" eb="4">
      <t>シエン</t>
    </rPh>
    <rPh sb="4" eb="6">
      <t>ケイカク</t>
    </rPh>
    <rPh sb="7" eb="10">
      <t>リヨウシャ</t>
    </rPh>
    <rPh sb="10" eb="12">
      <t>ドウイ</t>
    </rPh>
    <rPh sb="12" eb="13">
      <t>ビ</t>
    </rPh>
    <phoneticPr fontId="3"/>
  </si>
  <si>
    <t>モニタリングの
実　施　日</t>
    <rPh sb="12" eb="13">
      <t>ビ</t>
    </rPh>
    <phoneticPr fontId="3"/>
  </si>
  <si>
    <t>アセスメントの
実　施　日</t>
    <rPh sb="12" eb="13">
      <t>ビ</t>
    </rPh>
    <phoneticPr fontId="3"/>
  </si>
  <si>
    <t>個別支援会議の
実　施　日</t>
    <rPh sb="0" eb="2">
      <t>コベツ</t>
    </rPh>
    <rPh sb="2" eb="4">
      <t>シエン</t>
    </rPh>
    <rPh sb="4" eb="6">
      <t>カイギ</t>
    </rPh>
    <rPh sb="8" eb="9">
      <t>ミノル</t>
    </rPh>
    <rPh sb="10" eb="11">
      <t>セ</t>
    </rPh>
    <rPh sb="12" eb="13">
      <t>ビ</t>
    </rPh>
    <phoneticPr fontId="3"/>
  </si>
  <si>
    <t>相談員に対する計画交付日</t>
    <rPh sb="0" eb="2">
      <t>ソウダン</t>
    </rPh>
    <rPh sb="2" eb="3">
      <t>イン</t>
    </rPh>
    <rPh sb="4" eb="5">
      <t>タイ</t>
    </rPh>
    <rPh sb="7" eb="9">
      <t>ケイカク</t>
    </rPh>
    <rPh sb="9" eb="12">
      <t>コウフビ</t>
    </rPh>
    <phoneticPr fontId="3"/>
  </si>
  <si>
    <t>○</t>
    <phoneticPr fontId="3"/>
  </si>
  <si>
    <t>個別支援
会議の
本人同席</t>
    <rPh sb="0" eb="2">
      <t>コベツ</t>
    </rPh>
    <rPh sb="2" eb="4">
      <t>シエン</t>
    </rPh>
    <rPh sb="5" eb="7">
      <t>カイギ</t>
    </rPh>
    <rPh sb="9" eb="10">
      <t>ホン</t>
    </rPh>
    <rPh sb="10" eb="11">
      <t>ヒト</t>
    </rPh>
    <rPh sb="11" eb="12">
      <t>ドウ</t>
    </rPh>
    <rPh sb="12" eb="13">
      <t>セキ</t>
    </rPh>
    <phoneticPr fontId="3"/>
  </si>
  <si>
    <t>点検実施日</t>
    <rPh sb="0" eb="2">
      <t>テンケン</t>
    </rPh>
    <rPh sb="2" eb="4">
      <t>ジッシ</t>
    </rPh>
    <rPh sb="4" eb="5">
      <t>ビ</t>
    </rPh>
    <phoneticPr fontId="3"/>
  </si>
  <si>
    <t>検　査　日</t>
    <rPh sb="0" eb="1">
      <t>ケン</t>
    </rPh>
    <rPh sb="2" eb="3">
      <t>サ</t>
    </rPh>
    <rPh sb="4" eb="5">
      <t>ビ</t>
    </rPh>
    <phoneticPr fontId="3"/>
  </si>
  <si>
    <t>障害福祉サービス事業者（障害者・児施設、事業者）業務管理体制に係る一般検査調書</t>
    <phoneticPr fontId="3"/>
  </si>
  <si>
    <t>　　・利用者の障害程度区分別人数、平均障害程度区分</t>
    <rPh sb="17" eb="19">
      <t>ヘイキン</t>
    </rPh>
    <rPh sb="19" eb="21">
      <t>ショウガイ</t>
    </rPh>
    <rPh sb="21" eb="23">
      <t>テイド</t>
    </rPh>
    <rPh sb="23" eb="25">
      <t>クブン</t>
    </rPh>
    <phoneticPr fontId="3"/>
  </si>
  <si>
    <t>P1　職員の勤務状況（１）シフト別の勤務形態</t>
    <rPh sb="3" eb="5">
      <t>ショクイン</t>
    </rPh>
    <rPh sb="6" eb="8">
      <t>キンム</t>
    </rPh>
    <rPh sb="8" eb="10">
      <t>ジョウキョウ</t>
    </rPh>
    <phoneticPr fontId="3"/>
  </si>
  <si>
    <t>P2-1　職員の勤務状況（２）勤務実績　（直近3か月分の実績）</t>
    <rPh sb="5" eb="7">
      <t>ショクイン</t>
    </rPh>
    <rPh sb="8" eb="10">
      <t>キンム</t>
    </rPh>
    <rPh sb="10" eb="12">
      <t>ジョウキョウ</t>
    </rPh>
    <phoneticPr fontId="3"/>
  </si>
  <si>
    <t>P2-2　職員の勤務状況（２）勤務実績　（直近3か月分の実績）</t>
    <rPh sb="5" eb="7">
      <t>ショクイン</t>
    </rPh>
    <rPh sb="8" eb="10">
      <t>キンム</t>
    </rPh>
    <rPh sb="10" eb="12">
      <t>ジョウキョウ</t>
    </rPh>
    <phoneticPr fontId="3"/>
  </si>
  <si>
    <t>P2-3　職員の勤務状況（２）勤務実績　（直近3か月分の実績）</t>
    <rPh sb="5" eb="7">
      <t>ショクイン</t>
    </rPh>
    <rPh sb="8" eb="10">
      <t>キンム</t>
    </rPh>
    <rPh sb="10" eb="12">
      <t>ジョウキョウ</t>
    </rPh>
    <phoneticPr fontId="3"/>
  </si>
  <si>
    <t>※特定費用等について記載し、サービス費は含まないこと。</t>
    <rPh sb="1" eb="3">
      <t>トクテイ</t>
    </rPh>
    <rPh sb="3" eb="5">
      <t>ヒヨウ</t>
    </rPh>
    <rPh sb="5" eb="6">
      <t>トウ</t>
    </rPh>
    <rPh sb="10" eb="12">
      <t>キサイ</t>
    </rPh>
    <rPh sb="18" eb="19">
      <t>ヒ</t>
    </rPh>
    <rPh sb="20" eb="21">
      <t>フク</t>
    </rPh>
    <phoneticPr fontId="3"/>
  </si>
  <si>
    <t>その他の日常生活費</t>
    <rPh sb="2" eb="3">
      <t>タ</t>
    </rPh>
    <rPh sb="4" eb="6">
      <t>ニチジョウ</t>
    </rPh>
    <rPh sb="6" eb="9">
      <t>セイカツヒ</t>
    </rPh>
    <phoneticPr fontId="3"/>
  </si>
  <si>
    <t>日用品費</t>
    <rPh sb="0" eb="3">
      <t>ニチヨウヒン</t>
    </rPh>
    <rPh sb="3" eb="4">
      <t>ヒ</t>
    </rPh>
    <phoneticPr fontId="3"/>
  </si>
  <si>
    <t>創作的活動の材料費</t>
    <rPh sb="0" eb="3">
      <t>ソウサクテキ</t>
    </rPh>
    <rPh sb="3" eb="5">
      <t>カツドウ</t>
    </rPh>
    <rPh sb="6" eb="9">
      <t>ザイリョウヒ</t>
    </rPh>
    <phoneticPr fontId="3"/>
  </si>
  <si>
    <t>食事提供に要する費用</t>
    <rPh sb="0" eb="2">
      <t>ショクジ</t>
    </rPh>
    <rPh sb="2" eb="4">
      <t>テイキョウ</t>
    </rPh>
    <rPh sb="5" eb="6">
      <t>ヨウ</t>
    </rPh>
    <rPh sb="8" eb="10">
      <t>ヒヨウ</t>
    </rPh>
    <phoneticPr fontId="3"/>
  </si>
  <si>
    <t>徴収額</t>
    <rPh sb="0" eb="3">
      <t>チョウシュウガク</t>
    </rPh>
    <phoneticPr fontId="3"/>
  </si>
  <si>
    <t>件　　　数</t>
    <rPh sb="0" eb="1">
      <t>ケン</t>
    </rPh>
    <rPh sb="4" eb="5">
      <t>カズ</t>
    </rPh>
    <phoneticPr fontId="3"/>
  </si>
  <si>
    <t>単　　　価</t>
    <rPh sb="0" eb="1">
      <t>タン</t>
    </rPh>
    <rPh sb="4" eb="5">
      <t>アタイ</t>
    </rPh>
    <phoneticPr fontId="3"/>
  </si>
  <si>
    <t>項　　　目</t>
    <rPh sb="0" eb="1">
      <t>コウ</t>
    </rPh>
    <rPh sb="4" eb="5">
      <t>メ</t>
    </rPh>
    <phoneticPr fontId="3"/>
  </si>
  <si>
    <t>その他に該当する場合の詳細</t>
  </si>
  <si>
    <t>円</t>
    <rPh sb="0" eb="1">
      <t>エン</t>
    </rPh>
    <phoneticPr fontId="3"/>
  </si>
  <si>
    <t>総額</t>
    <rPh sb="0" eb="2">
      <t>ソウガク</t>
    </rPh>
    <phoneticPr fontId="3"/>
  </si>
  <si>
    <t>なし</t>
  </si>
  <si>
    <t>その他</t>
    <rPh sb="2" eb="3">
      <t>タ</t>
    </rPh>
    <phoneticPr fontId="3"/>
  </si>
  <si>
    <t>※積立て目的⇒【　　　　　　　　　　　　　　　　　　　　　　　　　　　】</t>
  </si>
  <si>
    <t>積立て</t>
    <rPh sb="0" eb="2">
      <t>ツミタ</t>
    </rPh>
    <phoneticPr fontId="3"/>
  </si>
  <si>
    <t>あり</t>
  </si>
  <si>
    <t>工賃</t>
    <rPh sb="0" eb="2">
      <t>コウチン</t>
    </rPh>
    <phoneticPr fontId="3"/>
  </si>
  <si>
    <t>《利用者への支払等》</t>
    <rPh sb="1" eb="4">
      <t>リヨウシャ</t>
    </rPh>
    <rPh sb="6" eb="8">
      <t>シハライ</t>
    </rPh>
    <rPh sb="8" eb="9">
      <t>トウ</t>
    </rPh>
    <phoneticPr fontId="3"/>
  </si>
  <si>
    <t>収入－経費（Ａ－Ｂ）</t>
    <rPh sb="0" eb="2">
      <t>シュウニュウ</t>
    </rPh>
    <rPh sb="3" eb="5">
      <t>ケイヒ</t>
    </rPh>
    <phoneticPr fontId="3"/>
  </si>
  <si>
    <t>事業必要経費（Ｂ）</t>
    <rPh sb="0" eb="2">
      <t>ジギョウ</t>
    </rPh>
    <rPh sb="2" eb="4">
      <t>ヒツヨウ</t>
    </rPh>
    <rPh sb="4" eb="6">
      <t>ケイヒ</t>
    </rPh>
    <phoneticPr fontId="3"/>
  </si>
  <si>
    <t>自動車部品加工（1,193,720円）、食料品包装作業（204,000円）</t>
    <rPh sb="0" eb="3">
      <t>ジドウシャ</t>
    </rPh>
    <rPh sb="3" eb="5">
      <t>ブヒン</t>
    </rPh>
    <rPh sb="5" eb="7">
      <t>カコウ</t>
    </rPh>
    <rPh sb="17" eb="18">
      <t>エン</t>
    </rPh>
    <rPh sb="20" eb="23">
      <t>ショクリョウヒン</t>
    </rPh>
    <rPh sb="23" eb="25">
      <t>ホウソウ</t>
    </rPh>
    <rPh sb="25" eb="27">
      <t>サギョウ</t>
    </rPh>
    <rPh sb="35" eb="36">
      <t>エン</t>
    </rPh>
    <phoneticPr fontId="3"/>
  </si>
  <si>
    <t>受託事業</t>
    <rPh sb="0" eb="2">
      <t>ジュタク</t>
    </rPh>
    <rPh sb="2" eb="4">
      <t>ジギョウ</t>
    </rPh>
    <phoneticPr fontId="3"/>
  </si>
  <si>
    <t>空き缶リサイクル回収・分別作業（123,300円）、食料品の製造・販売（50,000円）</t>
    <rPh sb="0" eb="1">
      <t>ア</t>
    </rPh>
    <rPh sb="2" eb="3">
      <t>カン</t>
    </rPh>
    <rPh sb="8" eb="10">
      <t>カイシュウ</t>
    </rPh>
    <rPh sb="11" eb="13">
      <t>ブンベツ</t>
    </rPh>
    <rPh sb="13" eb="15">
      <t>サギョウ</t>
    </rPh>
    <rPh sb="23" eb="24">
      <t>エン</t>
    </rPh>
    <rPh sb="26" eb="29">
      <t>ショクリョウヒン</t>
    </rPh>
    <rPh sb="30" eb="32">
      <t>セイゾウ</t>
    </rPh>
    <rPh sb="33" eb="35">
      <t>ハンバイ</t>
    </rPh>
    <rPh sb="42" eb="43">
      <t>エン</t>
    </rPh>
    <phoneticPr fontId="3"/>
  </si>
  <si>
    <t>自主事業</t>
    <rPh sb="0" eb="2">
      <t>ジシュ</t>
    </rPh>
    <rPh sb="2" eb="4">
      <t>ジギョウ</t>
    </rPh>
    <phoneticPr fontId="3"/>
  </si>
  <si>
    <t>活動内容ごとの内訳</t>
    <rPh sb="0" eb="2">
      <t>カツドウ</t>
    </rPh>
    <rPh sb="2" eb="4">
      <t>ナイヨウ</t>
    </rPh>
    <rPh sb="7" eb="9">
      <t>ウチワケ</t>
    </rPh>
    <phoneticPr fontId="3"/>
  </si>
  <si>
    <t>事業収入（Ａ）</t>
    <rPh sb="0" eb="2">
      <t>ジギョウ</t>
    </rPh>
    <rPh sb="2" eb="4">
      <t>シュウニュウ</t>
    </rPh>
    <phoneticPr fontId="3"/>
  </si>
  <si>
    <t>※生産活動開始から１決算期又は１年度を経過していない場合は、直近　　ヶ月（　　　年　月～　年　月）実績</t>
    <rPh sb="1" eb="3">
      <t>セイサン</t>
    </rPh>
    <rPh sb="3" eb="5">
      <t>カツドウ</t>
    </rPh>
    <rPh sb="5" eb="7">
      <t>カイシ</t>
    </rPh>
    <rPh sb="10" eb="12">
      <t>ケッサン</t>
    </rPh>
    <rPh sb="12" eb="13">
      <t>キ</t>
    </rPh>
    <rPh sb="13" eb="14">
      <t>マタ</t>
    </rPh>
    <rPh sb="16" eb="18">
      <t>ネンド</t>
    </rPh>
    <rPh sb="19" eb="21">
      <t>ケイカ</t>
    </rPh>
    <rPh sb="26" eb="28">
      <t>バアイ</t>
    </rPh>
    <rPh sb="30" eb="32">
      <t>チョッキン</t>
    </rPh>
    <rPh sb="35" eb="36">
      <t>ゲツ</t>
    </rPh>
    <rPh sb="40" eb="41">
      <t>トシ</t>
    </rPh>
    <rPh sb="42" eb="43">
      <t>ツキ</t>
    </rPh>
    <rPh sb="45" eb="46">
      <t>トシ</t>
    </rPh>
    <rPh sb="47" eb="48">
      <t>ツキ</t>
    </rPh>
    <rPh sb="49" eb="51">
      <t>ジッセキ</t>
    </rPh>
    <phoneticPr fontId="3"/>
  </si>
  <si>
    <t>※左記対象期間：　　令和2年10月～令和3年9月</t>
    <rPh sb="1" eb="3">
      <t>サキ</t>
    </rPh>
    <rPh sb="3" eb="5">
      <t>タイショウ</t>
    </rPh>
    <rPh sb="5" eb="7">
      <t>キカン</t>
    </rPh>
    <rPh sb="10" eb="12">
      <t>レイワ</t>
    </rPh>
    <rPh sb="13" eb="14">
      <t>ネン</t>
    </rPh>
    <rPh sb="16" eb="17">
      <t>ガツ</t>
    </rPh>
    <rPh sb="18" eb="20">
      <t>レイワ</t>
    </rPh>
    <rPh sb="21" eb="22">
      <t>ネン</t>
    </rPh>
    <rPh sb="23" eb="24">
      <t>ガツ</t>
    </rPh>
    <phoneticPr fontId="3"/>
  </si>
  <si>
    <t>前決算期</t>
    <rPh sb="0" eb="1">
      <t>ゼン</t>
    </rPh>
    <rPh sb="1" eb="4">
      <t>ケッサンキ</t>
    </rPh>
    <phoneticPr fontId="3"/>
  </si>
  <si>
    <t>前決算期又は前年度の事業実績</t>
    <rPh sb="0" eb="1">
      <t>マエ</t>
    </rPh>
    <rPh sb="1" eb="3">
      <t>ケッサン</t>
    </rPh>
    <rPh sb="3" eb="4">
      <t>キ</t>
    </rPh>
    <rPh sb="4" eb="5">
      <t>マタ</t>
    </rPh>
    <rPh sb="6" eb="9">
      <t>ゼンネンド</t>
    </rPh>
    <rPh sb="10" eb="12">
      <t>ジギョウ</t>
    </rPh>
    <rPh sb="12" eb="14">
      <t>ジッセキ</t>
    </rPh>
    <phoneticPr fontId="3"/>
  </si>
  <si>
    <t>自動車部品加工、食料品包装作業</t>
    <rPh sb="0" eb="3">
      <t>ジドウシャ</t>
    </rPh>
    <rPh sb="3" eb="5">
      <t>ブヒン</t>
    </rPh>
    <rPh sb="5" eb="7">
      <t>カコウ</t>
    </rPh>
    <rPh sb="8" eb="11">
      <t>ショクリョウヒン</t>
    </rPh>
    <rPh sb="11" eb="13">
      <t>ホウソウ</t>
    </rPh>
    <rPh sb="13" eb="15">
      <t>サギョウ</t>
    </rPh>
    <phoneticPr fontId="3"/>
  </si>
  <si>
    <t>空き缶リサイクル回収・分別作業、食料品の製造・販売</t>
    <rPh sb="0" eb="1">
      <t>ア</t>
    </rPh>
    <rPh sb="2" eb="3">
      <t>カン</t>
    </rPh>
    <rPh sb="8" eb="10">
      <t>カイシュウ</t>
    </rPh>
    <rPh sb="11" eb="13">
      <t>ブンベツ</t>
    </rPh>
    <rPh sb="13" eb="15">
      <t>サギョウ</t>
    </rPh>
    <rPh sb="16" eb="19">
      <t>ショクリョウヒン</t>
    </rPh>
    <rPh sb="20" eb="22">
      <t>セイゾウ</t>
    </rPh>
    <rPh sb="23" eb="25">
      <t>ハンバイ</t>
    </rPh>
    <phoneticPr fontId="3"/>
  </si>
  <si>
    <t>生産活動の内容の概要</t>
    <rPh sb="0" eb="2">
      <t>セイサン</t>
    </rPh>
    <rPh sb="2" eb="4">
      <t>カツドウ</t>
    </rPh>
    <rPh sb="5" eb="7">
      <t>ナイヨウ</t>
    </rPh>
    <rPh sb="8" eb="10">
      <t>ガイヨウ</t>
    </rPh>
    <phoneticPr fontId="3"/>
  </si>
  <si>
    <t>※生産活動が無しの場合は下欄の記載は不要。</t>
    <rPh sb="1" eb="3">
      <t>セイサン</t>
    </rPh>
    <rPh sb="3" eb="5">
      <t>カツドウ</t>
    </rPh>
    <rPh sb="6" eb="7">
      <t>ナ</t>
    </rPh>
    <rPh sb="9" eb="11">
      <t>バアイ</t>
    </rPh>
    <rPh sb="12" eb="14">
      <t>カラン</t>
    </rPh>
    <rPh sb="15" eb="17">
      <t>キサイ</t>
    </rPh>
    <rPh sb="18" eb="20">
      <t>フヨウ</t>
    </rPh>
    <phoneticPr fontId="3"/>
  </si>
  <si>
    <t>生産活動の有無</t>
    <rPh sb="0" eb="2">
      <t>セイサン</t>
    </rPh>
    <rPh sb="2" eb="4">
      <t>カツドウ</t>
    </rPh>
    <rPh sb="5" eb="7">
      <t>ウム</t>
    </rPh>
    <phoneticPr fontId="3"/>
  </si>
  <si>
    <t>【記入例】</t>
    <rPh sb="1" eb="3">
      <t>キニュウ</t>
    </rPh>
    <rPh sb="3" eb="4">
      <t>レイ</t>
    </rPh>
    <phoneticPr fontId="3"/>
  </si>
  <si>
    <t>　指定生活介護事業者は、生産活動に従事している者に、生産活動に係る事業所の収入から生産活動に係る事業に必要な経費を控除した額に
　相当する金額を工賃として支払わなければならない。</t>
    <rPh sb="1" eb="3">
      <t>シテイ</t>
    </rPh>
    <rPh sb="3" eb="5">
      <t>セイカツ</t>
    </rPh>
    <rPh sb="5" eb="7">
      <t>カイゴ</t>
    </rPh>
    <rPh sb="7" eb="9">
      <t>ジギョウ</t>
    </rPh>
    <rPh sb="9" eb="10">
      <t>シャ</t>
    </rPh>
    <rPh sb="12" eb="14">
      <t>セイサン</t>
    </rPh>
    <rPh sb="14" eb="16">
      <t>カツドウ</t>
    </rPh>
    <rPh sb="17" eb="19">
      <t>ジュウジ</t>
    </rPh>
    <rPh sb="23" eb="24">
      <t>モノ</t>
    </rPh>
    <rPh sb="26" eb="28">
      <t>セイサン</t>
    </rPh>
    <rPh sb="28" eb="30">
      <t>カツドウ</t>
    </rPh>
    <rPh sb="31" eb="32">
      <t>カカ</t>
    </rPh>
    <rPh sb="33" eb="36">
      <t>ジギョウショ</t>
    </rPh>
    <rPh sb="37" eb="39">
      <t>シュウニュウ</t>
    </rPh>
    <rPh sb="41" eb="43">
      <t>セイサン</t>
    </rPh>
    <rPh sb="43" eb="45">
      <t>カツドウ</t>
    </rPh>
    <rPh sb="46" eb="47">
      <t>カカ</t>
    </rPh>
    <rPh sb="48" eb="50">
      <t>ジギョウ</t>
    </rPh>
    <rPh sb="51" eb="53">
      <t>ヒツヨウ</t>
    </rPh>
    <rPh sb="54" eb="56">
      <t>ケイヒ</t>
    </rPh>
    <rPh sb="57" eb="59">
      <t>コウジョ</t>
    </rPh>
    <rPh sb="61" eb="62">
      <t>ガク</t>
    </rPh>
    <rPh sb="65" eb="67">
      <t>ソウトウ</t>
    </rPh>
    <rPh sb="69" eb="71">
      <t>キンガク</t>
    </rPh>
    <rPh sb="72" eb="74">
      <t>コウチン</t>
    </rPh>
    <rPh sb="77" eb="79">
      <t>シハラ</t>
    </rPh>
    <phoneticPr fontId="3"/>
  </si>
  <si>
    <t>※指定基準省令第85条</t>
    <rPh sb="1" eb="3">
      <t>シテイ</t>
    </rPh>
    <rPh sb="3" eb="5">
      <t>キジュン</t>
    </rPh>
    <rPh sb="5" eb="7">
      <t>ショウレイ</t>
    </rPh>
    <rPh sb="7" eb="8">
      <t>ダイ</t>
    </rPh>
    <rPh sb="10" eb="11">
      <t>ジョウ</t>
    </rPh>
    <phoneticPr fontId="3"/>
  </si>
  <si>
    <t>※事業期間が、生産活動開始から１決算期又は１年度を経過していない場合も、所定箇所に実績期間を記載すること。</t>
    <rPh sb="1" eb="3">
      <t>ジギョウ</t>
    </rPh>
    <rPh sb="3" eb="5">
      <t>キカン</t>
    </rPh>
    <rPh sb="7" eb="9">
      <t>セイサン</t>
    </rPh>
    <rPh sb="9" eb="11">
      <t>カツドウ</t>
    </rPh>
    <rPh sb="11" eb="13">
      <t>カイシ</t>
    </rPh>
    <rPh sb="16" eb="19">
      <t>ケッサンキ</t>
    </rPh>
    <rPh sb="19" eb="20">
      <t>マタ</t>
    </rPh>
    <rPh sb="22" eb="23">
      <t>ネン</t>
    </rPh>
    <rPh sb="23" eb="24">
      <t>ド</t>
    </rPh>
    <rPh sb="25" eb="27">
      <t>ケイカ</t>
    </rPh>
    <rPh sb="32" eb="34">
      <t>バアイ</t>
    </rPh>
    <rPh sb="36" eb="38">
      <t>ショテイ</t>
    </rPh>
    <rPh sb="38" eb="40">
      <t>カショ</t>
    </rPh>
    <rPh sb="41" eb="43">
      <t>ジッセキ</t>
    </rPh>
    <rPh sb="43" eb="45">
      <t>キカン</t>
    </rPh>
    <rPh sb="46" eb="48">
      <t>キサイ</t>
    </rPh>
    <phoneticPr fontId="3"/>
  </si>
  <si>
    <t>その他の場合の還元方法</t>
    <rPh sb="2" eb="3">
      <t>タ</t>
    </rPh>
    <rPh sb="4" eb="6">
      <t>バアイ</t>
    </rPh>
    <rPh sb="7" eb="9">
      <t>カンゲン</t>
    </rPh>
    <rPh sb="9" eb="11">
      <t>ホウホウ</t>
    </rPh>
    <phoneticPr fontId="3"/>
  </si>
  <si>
    <t>※積立て目的：</t>
    <rPh sb="1" eb="3">
      <t>ツミタ</t>
    </rPh>
    <rPh sb="4" eb="6">
      <t>モクテキ</t>
    </rPh>
    <phoneticPr fontId="3"/>
  </si>
  <si>
    <t>賃金</t>
    <rPh sb="0" eb="2">
      <t>チンギン</t>
    </rPh>
    <phoneticPr fontId="3"/>
  </si>
  <si>
    <t>≪利用者への支払≫</t>
    <rPh sb="1" eb="4">
      <t>リヨウシャ</t>
    </rPh>
    <rPh sb="6" eb="8">
      <t>シハラ</t>
    </rPh>
    <phoneticPr fontId="3"/>
  </si>
  <si>
    <t>年　　月）</t>
  </si>
  <si>
    <t>（　　年　　月～</t>
  </si>
  <si>
    <t>　　ヶ月</t>
  </si>
  <si>
    <t>※生産活動開始から１決算期又は１年度を経過していない場合は、直近</t>
    <rPh sb="1" eb="3">
      <t>セイサン</t>
    </rPh>
    <rPh sb="3" eb="5">
      <t>カツドウ</t>
    </rPh>
    <rPh sb="5" eb="7">
      <t>カイシ</t>
    </rPh>
    <rPh sb="10" eb="12">
      <t>ケッサン</t>
    </rPh>
    <rPh sb="12" eb="13">
      <t>キ</t>
    </rPh>
    <rPh sb="13" eb="14">
      <t>マタ</t>
    </rPh>
    <rPh sb="16" eb="18">
      <t>ネンド</t>
    </rPh>
    <rPh sb="19" eb="21">
      <t>ケイカ</t>
    </rPh>
    <rPh sb="26" eb="28">
      <t>バアイ</t>
    </rPh>
    <rPh sb="30" eb="32">
      <t>チョッキン</t>
    </rPh>
    <phoneticPr fontId="3"/>
  </si>
  <si>
    <t>年　　月</t>
  </si>
  <si>
    <t>年　　月～</t>
  </si>
  <si>
    <t>※左記対象期間：</t>
    <rPh sb="1" eb="3">
      <t>サキ</t>
    </rPh>
    <rPh sb="3" eb="5">
      <t>タイショウ</t>
    </rPh>
    <rPh sb="5" eb="7">
      <t>キカン</t>
    </rPh>
    <phoneticPr fontId="3"/>
  </si>
  <si>
    <t>前年度</t>
    <rPh sb="0" eb="3">
      <t>ゼンネンド</t>
    </rPh>
    <phoneticPr fontId="3"/>
  </si>
  <si>
    <t>４　生産活動の状況</t>
    <rPh sb="2" eb="4">
      <t>セイサン</t>
    </rPh>
    <rPh sb="4" eb="6">
      <t>カツドウ</t>
    </rPh>
    <rPh sb="7" eb="9">
      <t>ジョウキョウ</t>
    </rPh>
    <phoneticPr fontId="3"/>
  </si>
  <si>
    <t>３　利用料（特定費用等）の徴収状況</t>
    <rPh sb="2" eb="5">
      <t>リヨウリョウ</t>
    </rPh>
    <rPh sb="6" eb="8">
      <t>トクテイ</t>
    </rPh>
    <rPh sb="8" eb="11">
      <t>ヒヨウナド</t>
    </rPh>
    <rPh sb="13" eb="15">
      <t>チョウシュウ</t>
    </rPh>
    <rPh sb="15" eb="17">
      <t>ジョウキョウ</t>
    </rPh>
    <phoneticPr fontId="3"/>
  </si>
  <si>
    <r>
      <t>５　苦情処理、事故発生時の対応等</t>
    </r>
    <r>
      <rPr>
        <sz val="11"/>
        <rFont val="ＭＳ Ｐゴシック"/>
        <family val="3"/>
        <charset val="128"/>
      </rPr>
      <t>（直近１年の状況）　　</t>
    </r>
    <r>
      <rPr>
        <sz val="10"/>
        <rFont val="ＭＳ Ｐゴシック"/>
        <family val="3"/>
        <charset val="128"/>
      </rPr>
      <t>※既存記録等の活用可　※適宜行追加をすること</t>
    </r>
    <rPh sb="2" eb="4">
      <t>クジョウ</t>
    </rPh>
    <rPh sb="4" eb="6">
      <t>ショリ</t>
    </rPh>
    <rPh sb="7" eb="9">
      <t>ジコ</t>
    </rPh>
    <rPh sb="9" eb="12">
      <t>ハッセイジ</t>
    </rPh>
    <rPh sb="13" eb="15">
      <t>タイオウ</t>
    </rPh>
    <rPh sb="15" eb="16">
      <t>トウ</t>
    </rPh>
    <rPh sb="17" eb="19">
      <t>チョッキン</t>
    </rPh>
    <rPh sb="20" eb="21">
      <t>ネン</t>
    </rPh>
    <rPh sb="22" eb="24">
      <t>ジョウキョウ</t>
    </rPh>
    <rPh sb="28" eb="30">
      <t>キゾン</t>
    </rPh>
    <rPh sb="30" eb="32">
      <t>キロク</t>
    </rPh>
    <rPh sb="32" eb="33">
      <t>トウ</t>
    </rPh>
    <rPh sb="34" eb="36">
      <t>カツヨウ</t>
    </rPh>
    <rPh sb="36" eb="37">
      <t>カ</t>
    </rPh>
    <phoneticPr fontId="3"/>
  </si>
  <si>
    <t>６　業務継続計画、衛生管理、身体拘束の禁止、虐待の防止及び情報公表に関する取組状況</t>
    <rPh sb="2" eb="4">
      <t>ギョウム</t>
    </rPh>
    <rPh sb="4" eb="6">
      <t>ケイゾク</t>
    </rPh>
    <rPh sb="6" eb="8">
      <t>ケイカク</t>
    </rPh>
    <rPh sb="9" eb="11">
      <t>エイセイ</t>
    </rPh>
    <rPh sb="11" eb="13">
      <t>カンリ</t>
    </rPh>
    <rPh sb="14" eb="16">
      <t>シンタイ</t>
    </rPh>
    <rPh sb="16" eb="18">
      <t>コウソク</t>
    </rPh>
    <rPh sb="19" eb="21">
      <t>キンシ</t>
    </rPh>
    <rPh sb="22" eb="24">
      <t>ギャクタイ</t>
    </rPh>
    <rPh sb="25" eb="27">
      <t>ボウシ</t>
    </rPh>
    <rPh sb="27" eb="28">
      <t>オヨ</t>
    </rPh>
    <rPh sb="29" eb="31">
      <t>ジョウホウ</t>
    </rPh>
    <rPh sb="31" eb="33">
      <t>コウヒョウ</t>
    </rPh>
    <rPh sb="34" eb="35">
      <t>カン</t>
    </rPh>
    <rPh sb="37" eb="39">
      <t>トリクミ</t>
    </rPh>
    <rPh sb="39" eb="41">
      <t>ジョウキョウ</t>
    </rPh>
    <phoneticPr fontId="3"/>
  </si>
  <si>
    <t>P4　利用料の徴収状況・生産活動の状況</t>
    <phoneticPr fontId="3"/>
  </si>
  <si>
    <t>P5　苦情・事故の対応記録</t>
    <rPh sb="3" eb="5">
      <t>クジョウ</t>
    </rPh>
    <rPh sb="6" eb="8">
      <t>ジコ</t>
    </rPh>
    <rPh sb="9" eb="11">
      <t>タイオウ</t>
    </rPh>
    <rPh sb="11" eb="13">
      <t>キロク</t>
    </rPh>
    <phoneticPr fontId="3"/>
  </si>
  <si>
    <t>P6　業務継続計画、衛生管理、身体拘束の禁止及び虐待の防止に関する取組状況</t>
    <phoneticPr fontId="3"/>
  </si>
  <si>
    <t>P7　主眼事項・着眼点自己点検</t>
    <phoneticPr fontId="3"/>
  </si>
  <si>
    <t>P8　障害福祉サービス事業者（障害者・児施設、事業者）業務管理体制に係る一般検査調書</t>
    <phoneticPr fontId="3"/>
  </si>
  <si>
    <t>≪要提出≫</t>
    <rPh sb="1" eb="2">
      <t>ヨウ</t>
    </rPh>
    <rPh sb="2" eb="4">
      <t>テイシュツ</t>
    </rPh>
    <phoneticPr fontId="59"/>
  </si>
  <si>
    <t>■シフト記号表（勤務時間帯）</t>
    <rPh sb="4" eb="6">
      <t>キゴウ</t>
    </rPh>
    <rPh sb="6" eb="7">
      <t>ヒョウ</t>
    </rPh>
    <rPh sb="8" eb="10">
      <t>キンム</t>
    </rPh>
    <rPh sb="10" eb="13">
      <t>ジカンタイ</t>
    </rPh>
    <phoneticPr fontId="59"/>
  </si>
  <si>
    <t>夜間の時間帯</t>
    <rPh sb="0" eb="2">
      <t>ヤカン</t>
    </rPh>
    <rPh sb="3" eb="6">
      <t>ジカンタイ</t>
    </rPh>
    <phoneticPr fontId="59"/>
  </si>
  <si>
    <t>→</t>
    <phoneticPr fontId="92"/>
  </si>
  <si>
    <t>～</t>
    <phoneticPr fontId="59"/>
  </si>
  <si>
    <t>：</t>
    <phoneticPr fontId="59"/>
  </si>
  <si>
    <t>（</t>
    <phoneticPr fontId="59"/>
  </si>
  <si>
    <t>）</t>
    <phoneticPr fontId="59"/>
  </si>
  <si>
    <t>：</t>
    <phoneticPr fontId="59"/>
  </si>
  <si>
    <t>-</t>
    <phoneticPr fontId="59"/>
  </si>
  <si>
    <t>従業者の勤務の体制及び勤務形態一覧表</t>
    <rPh sb="0" eb="3">
      <t>ジュウギョウシャ</t>
    </rPh>
    <rPh sb="4" eb="6">
      <t>キンム</t>
    </rPh>
    <rPh sb="7" eb="9">
      <t>タイセイ</t>
    </rPh>
    <rPh sb="9" eb="10">
      <t>オヨ</t>
    </rPh>
    <rPh sb="11" eb="13">
      <t>キンム</t>
    </rPh>
    <rPh sb="13" eb="15">
      <t>ケイタイ</t>
    </rPh>
    <rPh sb="15" eb="18">
      <t>イチランヒョウ</t>
    </rPh>
    <phoneticPr fontId="3"/>
  </si>
  <si>
    <t>No.</t>
    <phoneticPr fontId="3"/>
  </si>
  <si>
    <t>(8)</t>
    <phoneticPr fontId="3"/>
  </si>
  <si>
    <t>(11)兼務状況
（兼務先／兼務する職務の内容）等</t>
    <phoneticPr fontId="3"/>
  </si>
  <si>
    <t>No.</t>
    <phoneticPr fontId="3"/>
  </si>
  <si>
    <t>(11)兼務状況
（兼務先／兼務する職務の内容）等</t>
    <phoneticPr fontId="3"/>
  </si>
  <si>
    <t>～</t>
    <phoneticPr fontId="59"/>
  </si>
  <si>
    <t>(8)</t>
    <phoneticPr fontId="3"/>
  </si>
  <si>
    <t>No.</t>
    <phoneticPr fontId="3"/>
  </si>
  <si>
    <t>(8)</t>
    <phoneticPr fontId="3"/>
  </si>
  <si>
    <t>(11)兼務状況
（兼務先／兼務する職務の内容）等</t>
    <phoneticPr fontId="3"/>
  </si>
  <si>
    <t>職種⑨</t>
    <phoneticPr fontId="40"/>
  </si>
  <si>
    <t>職種⑩</t>
    <phoneticPr fontId="40"/>
  </si>
  <si>
    <t>居宅介護</t>
    <phoneticPr fontId="3"/>
  </si>
  <si>
    <t>1　職員の配置状況</t>
    <rPh sb="2" eb="4">
      <t>ショクイン</t>
    </rPh>
    <rPh sb="5" eb="7">
      <t>ハイチ</t>
    </rPh>
    <rPh sb="7" eb="9">
      <t>ジョウキョウ</t>
    </rPh>
    <phoneticPr fontId="3"/>
  </si>
  <si>
    <t>１　職員の配置状況</t>
    <rPh sb="2" eb="4">
      <t>ショクイン</t>
    </rPh>
    <rPh sb="5" eb="7">
      <t>ハイチ</t>
    </rPh>
    <rPh sb="7" eb="9">
      <t>ジョウキョウ</t>
    </rPh>
    <phoneticPr fontId="59"/>
  </si>
  <si>
    <t>２　個別支援計画の作成状況</t>
    <rPh sb="2" eb="4">
      <t>コベツ</t>
    </rPh>
    <rPh sb="4" eb="6">
      <t>シエン</t>
    </rPh>
    <rPh sb="6" eb="8">
      <t>ケイカク</t>
    </rPh>
    <rPh sb="9" eb="11">
      <t>サクセイ</t>
    </rPh>
    <rPh sb="11" eb="13">
      <t>ジョウキョウ</t>
    </rPh>
    <phoneticPr fontId="3"/>
  </si>
  <si>
    <t>【施設入所支援事業所用】</t>
    <rPh sb="1" eb="3">
      <t>シセツ</t>
    </rPh>
    <rPh sb="3" eb="5">
      <t>ニュウショ</t>
    </rPh>
    <rPh sb="5" eb="7">
      <t>シエン</t>
    </rPh>
    <rPh sb="7" eb="9">
      <t>ジギョウ</t>
    </rPh>
    <rPh sb="9" eb="10">
      <t>ショ</t>
    </rPh>
    <rPh sb="10" eb="11">
      <t>ヨウ</t>
    </rPh>
    <phoneticPr fontId="3"/>
  </si>
  <si>
    <t>P3　個別支援計画の作成状況</t>
    <rPh sb="3" eb="5">
      <t>コベツ</t>
    </rPh>
    <rPh sb="5" eb="7">
      <t>シエン</t>
    </rPh>
    <rPh sb="7" eb="9">
      <t>ケイカク</t>
    </rPh>
    <rPh sb="10" eb="12">
      <t>サクセイ</t>
    </rPh>
    <rPh sb="12" eb="14">
      <t>ジョウキョウ</t>
    </rPh>
    <phoneticPr fontId="3"/>
  </si>
  <si>
    <t>施設入所支援</t>
    <rPh sb="0" eb="6">
      <t>シセツニュウショシエン</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</si>
</sst>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2">
    <numFmt numFmtId="6" formatCode="&quot;¥&quot;#,##0;[Red]&quot;¥&quot;\-#,##0"/>
    <numFmt numFmtId="176" formatCode="#,##0.0"/>
    <numFmt numFmtId="177" formatCode="0.0_ "/>
    <numFmt numFmtId="178" formatCode="h:mm;@"/>
    <numFmt numFmtId="179" formatCode="#&quot;人&quot;"/>
    <numFmt numFmtId="180" formatCode="0&quot;件&quot;"/>
    <numFmt numFmtId="181" formatCode="[$-411]ge\.m\.d;@"/>
    <numFmt numFmtId="182" formatCode="0.0"/>
    <numFmt numFmtId="183" formatCode="[$-409]d;@"/>
    <numFmt numFmtId="184" formatCode="aaa"/>
    <numFmt numFmtId="185" formatCode="#,##0&quot;円&quot;"/>
    <numFmt numFmtId="186" formatCode="#,##0&quot;件&quot;"/>
  </numFmts>
  <fonts count="97">
    <font>
      <sz val="11"/>
      <name val="ＭＳ Ｐゴシック"/>
      <family val="3"/>
      <charset val="128"/>
    </font>
    <font>
      <sz val="11"/>
      <color theme="1"/>
      <name val="ＭＳ Ｐゴシック"/>
      <family val="2"/>
      <charset val="128"/>
      <scheme val="minor"/>
    </font>
    <font>
      <sz val="11"/>
      <name val="ＭＳ Ｐゴシック"/>
      <family val="3"/>
      <charset val="128"/>
    </font>
    <font>
      <sz val="6"/>
      <name val="ＭＳ Ｐゴシック"/>
      <family val="3"/>
      <charset val="128"/>
    </font>
    <font>
      <sz val="10"/>
      <name val="ＭＳ Ｐゴシック"/>
      <family val="3"/>
      <charset val="128"/>
    </font>
    <font>
      <sz val="9"/>
      <name val="ＭＳ Ｐゴシック"/>
      <family val="3"/>
      <charset val="128"/>
    </font>
    <font>
      <b/>
      <sz val="11"/>
      <name val="ＭＳ Ｐゴシック"/>
      <family val="3"/>
      <charset val="128"/>
    </font>
    <font>
      <sz val="11"/>
      <color indexed="9"/>
      <name val="ＭＳ Ｐゴシック"/>
      <family val="3"/>
      <charset val="128"/>
    </font>
    <font>
      <sz val="11"/>
      <name val="ＭＳ ゴシック"/>
      <family val="3"/>
      <charset val="128"/>
    </font>
    <font>
      <sz val="12"/>
      <name val="ＭＳ ゴシック"/>
      <family val="3"/>
      <charset val="128"/>
    </font>
    <font>
      <sz val="10"/>
      <name val="ＭＳ ゴシック"/>
      <family val="3"/>
      <charset val="128"/>
    </font>
    <font>
      <sz val="9"/>
      <name val="ＭＳ ゴシック"/>
      <family val="3"/>
      <charset val="128"/>
    </font>
    <font>
      <sz val="11"/>
      <name val="ＭＳ Ｐゴシック"/>
      <family val="3"/>
      <charset val="128"/>
      <scheme val="minor"/>
    </font>
    <font>
      <sz val="14"/>
      <name val="ＭＳ Ｐゴシック"/>
      <family val="3"/>
      <charset val="128"/>
      <scheme val="minor"/>
    </font>
    <font>
      <sz val="10.5"/>
      <name val="ＭＳ Ｐゴシック"/>
      <family val="3"/>
      <charset val="128"/>
      <scheme val="minor"/>
    </font>
    <font>
      <sz val="12"/>
      <name val="ＭＳ Ｐゴシック"/>
      <family val="3"/>
      <charset val="128"/>
      <scheme val="minor"/>
    </font>
    <font>
      <sz val="10"/>
      <name val="ＭＳ Ｐゴシック"/>
      <family val="3"/>
      <charset val="128"/>
      <scheme val="minor"/>
    </font>
    <font>
      <b/>
      <sz val="12"/>
      <color rgb="FFFF0000"/>
      <name val="ＭＳ Ｐゴシック"/>
      <family val="3"/>
      <charset val="128"/>
      <scheme val="minor"/>
    </font>
    <font>
      <sz val="11"/>
      <color rgb="FFFF0000"/>
      <name val="ＭＳ Ｐゴシック"/>
      <family val="3"/>
      <charset val="128"/>
      <scheme val="minor"/>
    </font>
    <font>
      <sz val="12"/>
      <color rgb="FFFF0000"/>
      <name val="ＭＳ Ｐゴシック"/>
      <family val="3"/>
      <charset val="128"/>
      <scheme val="minor"/>
    </font>
    <font>
      <sz val="11"/>
      <color indexed="8"/>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theme="1"/>
      <name val="ＭＳ Ｐゴシック"/>
      <family val="3"/>
      <charset val="128"/>
      <scheme val="minor"/>
    </font>
    <font>
      <sz val="11"/>
      <color indexed="17"/>
      <name val="ＭＳ Ｐゴシック"/>
      <family val="3"/>
      <charset val="128"/>
    </font>
    <font>
      <b/>
      <sz val="16"/>
      <name val="ＭＳ Ｐゴシック"/>
      <family val="3"/>
      <charset val="128"/>
      <scheme val="minor"/>
    </font>
    <font>
      <b/>
      <sz val="14"/>
      <name val="ＭＳ Ｐゴシック"/>
      <family val="3"/>
      <charset val="128"/>
      <scheme val="minor"/>
    </font>
    <font>
      <sz val="12"/>
      <name val="Meiryo UI"/>
      <family val="3"/>
      <charset val="128"/>
    </font>
    <font>
      <sz val="6"/>
      <name val="游ゴシック"/>
      <family val="3"/>
      <charset val="128"/>
    </font>
    <font>
      <sz val="8"/>
      <name val="ＭＳ Ｐゴシック"/>
      <family val="3"/>
      <charset val="128"/>
    </font>
    <font>
      <b/>
      <sz val="11"/>
      <color theme="1"/>
      <name val="ＭＳ Ｐゴシック"/>
      <family val="3"/>
      <charset val="128"/>
      <scheme val="minor"/>
    </font>
    <font>
      <sz val="18"/>
      <name val="ＭＳ Ｐゴシック"/>
      <family val="3"/>
      <charset val="128"/>
      <scheme val="minor"/>
    </font>
    <font>
      <sz val="10.5"/>
      <color theme="1"/>
      <name val="ＭＳ Ｐゴシック"/>
      <family val="3"/>
      <charset val="128"/>
      <scheme val="minor"/>
    </font>
    <font>
      <sz val="14"/>
      <name val="ＭＳ Ｐゴシック"/>
      <family val="3"/>
      <charset val="128"/>
    </font>
    <font>
      <sz val="10.5"/>
      <name val="ＭＳ 明朝"/>
      <family val="1"/>
      <charset val="128"/>
    </font>
    <font>
      <sz val="10.5"/>
      <color rgb="FF0000FF"/>
      <name val="ＭＳ 明朝"/>
      <family val="1"/>
      <charset val="128"/>
    </font>
    <font>
      <b/>
      <sz val="10.5"/>
      <name val="ＭＳ 明朝"/>
      <family val="1"/>
      <charset val="128"/>
    </font>
    <font>
      <b/>
      <u/>
      <sz val="10.5"/>
      <name val="ＭＳ 明朝"/>
      <family val="1"/>
      <charset val="128"/>
    </font>
    <font>
      <sz val="9"/>
      <name val="ＭＳ 明朝"/>
      <family val="1"/>
      <charset val="128"/>
    </font>
    <font>
      <sz val="11"/>
      <name val="ＭＳ 明朝"/>
      <family val="1"/>
      <charset val="128"/>
    </font>
    <font>
      <sz val="9"/>
      <color rgb="FFFF0000"/>
      <name val="ＭＳ 明朝"/>
      <family val="1"/>
      <charset val="128"/>
    </font>
    <font>
      <b/>
      <sz val="9"/>
      <name val="ＭＳ 明朝"/>
      <family val="1"/>
      <charset val="128"/>
    </font>
    <font>
      <u/>
      <sz val="9"/>
      <name val="ＭＳ 明朝"/>
      <family val="1"/>
      <charset val="128"/>
    </font>
    <font>
      <b/>
      <u/>
      <sz val="9"/>
      <name val="ＭＳ 明朝"/>
      <family val="1"/>
      <charset val="128"/>
    </font>
    <font>
      <sz val="10.5"/>
      <name val="Century"/>
      <family val="1"/>
    </font>
    <font>
      <sz val="11"/>
      <name val="ＭＳ Ｐゴシック"/>
      <family val="3"/>
      <charset val="1"/>
    </font>
    <font>
      <u/>
      <sz val="11"/>
      <color theme="10"/>
      <name val="ＭＳ Ｐゴシック"/>
      <family val="2"/>
      <charset val="128"/>
      <scheme val="minor"/>
    </font>
    <font>
      <sz val="6"/>
      <name val="ＭＳ Ｐゴシック"/>
      <family val="2"/>
      <charset val="128"/>
      <scheme val="minor"/>
    </font>
    <font>
      <sz val="10"/>
      <name val="ＭＳ Ｐゴシック"/>
      <family val="2"/>
      <charset val="128"/>
    </font>
    <font>
      <sz val="11"/>
      <color theme="1"/>
      <name val="ＭＳ Ｐゴシック"/>
      <family val="3"/>
      <scheme val="minor"/>
    </font>
    <font>
      <sz val="11"/>
      <color theme="1"/>
      <name val="ＭＳ ゴシック"/>
      <family val="2"/>
      <charset val="128"/>
    </font>
    <font>
      <sz val="10"/>
      <color rgb="FFFF0000"/>
      <name val="ＭＳ ゴシック"/>
      <family val="3"/>
      <charset val="128"/>
    </font>
    <font>
      <sz val="10"/>
      <color theme="1"/>
      <name val="ＭＳ Ｐゴシック"/>
      <family val="3"/>
      <charset val="128"/>
      <scheme val="minor"/>
    </font>
    <font>
      <sz val="11"/>
      <color rgb="FFFF0000"/>
      <name val="ＭＳ Ｐゴシック"/>
      <family val="2"/>
      <charset val="128"/>
      <scheme val="minor"/>
    </font>
    <font>
      <sz val="10"/>
      <color theme="1"/>
      <name val="ＭＳ Ｐゴシック"/>
      <family val="2"/>
      <charset val="128"/>
      <scheme val="minor"/>
    </font>
    <font>
      <sz val="9"/>
      <color theme="1"/>
      <name val="ＭＳ Ｐゴシック"/>
      <family val="2"/>
      <charset val="128"/>
      <scheme val="minor"/>
    </font>
    <font>
      <sz val="9"/>
      <color theme="1"/>
      <name val="ＭＳ Ｐゴシック"/>
      <family val="3"/>
      <charset val="128"/>
      <scheme val="minor"/>
    </font>
    <font>
      <sz val="10"/>
      <color theme="1" tint="0.499984740745262"/>
      <name val="ＭＳ Ｐゴシック"/>
      <family val="2"/>
      <charset val="128"/>
      <scheme val="minor"/>
    </font>
    <font>
      <sz val="11"/>
      <name val="ＭＳ Ｐゴシック"/>
      <family val="2"/>
      <charset val="128"/>
      <scheme val="minor"/>
    </font>
    <font>
      <sz val="10"/>
      <color indexed="8"/>
      <name val="ＭＳ ゴシック"/>
      <family val="3"/>
      <charset val="128"/>
    </font>
    <font>
      <sz val="11"/>
      <color theme="1"/>
      <name val="ＭＳ ゴシック"/>
      <family val="3"/>
      <charset val="128"/>
    </font>
    <font>
      <sz val="10"/>
      <color theme="1"/>
      <name val="ＭＳ ゴシック"/>
      <family val="3"/>
      <charset val="128"/>
    </font>
    <font>
      <u/>
      <sz val="10"/>
      <color rgb="FFFF0000"/>
      <name val="ＭＳ ゴシック"/>
      <family val="3"/>
      <charset val="128"/>
    </font>
    <font>
      <sz val="6"/>
      <name val="ＭＳ ゴシック"/>
      <family val="3"/>
      <charset val="128"/>
    </font>
    <font>
      <sz val="6"/>
      <color theme="0"/>
      <name val="ＭＳ ゴシック"/>
      <family val="3"/>
      <charset val="128"/>
    </font>
    <font>
      <sz val="9"/>
      <color theme="0"/>
      <name val="ＭＳ ゴシック"/>
      <family val="3"/>
      <charset val="128"/>
    </font>
    <font>
      <sz val="10"/>
      <color theme="0"/>
      <name val="ＭＳ ゴシック"/>
      <family val="3"/>
      <charset val="128"/>
    </font>
    <font>
      <u/>
      <sz val="9"/>
      <name val="ＭＳ ゴシック"/>
      <family val="3"/>
      <charset val="128"/>
    </font>
    <font>
      <b/>
      <u/>
      <sz val="9"/>
      <name val="ＭＳ ゴシック"/>
      <family val="3"/>
      <charset val="128"/>
    </font>
    <font>
      <b/>
      <sz val="9"/>
      <name val="ＭＳ ゴシック"/>
      <family val="3"/>
      <charset val="128"/>
    </font>
    <font>
      <sz val="11"/>
      <color theme="1"/>
      <name val="ＭＳ Ｐゴシック"/>
      <family val="3"/>
      <charset val="128"/>
    </font>
    <font>
      <b/>
      <sz val="11"/>
      <name val="ＭＳ Ｐゴシック"/>
      <family val="3"/>
      <charset val="128"/>
      <scheme val="minor"/>
    </font>
    <font>
      <sz val="10.5"/>
      <color theme="1"/>
      <name val="ＭＳ 明朝"/>
      <family val="1"/>
      <charset val="128"/>
    </font>
    <font>
      <sz val="9"/>
      <color theme="1"/>
      <name val="ＭＳ 明朝"/>
      <family val="1"/>
      <charset val="128"/>
    </font>
    <font>
      <sz val="10"/>
      <color theme="1"/>
      <name val="ＭＳ Ｐゴシック"/>
      <family val="3"/>
      <charset val="128"/>
    </font>
    <font>
      <sz val="11"/>
      <color theme="0"/>
      <name val="ＭＳ Ｐゴシック"/>
      <family val="3"/>
      <charset val="128"/>
      <scheme val="minor"/>
    </font>
    <font>
      <b/>
      <sz val="11"/>
      <color rgb="FFFF0000"/>
      <name val="ＭＳ Ｐゴシック"/>
      <family val="3"/>
      <charset val="128"/>
      <scheme val="minor"/>
    </font>
    <font>
      <b/>
      <sz val="11"/>
      <color theme="0"/>
      <name val="ＭＳ Ｐゴシック"/>
      <family val="3"/>
      <charset val="128"/>
      <scheme val="minor"/>
    </font>
    <font>
      <sz val="9"/>
      <color theme="0"/>
      <name val="ＭＳ Ｐゴシック"/>
      <family val="2"/>
      <charset val="128"/>
      <scheme val="minor"/>
    </font>
    <font>
      <sz val="18"/>
      <color theme="1"/>
      <name val="HGP創英角ｺﾞｼｯｸUB"/>
      <family val="3"/>
      <charset val="128"/>
    </font>
    <font>
      <sz val="6"/>
      <name val="ＭＳ Ｐゴシック"/>
      <family val="3"/>
      <charset val="128"/>
      <scheme val="minor"/>
    </font>
    <font>
      <sz val="9"/>
      <color theme="0"/>
      <name val="ＭＳ Ｐゴシック"/>
      <family val="3"/>
      <charset val="128"/>
      <scheme val="minor"/>
    </font>
    <font>
      <sz val="10"/>
      <color theme="0"/>
      <name val="ＭＳ Ｐゴシック"/>
      <family val="2"/>
      <charset val="128"/>
      <scheme val="minor"/>
    </font>
    <font>
      <sz val="10"/>
      <color theme="0"/>
      <name val="ＭＳ Ｐゴシック"/>
      <family val="3"/>
      <charset val="128"/>
      <scheme val="minor"/>
    </font>
    <font>
      <b/>
      <sz val="9"/>
      <color indexed="81"/>
      <name val="ＭＳ Ｐゴシック"/>
      <family val="3"/>
      <charset val="128"/>
    </font>
  </fonts>
  <fills count="46">
    <fill>
      <patternFill patternType="none"/>
    </fill>
    <fill>
      <patternFill patternType="gray125"/>
    </fill>
    <fill>
      <patternFill patternType="solid">
        <fgColor indexed="9"/>
        <bgColor indexed="64"/>
      </patternFill>
    </fill>
    <fill>
      <patternFill patternType="solid">
        <fgColor indexed="13"/>
        <bgColor indexed="64"/>
      </patternFill>
    </fill>
    <fill>
      <patternFill patternType="solid">
        <fgColor rgb="FFFFFFCC"/>
        <bgColor indexed="64"/>
      </patternFill>
    </fill>
    <fill>
      <patternFill patternType="solid">
        <fgColor theme="0"/>
        <bgColor indexed="64"/>
      </patternFill>
    </fill>
    <fill>
      <patternFill patternType="solid">
        <fgColor rgb="FFD9FFD9"/>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rgb="FFDDFFDD"/>
        <bgColor indexed="64"/>
      </patternFill>
    </fill>
    <fill>
      <patternFill patternType="solid">
        <fgColor theme="9" tint="0.59999389629810485"/>
        <bgColor indexed="64"/>
      </patternFill>
    </fill>
    <fill>
      <patternFill patternType="solid">
        <fgColor rgb="FFFFFF99"/>
        <bgColor indexed="64"/>
      </patternFill>
    </fill>
    <fill>
      <patternFill patternType="solid">
        <fgColor rgb="FFFFFF00"/>
        <bgColor indexed="64"/>
      </patternFill>
    </fill>
    <fill>
      <patternFill patternType="solid">
        <fgColor theme="6" tint="0.79998168889431442"/>
        <bgColor indexed="64"/>
      </patternFill>
    </fill>
    <fill>
      <patternFill patternType="solid">
        <fgColor rgb="FFCCFFCC"/>
        <bgColor indexed="64"/>
      </patternFill>
    </fill>
    <fill>
      <patternFill patternType="solid">
        <fgColor theme="8" tint="0.79998168889431442"/>
        <bgColor indexed="64"/>
      </patternFill>
    </fill>
    <fill>
      <patternFill patternType="solid">
        <fgColor theme="0" tint="-0.499984740745262"/>
        <bgColor indexed="64"/>
      </patternFill>
    </fill>
    <fill>
      <patternFill patternType="solid">
        <fgColor rgb="FF00B0F0"/>
        <bgColor indexed="64"/>
      </patternFill>
    </fill>
    <fill>
      <patternFill patternType="solid">
        <fgColor theme="4" tint="-0.249977111117893"/>
        <bgColor indexed="64"/>
      </patternFill>
    </fill>
    <fill>
      <patternFill patternType="solid">
        <fgColor rgb="FFFFFFFF"/>
        <bgColor indexed="64"/>
      </patternFill>
    </fill>
    <fill>
      <patternFill patternType="solid">
        <fgColor rgb="FF366092"/>
        <bgColor indexed="64"/>
      </patternFill>
    </fill>
    <fill>
      <patternFill patternType="solid">
        <fgColor theme="5" tint="0.79998168889431442"/>
        <bgColor indexed="64"/>
      </patternFill>
    </fill>
    <fill>
      <patternFill patternType="solid">
        <fgColor rgb="FFDAEEF3"/>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rgb="FFF2DCDB"/>
        <bgColor indexed="64"/>
      </patternFill>
    </fill>
  </fills>
  <borders count="101">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top/>
      <bottom/>
      <diagonal/>
    </border>
    <border>
      <left/>
      <right/>
      <top style="thin">
        <color indexed="64"/>
      </top>
      <bottom style="thin">
        <color indexed="64"/>
      </bottom>
      <diagonal/>
    </border>
    <border>
      <left/>
      <right style="thin">
        <color indexed="64"/>
      </right>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thin">
        <color indexed="64"/>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medium">
        <color indexed="64"/>
      </left>
      <right/>
      <top style="medium">
        <color indexed="64"/>
      </top>
      <bottom/>
      <diagonal/>
    </border>
    <border>
      <left/>
      <right/>
      <top/>
      <bottom style="thin">
        <color indexed="64"/>
      </bottom>
      <diagonal/>
    </border>
    <border>
      <left/>
      <right/>
      <top/>
      <bottom style="medium">
        <color indexed="64"/>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style="thin">
        <color indexed="64"/>
      </right>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style="thin">
        <color indexed="64"/>
      </top>
      <bottom style="dashDotDot">
        <color indexed="64"/>
      </bottom>
      <diagonal/>
    </border>
    <border>
      <left/>
      <right/>
      <top style="thin">
        <color indexed="64"/>
      </top>
      <bottom style="dashDotDot">
        <color indexed="64"/>
      </bottom>
      <diagonal/>
    </border>
    <border>
      <left/>
      <right style="thin">
        <color indexed="64"/>
      </right>
      <top style="thin">
        <color indexed="64"/>
      </top>
      <bottom style="dashDotDot">
        <color indexed="64"/>
      </bottom>
      <diagonal/>
    </border>
    <border>
      <left style="thin">
        <color indexed="64"/>
      </left>
      <right style="thin">
        <color indexed="64"/>
      </right>
      <top style="dashDotDot">
        <color indexed="64"/>
      </top>
      <bottom/>
      <diagonal/>
    </border>
    <border>
      <left style="thin">
        <color indexed="64"/>
      </left>
      <right/>
      <top style="dashDotDot">
        <color indexed="64"/>
      </top>
      <bottom style="hair">
        <color indexed="64"/>
      </bottom>
      <diagonal/>
    </border>
    <border>
      <left/>
      <right style="thin">
        <color indexed="64"/>
      </right>
      <top style="dashDotDot">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style="thin">
        <color indexed="64"/>
      </left>
      <right/>
      <top style="hair">
        <color indexed="64"/>
      </top>
      <bottom/>
      <diagonal/>
    </border>
    <border>
      <left style="thin">
        <color indexed="64"/>
      </left>
      <right style="thin">
        <color indexed="64"/>
      </right>
      <top style="hair">
        <color indexed="64"/>
      </top>
      <bottom/>
      <diagonal/>
    </border>
    <border diagonalDown="1">
      <left style="thin">
        <color indexed="64"/>
      </left>
      <right style="thin">
        <color indexed="64"/>
      </right>
      <top style="thin">
        <color indexed="64"/>
      </top>
      <bottom/>
      <diagonal style="thin">
        <color indexed="64"/>
      </diagonal>
    </border>
    <border diagonalDown="1">
      <left style="thin">
        <color indexed="64"/>
      </left>
      <right style="thin">
        <color indexed="64"/>
      </right>
      <top/>
      <bottom style="thin">
        <color indexed="64"/>
      </bottom>
      <diagonal style="thin">
        <color indexed="64"/>
      </diagonal>
    </border>
    <border>
      <left style="thin">
        <color indexed="64"/>
      </left>
      <right style="dotted">
        <color indexed="64"/>
      </right>
      <top style="thin">
        <color indexed="64"/>
      </top>
      <bottom/>
      <diagonal/>
    </border>
    <border>
      <left style="dotted">
        <color indexed="64"/>
      </left>
      <right style="thin">
        <color indexed="64"/>
      </right>
      <top style="thin">
        <color indexed="64"/>
      </top>
      <bottom/>
      <diagonal/>
    </border>
    <border>
      <left style="thin">
        <color indexed="64"/>
      </left>
      <right style="dotted">
        <color indexed="64"/>
      </right>
      <top/>
      <bottom/>
      <diagonal/>
    </border>
    <border>
      <left style="dotted">
        <color indexed="64"/>
      </left>
      <right style="thin">
        <color indexed="64"/>
      </right>
      <top/>
      <bottom/>
      <diagonal/>
    </border>
    <border>
      <left style="thin">
        <color indexed="64"/>
      </left>
      <right style="dotted">
        <color indexed="64"/>
      </right>
      <top/>
      <bottom style="thin">
        <color indexed="64"/>
      </bottom>
      <diagonal/>
    </border>
    <border>
      <left style="dotted">
        <color indexed="64"/>
      </left>
      <right style="thin">
        <color indexed="64"/>
      </right>
      <top/>
      <bottom style="thin">
        <color indexed="64"/>
      </bottom>
      <diagonal/>
    </border>
    <border>
      <left style="thin">
        <color auto="1"/>
      </left>
      <right style="hair">
        <color auto="1"/>
      </right>
      <top style="thin">
        <color auto="1"/>
      </top>
      <bottom style="hair">
        <color auto="1"/>
      </bottom>
      <diagonal/>
    </border>
    <border>
      <left style="hair">
        <color auto="1"/>
      </left>
      <right style="hair">
        <color auto="1"/>
      </right>
      <top style="thin">
        <color auto="1"/>
      </top>
      <bottom style="hair">
        <color auto="1"/>
      </bottom>
      <diagonal/>
    </border>
    <border>
      <left style="hair">
        <color auto="1"/>
      </left>
      <right style="thin">
        <color auto="1"/>
      </right>
      <top style="thin">
        <color auto="1"/>
      </top>
      <bottom style="hair">
        <color auto="1"/>
      </bottom>
      <diagonal/>
    </border>
    <border>
      <left style="thin">
        <color auto="1"/>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style="thin">
        <color auto="1"/>
      </right>
      <top style="hair">
        <color auto="1"/>
      </top>
      <bottom style="hair">
        <color auto="1"/>
      </bottom>
      <diagonal/>
    </border>
    <border>
      <left style="thin">
        <color auto="1"/>
      </left>
      <right style="hair">
        <color auto="1"/>
      </right>
      <top style="hair">
        <color auto="1"/>
      </top>
      <bottom style="thin">
        <color auto="1"/>
      </bottom>
      <diagonal/>
    </border>
    <border>
      <left style="hair">
        <color auto="1"/>
      </left>
      <right style="hair">
        <color auto="1"/>
      </right>
      <top style="hair">
        <color auto="1"/>
      </top>
      <bottom style="thin">
        <color auto="1"/>
      </bottom>
      <diagonal/>
    </border>
    <border>
      <left style="hair">
        <color auto="1"/>
      </left>
      <right style="thin">
        <color auto="1"/>
      </right>
      <top style="hair">
        <color auto="1"/>
      </top>
      <bottom style="thin">
        <color auto="1"/>
      </bottom>
      <diagonal/>
    </border>
    <border>
      <left/>
      <right style="medium">
        <color indexed="64"/>
      </right>
      <top/>
      <bottom style="medium">
        <color indexed="64"/>
      </bottom>
      <diagonal/>
    </border>
    <border>
      <left style="medium">
        <color indexed="64"/>
      </left>
      <right/>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top style="medium">
        <color indexed="64"/>
      </top>
      <bottom style="thin">
        <color indexed="64"/>
      </bottom>
      <diagonal/>
    </border>
    <border>
      <left style="medium">
        <color indexed="64"/>
      </left>
      <right/>
      <top style="medium">
        <color indexed="64"/>
      </top>
      <bottom style="thin">
        <color indexed="64"/>
      </bottom>
      <diagonal/>
    </border>
    <border>
      <left style="thin">
        <color indexed="64"/>
      </left>
      <right/>
      <top style="medium">
        <color indexed="64"/>
      </top>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right style="medium">
        <color indexed="64"/>
      </right>
      <top/>
      <bottom style="thin">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s>
  <cellStyleXfs count="66">
    <xf numFmtId="0" fontId="0" fillId="0" borderId="0">
      <alignment vertical="center"/>
    </xf>
    <xf numFmtId="38" fontId="2" fillId="0" borderId="0" applyFont="0" applyFill="0" applyBorder="0" applyAlignment="0" applyProtection="0"/>
    <xf numFmtId="0" fontId="2" fillId="0" borderId="0"/>
    <xf numFmtId="0" fontId="2" fillId="0" borderId="0">
      <alignment vertical="center"/>
    </xf>
    <xf numFmtId="0" fontId="20" fillId="7" borderId="0" applyNumberFormat="0" applyBorder="0" applyAlignment="0" applyProtection="0">
      <alignment vertical="center"/>
    </xf>
    <xf numFmtId="0" fontId="20" fillId="8" borderId="0" applyNumberFormat="0" applyBorder="0" applyAlignment="0" applyProtection="0">
      <alignment vertical="center"/>
    </xf>
    <xf numFmtId="0" fontId="20" fillId="9" borderId="0" applyNumberFormat="0" applyBorder="0" applyAlignment="0" applyProtection="0">
      <alignment vertical="center"/>
    </xf>
    <xf numFmtId="0" fontId="20" fillId="10" borderId="0" applyNumberFormat="0" applyBorder="0" applyAlignment="0" applyProtection="0">
      <alignment vertical="center"/>
    </xf>
    <xf numFmtId="0" fontId="20" fillId="11" borderId="0" applyNumberFormat="0" applyBorder="0" applyAlignment="0" applyProtection="0">
      <alignment vertical="center"/>
    </xf>
    <xf numFmtId="0" fontId="20" fillId="12" borderId="0" applyNumberFormat="0" applyBorder="0" applyAlignment="0" applyProtection="0">
      <alignment vertical="center"/>
    </xf>
    <xf numFmtId="0" fontId="20" fillId="13" borderId="0" applyNumberFormat="0" applyBorder="0" applyAlignment="0" applyProtection="0">
      <alignment vertical="center"/>
    </xf>
    <xf numFmtId="0" fontId="20" fillId="14" borderId="0" applyNumberFormat="0" applyBorder="0" applyAlignment="0" applyProtection="0">
      <alignment vertical="center"/>
    </xf>
    <xf numFmtId="0" fontId="20" fillId="15" borderId="0" applyNumberFormat="0" applyBorder="0" applyAlignment="0" applyProtection="0">
      <alignment vertical="center"/>
    </xf>
    <xf numFmtId="0" fontId="20" fillId="10" borderId="0" applyNumberFormat="0" applyBorder="0" applyAlignment="0" applyProtection="0">
      <alignment vertical="center"/>
    </xf>
    <xf numFmtId="0" fontId="20" fillId="13" borderId="0" applyNumberFormat="0" applyBorder="0" applyAlignment="0" applyProtection="0">
      <alignment vertical="center"/>
    </xf>
    <xf numFmtId="0" fontId="20" fillId="16" borderId="0" applyNumberFormat="0" applyBorder="0" applyAlignment="0" applyProtection="0">
      <alignment vertical="center"/>
    </xf>
    <xf numFmtId="0" fontId="7" fillId="17" borderId="0" applyNumberFormat="0" applyBorder="0" applyAlignment="0" applyProtection="0">
      <alignment vertical="center"/>
    </xf>
    <xf numFmtId="0" fontId="7" fillId="14" borderId="0" applyNumberFormat="0" applyBorder="0" applyAlignment="0" applyProtection="0">
      <alignment vertical="center"/>
    </xf>
    <xf numFmtId="0" fontId="7" fillId="15" borderId="0" applyNumberFormat="0" applyBorder="0" applyAlignment="0" applyProtection="0">
      <alignment vertical="center"/>
    </xf>
    <xf numFmtId="0" fontId="7" fillId="18" borderId="0" applyNumberFormat="0" applyBorder="0" applyAlignment="0" applyProtection="0">
      <alignment vertical="center"/>
    </xf>
    <xf numFmtId="0" fontId="7" fillId="19" borderId="0" applyNumberFormat="0" applyBorder="0" applyAlignment="0" applyProtection="0">
      <alignment vertical="center"/>
    </xf>
    <xf numFmtId="0" fontId="7" fillId="20" borderId="0" applyNumberFormat="0" applyBorder="0" applyAlignment="0" applyProtection="0">
      <alignment vertical="center"/>
    </xf>
    <xf numFmtId="0" fontId="7" fillId="21" borderId="0" applyNumberFormat="0" applyBorder="0" applyAlignment="0" applyProtection="0">
      <alignment vertical="center"/>
    </xf>
    <xf numFmtId="0" fontId="7" fillId="22" borderId="0" applyNumberFormat="0" applyBorder="0" applyAlignment="0" applyProtection="0">
      <alignment vertical="center"/>
    </xf>
    <xf numFmtId="0" fontId="7" fillId="23" borderId="0" applyNumberFormat="0" applyBorder="0" applyAlignment="0" applyProtection="0">
      <alignment vertical="center"/>
    </xf>
    <xf numFmtId="0" fontId="7" fillId="18" borderId="0" applyNumberFormat="0" applyBorder="0" applyAlignment="0" applyProtection="0">
      <alignment vertical="center"/>
    </xf>
    <xf numFmtId="0" fontId="7" fillId="19" borderId="0" applyNumberFormat="0" applyBorder="0" applyAlignment="0" applyProtection="0">
      <alignment vertical="center"/>
    </xf>
    <xf numFmtId="0" fontId="7" fillId="24" borderId="0" applyNumberFormat="0" applyBorder="0" applyAlignment="0" applyProtection="0">
      <alignment vertical="center"/>
    </xf>
    <xf numFmtId="0" fontId="21" fillId="0" borderId="0" applyNumberFormat="0" applyFill="0" applyBorder="0" applyAlignment="0" applyProtection="0">
      <alignment vertical="center"/>
    </xf>
    <xf numFmtId="0" fontId="22" fillId="25" borderId="34" applyNumberFormat="0" applyAlignment="0" applyProtection="0">
      <alignment vertical="center"/>
    </xf>
    <xf numFmtId="0" fontId="23" fillId="26" borderId="0" applyNumberFormat="0" applyBorder="0" applyAlignment="0" applyProtection="0">
      <alignment vertical="center"/>
    </xf>
    <xf numFmtId="0" fontId="2" fillId="27" borderId="35" applyNumberFormat="0" applyFont="0" applyAlignment="0" applyProtection="0">
      <alignment vertical="center"/>
    </xf>
    <xf numFmtId="0" fontId="24" fillId="0" borderId="36" applyNumberFormat="0" applyFill="0" applyAlignment="0" applyProtection="0">
      <alignment vertical="center"/>
    </xf>
    <xf numFmtId="0" fontId="25" fillId="8" borderId="0" applyNumberFormat="0" applyBorder="0" applyAlignment="0" applyProtection="0">
      <alignment vertical="center"/>
    </xf>
    <xf numFmtId="0" fontId="26" fillId="28" borderId="37" applyNumberFormat="0" applyAlignment="0" applyProtection="0">
      <alignment vertical="center"/>
    </xf>
    <xf numFmtId="0" fontId="27" fillId="0" borderId="0" applyNumberFormat="0" applyFill="0" applyBorder="0" applyAlignment="0" applyProtection="0">
      <alignment vertical="center"/>
    </xf>
    <xf numFmtId="0" fontId="28" fillId="0" borderId="38" applyNumberFormat="0" applyFill="0" applyAlignment="0" applyProtection="0">
      <alignment vertical="center"/>
    </xf>
    <xf numFmtId="0" fontId="29" fillId="0" borderId="39" applyNumberFormat="0" applyFill="0" applyAlignment="0" applyProtection="0">
      <alignment vertical="center"/>
    </xf>
    <xf numFmtId="0" fontId="30" fillId="0" borderId="40" applyNumberFormat="0" applyFill="0" applyAlignment="0" applyProtection="0">
      <alignment vertical="center"/>
    </xf>
    <xf numFmtId="0" fontId="30" fillId="0" borderId="0" applyNumberFormat="0" applyFill="0" applyBorder="0" applyAlignment="0" applyProtection="0">
      <alignment vertical="center"/>
    </xf>
    <xf numFmtId="0" fontId="31" fillId="0" borderId="41" applyNumberFormat="0" applyFill="0" applyAlignment="0" applyProtection="0">
      <alignment vertical="center"/>
    </xf>
    <xf numFmtId="0" fontId="32" fillId="28" borderId="42" applyNumberFormat="0" applyAlignment="0" applyProtection="0">
      <alignment vertical="center"/>
    </xf>
    <xf numFmtId="0" fontId="33" fillId="0" borderId="0" applyNumberFormat="0" applyFill="0" applyBorder="0" applyAlignment="0" applyProtection="0">
      <alignment vertical="center"/>
    </xf>
    <xf numFmtId="0" fontId="34" fillId="12" borderId="37" applyNumberFormat="0" applyAlignment="0" applyProtection="0">
      <alignment vertical="center"/>
    </xf>
    <xf numFmtId="0" fontId="2" fillId="0" borderId="0"/>
    <xf numFmtId="0" fontId="2" fillId="0" borderId="0">
      <alignment vertical="center"/>
    </xf>
    <xf numFmtId="0" fontId="35" fillId="0" borderId="0">
      <alignment vertical="center"/>
    </xf>
    <xf numFmtId="0" fontId="2" fillId="0" borderId="0">
      <alignment vertical="center"/>
    </xf>
    <xf numFmtId="0" fontId="2" fillId="0" borderId="0">
      <alignment vertical="center"/>
    </xf>
    <xf numFmtId="0" fontId="36" fillId="9" borderId="0" applyNumberFormat="0" applyBorder="0" applyAlignment="0" applyProtection="0">
      <alignment vertical="center"/>
    </xf>
    <xf numFmtId="0" fontId="35" fillId="0" borderId="0">
      <alignment vertical="center"/>
    </xf>
    <xf numFmtId="0" fontId="57" fillId="0" borderId="0">
      <alignment vertical="center"/>
    </xf>
    <xf numFmtId="0" fontId="58" fillId="0" borderId="0" applyNumberFormat="0" applyFill="0" applyBorder="0" applyAlignment="0" applyProtection="0">
      <alignment vertical="center"/>
    </xf>
    <xf numFmtId="0" fontId="2" fillId="0" borderId="0"/>
    <xf numFmtId="0" fontId="2" fillId="0" borderId="0">
      <alignment vertical="center"/>
    </xf>
    <xf numFmtId="38" fontId="2" fillId="0" borderId="0" applyFont="0" applyFill="0" applyBorder="0" applyAlignment="0" applyProtection="0">
      <alignment vertical="center"/>
    </xf>
    <xf numFmtId="38" fontId="60" fillId="0" borderId="0" applyFont="0" applyFill="0" applyBorder="0" applyAlignment="0" applyProtection="0"/>
    <xf numFmtId="38" fontId="60" fillId="0" borderId="0" applyFont="0" applyFill="0" applyBorder="0" applyAlignment="0" applyProtection="0"/>
    <xf numFmtId="38" fontId="61" fillId="0" borderId="0" applyFill="0" applyBorder="0" applyAlignment="0" applyProtection="0">
      <alignment vertical="center"/>
    </xf>
    <xf numFmtId="0" fontId="62" fillId="0" borderId="0">
      <alignment vertical="center"/>
    </xf>
    <xf numFmtId="0" fontId="61" fillId="0" borderId="0">
      <alignment vertical="center"/>
    </xf>
    <xf numFmtId="0" fontId="1" fillId="0" borderId="0">
      <alignment vertical="center"/>
    </xf>
    <xf numFmtId="0" fontId="73" fillId="0" borderId="0">
      <alignment vertical="center"/>
    </xf>
    <xf numFmtId="0" fontId="2" fillId="0" borderId="0"/>
    <xf numFmtId="6" fontId="2" fillId="0" borderId="0" applyFont="0" applyFill="0" applyBorder="0" applyAlignment="0" applyProtection="0"/>
    <xf numFmtId="0" fontId="2" fillId="0" borderId="0">
      <alignment vertical="center"/>
    </xf>
  </cellStyleXfs>
  <cellXfs count="897">
    <xf numFmtId="0" fontId="0" fillId="0" borderId="0" xfId="0">
      <alignment vertical="center"/>
    </xf>
    <xf numFmtId="0" fontId="6" fillId="2" borderId="0" xfId="0" applyFont="1" applyFill="1">
      <alignment vertical="center"/>
    </xf>
    <xf numFmtId="0" fontId="0" fillId="2" borderId="0" xfId="0" applyFill="1">
      <alignment vertical="center"/>
    </xf>
    <xf numFmtId="0" fontId="0" fillId="2" borderId="1" xfId="0" applyFill="1" applyBorder="1" applyAlignment="1">
      <alignment horizontal="center" vertical="center"/>
    </xf>
    <xf numFmtId="0" fontId="0" fillId="2" borderId="0" xfId="0" applyFill="1" applyBorder="1" applyProtection="1">
      <alignment vertical="center"/>
      <protection locked="0"/>
    </xf>
    <xf numFmtId="0" fontId="0" fillId="2" borderId="0" xfId="0" applyFill="1" applyBorder="1">
      <alignment vertical="center"/>
    </xf>
    <xf numFmtId="0" fontId="0" fillId="2" borderId="0" xfId="0" applyFill="1" applyBorder="1" applyAlignment="1">
      <alignment horizontal="center" vertical="center"/>
    </xf>
    <xf numFmtId="0" fontId="0" fillId="2" borderId="0" xfId="0" applyFill="1" applyBorder="1" applyAlignment="1">
      <alignment horizontal="left" vertical="center"/>
    </xf>
    <xf numFmtId="0" fontId="0" fillId="4" borderId="1" xfId="0" applyFill="1" applyBorder="1" applyAlignment="1">
      <alignment horizontal="center" vertical="center"/>
    </xf>
    <xf numFmtId="0" fontId="12" fillId="2" borderId="0" xfId="0" applyFont="1" applyFill="1">
      <alignment vertical="center"/>
    </xf>
    <xf numFmtId="0" fontId="12" fillId="2" borderId="0" xfId="0" applyFont="1" applyFill="1" applyBorder="1" applyAlignment="1">
      <alignment horizontal="center" vertical="center" wrapText="1"/>
    </xf>
    <xf numFmtId="0" fontId="12" fillId="2" borderId="0" xfId="0" applyFont="1" applyFill="1" applyBorder="1" applyAlignment="1">
      <alignment horizontal="center" vertical="center"/>
    </xf>
    <xf numFmtId="0" fontId="12" fillId="5" borderId="0" xfId="0" applyFont="1" applyFill="1">
      <alignment vertical="center"/>
    </xf>
    <xf numFmtId="0" fontId="12" fillId="5" borderId="20" xfId="0" applyFont="1" applyFill="1" applyBorder="1" applyAlignment="1" applyProtection="1">
      <alignment vertical="center"/>
      <protection locked="0"/>
    </xf>
    <xf numFmtId="0" fontId="12" fillId="5" borderId="0" xfId="0" applyFont="1" applyFill="1" applyAlignment="1">
      <alignment horizontal="center" vertical="center"/>
    </xf>
    <xf numFmtId="0" fontId="12" fillId="5" borderId="0" xfId="0" applyFont="1" applyFill="1" applyProtection="1">
      <alignment vertical="center"/>
      <protection locked="0"/>
    </xf>
    <xf numFmtId="0" fontId="12" fillId="5" borderId="0" xfId="0" applyFont="1" applyFill="1" applyAlignment="1">
      <alignment horizontal="left" vertical="center"/>
    </xf>
    <xf numFmtId="0" fontId="14" fillId="5" borderId="0" xfId="0" applyFont="1" applyFill="1" applyAlignment="1">
      <alignment horizontal="right" vertical="center"/>
    </xf>
    <xf numFmtId="0" fontId="15" fillId="2" borderId="1" xfId="0" applyFont="1" applyFill="1" applyBorder="1" applyAlignment="1">
      <alignment horizontal="center" vertical="center" wrapText="1"/>
    </xf>
    <xf numFmtId="0" fontId="15" fillId="2" borderId="1" xfId="0" applyFont="1" applyFill="1" applyBorder="1" applyAlignment="1">
      <alignment horizontal="center" vertical="center"/>
    </xf>
    <xf numFmtId="0" fontId="15" fillId="4" borderId="1" xfId="0" applyFont="1" applyFill="1" applyBorder="1" applyAlignment="1" applyProtection="1">
      <alignment horizontal="center" vertical="center"/>
      <protection locked="0"/>
    </xf>
    <xf numFmtId="0" fontId="12" fillId="2" borderId="18" xfId="0" applyFont="1" applyFill="1" applyBorder="1" applyAlignment="1">
      <alignment vertical="center"/>
    </xf>
    <xf numFmtId="0" fontId="12" fillId="2" borderId="17" xfId="0" applyFont="1" applyFill="1" applyBorder="1" applyAlignment="1">
      <alignment vertical="center"/>
    </xf>
    <xf numFmtId="49" fontId="12" fillId="4" borderId="0" xfId="0" applyNumberFormat="1" applyFont="1" applyFill="1" applyBorder="1" applyAlignment="1" applyProtection="1">
      <alignment horizontal="center" vertical="center"/>
      <protection locked="0"/>
    </xf>
    <xf numFmtId="49" fontId="14" fillId="4" borderId="10" xfId="0" applyNumberFormat="1" applyFont="1" applyFill="1" applyBorder="1" applyAlignment="1" applyProtection="1">
      <alignment horizontal="center" vertical="center"/>
      <protection locked="0"/>
    </xf>
    <xf numFmtId="0" fontId="12" fillId="2" borderId="15" xfId="0" applyFont="1" applyFill="1" applyBorder="1" applyAlignment="1">
      <alignment horizontal="center" vertical="center"/>
    </xf>
    <xf numFmtId="0" fontId="12" fillId="2" borderId="20" xfId="0" applyFont="1" applyFill="1" applyBorder="1" applyAlignment="1">
      <alignment horizontal="center" vertical="center"/>
    </xf>
    <xf numFmtId="49" fontId="12" fillId="4" borderId="20" xfId="0" applyNumberFormat="1" applyFont="1" applyFill="1" applyBorder="1" applyAlignment="1" applyProtection="1">
      <alignment horizontal="center" vertical="center"/>
      <protection locked="0"/>
    </xf>
    <xf numFmtId="49" fontId="14" fillId="4" borderId="25" xfId="0" applyNumberFormat="1" applyFont="1" applyFill="1" applyBorder="1" applyAlignment="1" applyProtection="1">
      <alignment horizontal="center" vertical="center"/>
      <protection locked="0"/>
    </xf>
    <xf numFmtId="0" fontId="15" fillId="2" borderId="3" xfId="0" applyFont="1" applyFill="1" applyBorder="1" applyAlignment="1">
      <alignment horizontal="center" vertical="center"/>
    </xf>
    <xf numFmtId="0" fontId="15" fillId="2" borderId="18" xfId="0" applyFont="1" applyFill="1" applyBorder="1" applyAlignment="1">
      <alignment horizontal="center" vertical="center"/>
    </xf>
    <xf numFmtId="0" fontId="15" fillId="2" borderId="4" xfId="0" applyFont="1" applyFill="1" applyBorder="1" applyAlignment="1">
      <alignment vertical="center"/>
    </xf>
    <xf numFmtId="0" fontId="15" fillId="4" borderId="20" xfId="0" applyFont="1" applyFill="1" applyBorder="1" applyAlignment="1" applyProtection="1">
      <alignment horizontal="center" vertical="center"/>
      <protection locked="0"/>
    </xf>
    <xf numFmtId="0" fontId="15" fillId="2" borderId="9" xfId="0" applyFont="1" applyFill="1" applyBorder="1" applyAlignment="1">
      <alignment vertical="center"/>
    </xf>
    <xf numFmtId="0" fontId="15" fillId="4" borderId="9" xfId="0" applyFont="1" applyFill="1" applyBorder="1" applyAlignment="1" applyProtection="1">
      <alignment horizontal="center" vertical="center"/>
      <protection locked="0"/>
    </xf>
    <xf numFmtId="0" fontId="15" fillId="4" borderId="9" xfId="0" applyFont="1" applyFill="1" applyBorder="1" applyAlignment="1">
      <alignment horizontal="center" vertical="center"/>
    </xf>
    <xf numFmtId="0" fontId="15" fillId="2" borderId="2" xfId="0" applyFont="1" applyFill="1" applyBorder="1" applyAlignment="1">
      <alignment vertical="center"/>
    </xf>
    <xf numFmtId="176" fontId="12" fillId="4" borderId="4" xfId="0" applyNumberFormat="1" applyFont="1" applyFill="1" applyBorder="1" applyAlignment="1" applyProtection="1">
      <alignment horizontal="center" vertical="center"/>
      <protection locked="0"/>
    </xf>
    <xf numFmtId="0" fontId="12" fillId="2" borderId="2" xfId="0" applyFont="1" applyFill="1" applyBorder="1" applyAlignment="1">
      <alignment vertical="center"/>
    </xf>
    <xf numFmtId="0" fontId="15" fillId="2" borderId="9" xfId="0" applyFont="1" applyFill="1" applyBorder="1" applyAlignment="1">
      <alignment horizontal="center" vertical="center"/>
    </xf>
    <xf numFmtId="0" fontId="12" fillId="2" borderId="0" xfId="0" applyFont="1" applyFill="1" applyBorder="1">
      <alignment vertical="center"/>
    </xf>
    <xf numFmtId="0" fontId="17" fillId="2" borderId="0" xfId="0" applyFont="1" applyFill="1" applyBorder="1" applyAlignment="1">
      <alignment horizontal="left" vertical="center"/>
    </xf>
    <xf numFmtId="0" fontId="15" fillId="2" borderId="0" xfId="0" applyFont="1" applyFill="1" applyBorder="1" applyAlignment="1">
      <alignment horizontal="right" vertical="center"/>
    </xf>
    <xf numFmtId="0" fontId="15" fillId="2" borderId="0" xfId="0" applyFont="1" applyFill="1" applyBorder="1" applyAlignment="1">
      <alignment horizontal="center" vertical="center" wrapText="1"/>
    </xf>
    <xf numFmtId="0" fontId="18" fillId="4" borderId="1" xfId="0" applyFont="1" applyFill="1" applyBorder="1" applyAlignment="1">
      <alignment horizontal="center" vertical="center"/>
    </xf>
    <xf numFmtId="0" fontId="18" fillId="2" borderId="0" xfId="0" applyFont="1" applyFill="1">
      <alignment vertical="center"/>
    </xf>
    <xf numFmtId="0" fontId="18" fillId="6" borderId="1" xfId="0" applyFont="1" applyFill="1" applyBorder="1" applyAlignment="1">
      <alignment horizontal="center" vertical="center"/>
    </xf>
    <xf numFmtId="0" fontId="14" fillId="2" borderId="0" xfId="0" applyFont="1" applyFill="1" applyAlignment="1">
      <alignment vertical="center"/>
    </xf>
    <xf numFmtId="0" fontId="12" fillId="2" borderId="0" xfId="0" applyFont="1" applyFill="1" applyAlignment="1">
      <alignment horizontal="right" vertical="center"/>
    </xf>
    <xf numFmtId="0" fontId="12" fillId="2" borderId="0" xfId="0" applyFont="1" applyFill="1" applyAlignment="1">
      <alignment horizontal="center" vertical="center"/>
    </xf>
    <xf numFmtId="0" fontId="12" fillId="4" borderId="0" xfId="0" applyFont="1" applyFill="1" applyProtection="1">
      <alignment vertical="center"/>
      <protection locked="0"/>
    </xf>
    <xf numFmtId="0" fontId="12" fillId="2" borderId="0" xfId="0" applyFont="1" applyFill="1" applyAlignment="1">
      <alignment horizontal="left" vertical="center"/>
    </xf>
    <xf numFmtId="0" fontId="14" fillId="2" borderId="0" xfId="0" applyFont="1" applyFill="1" applyBorder="1" applyAlignment="1">
      <alignment vertical="center" textRotation="255"/>
    </xf>
    <xf numFmtId="0" fontId="14" fillId="2" borderId="0" xfId="0" applyFont="1" applyFill="1" applyBorder="1" applyAlignment="1">
      <alignment vertical="center"/>
    </xf>
    <xf numFmtId="0" fontId="12" fillId="2" borderId="0" xfId="0" applyFont="1" applyFill="1" applyBorder="1" applyAlignment="1">
      <alignment vertical="center" textRotation="255"/>
    </xf>
    <xf numFmtId="0" fontId="12" fillId="2" borderId="0" xfId="0" applyFont="1" applyFill="1" applyBorder="1" applyAlignment="1">
      <alignment vertical="center"/>
    </xf>
    <xf numFmtId="0" fontId="15" fillId="2" borderId="0" xfId="0" applyFont="1" applyFill="1" applyBorder="1">
      <alignment vertical="center"/>
    </xf>
    <xf numFmtId="0" fontId="15" fillId="2" borderId="0" xfId="0" applyFont="1" applyFill="1">
      <alignment vertical="center"/>
    </xf>
    <xf numFmtId="0" fontId="15" fillId="2" borderId="21" xfId="0" applyFont="1" applyFill="1" applyBorder="1" applyAlignment="1">
      <alignment horizontal="center" vertical="center" wrapText="1"/>
    </xf>
    <xf numFmtId="0" fontId="15" fillId="2" borderId="0" xfId="0" applyFont="1" applyFill="1" applyBorder="1" applyAlignment="1">
      <alignment horizontal="center" vertical="center"/>
    </xf>
    <xf numFmtId="0" fontId="15" fillId="2" borderId="0" xfId="0" applyFont="1" applyFill="1" applyAlignment="1">
      <alignment vertical="center" wrapText="1"/>
    </xf>
    <xf numFmtId="49" fontId="15" fillId="0" borderId="26" xfId="0" applyNumberFormat="1" applyFont="1" applyFill="1" applyBorder="1" applyAlignment="1">
      <alignment horizontal="right" vertical="center"/>
    </xf>
    <xf numFmtId="0" fontId="15" fillId="0" borderId="9" xfId="0" applyFont="1" applyFill="1" applyBorder="1" applyAlignment="1">
      <alignment horizontal="right" vertical="center"/>
    </xf>
    <xf numFmtId="0" fontId="15" fillId="0" borderId="9" xfId="0" applyFont="1" applyFill="1" applyBorder="1" applyAlignment="1">
      <alignment vertical="center"/>
    </xf>
    <xf numFmtId="0" fontId="15" fillId="29" borderId="1" xfId="0" applyFont="1" applyFill="1" applyBorder="1" applyAlignment="1" applyProtection="1">
      <alignment horizontal="center" vertical="center"/>
      <protection locked="0"/>
    </xf>
    <xf numFmtId="49" fontId="15" fillId="0" borderId="32" xfId="0" applyNumberFormat="1" applyFont="1" applyFill="1" applyBorder="1" applyAlignment="1">
      <alignment horizontal="right" vertical="center"/>
    </xf>
    <xf numFmtId="0" fontId="15" fillId="0" borderId="33" xfId="0" applyFont="1" applyFill="1" applyBorder="1" applyAlignment="1">
      <alignment vertical="center"/>
    </xf>
    <xf numFmtId="0" fontId="15" fillId="29" borderId="28" xfId="0" applyFont="1" applyFill="1" applyBorder="1" applyAlignment="1" applyProtection="1">
      <alignment horizontal="center" vertical="center"/>
      <protection locked="0"/>
    </xf>
    <xf numFmtId="49" fontId="15" fillId="0" borderId="0" xfId="0" applyNumberFormat="1" applyFont="1" applyFill="1" applyBorder="1" applyAlignment="1">
      <alignment horizontal="right" vertical="center"/>
    </xf>
    <xf numFmtId="0" fontId="15" fillId="0" borderId="0" xfId="0" applyFont="1" applyFill="1" applyBorder="1" applyAlignment="1">
      <alignment vertical="center"/>
    </xf>
    <xf numFmtId="0" fontId="38" fillId="0" borderId="19" xfId="0" applyFont="1" applyFill="1" applyBorder="1" applyAlignment="1">
      <alignment horizontal="center" vertical="center"/>
    </xf>
    <xf numFmtId="0" fontId="38" fillId="0" borderId="11" xfId="0" applyFont="1" applyFill="1" applyBorder="1" applyAlignment="1">
      <alignment vertical="center"/>
    </xf>
    <xf numFmtId="0" fontId="38" fillId="0" borderId="11" xfId="0" applyFont="1" applyFill="1" applyBorder="1" applyAlignment="1">
      <alignment horizontal="center" vertical="center"/>
    </xf>
    <xf numFmtId="0" fontId="15" fillId="0" borderId="9" xfId="0" applyFont="1" applyFill="1" applyBorder="1" applyAlignment="1">
      <alignment vertical="center" wrapText="1"/>
    </xf>
    <xf numFmtId="0" fontId="39" fillId="2" borderId="0" xfId="0" applyFont="1" applyFill="1" applyAlignment="1">
      <alignment vertical="center" wrapText="1"/>
    </xf>
    <xf numFmtId="0" fontId="15" fillId="5" borderId="26" xfId="0" applyFont="1" applyFill="1" applyBorder="1" applyAlignment="1">
      <alignment horizontal="right" vertical="center" wrapText="1"/>
    </xf>
    <xf numFmtId="0" fontId="15" fillId="5" borderId="9" xfId="0" applyFont="1" applyFill="1" applyBorder="1" applyAlignment="1">
      <alignment vertical="center" wrapText="1"/>
    </xf>
    <xf numFmtId="0" fontId="15" fillId="29" borderId="1" xfId="0" applyFont="1" applyFill="1" applyBorder="1" applyAlignment="1" applyProtection="1">
      <alignment horizontal="center" vertical="center" wrapText="1"/>
      <protection locked="0"/>
    </xf>
    <xf numFmtId="0" fontId="15" fillId="5" borderId="0" xfId="0" applyFont="1" applyFill="1" applyAlignment="1">
      <alignment vertical="center" wrapText="1"/>
    </xf>
    <xf numFmtId="0" fontId="39" fillId="5" borderId="0" xfId="0" applyFont="1" applyFill="1" applyAlignment="1">
      <alignment vertical="center" wrapText="1"/>
    </xf>
    <xf numFmtId="0" fontId="15" fillId="0" borderId="26" xfId="0" applyFont="1" applyFill="1" applyBorder="1" applyAlignment="1">
      <alignment horizontal="right" vertical="center" wrapText="1"/>
    </xf>
    <xf numFmtId="49" fontId="15" fillId="0" borderId="26" xfId="0" applyNumberFormat="1" applyFont="1" applyFill="1" applyBorder="1" applyAlignment="1">
      <alignment horizontal="center" vertical="center"/>
    </xf>
    <xf numFmtId="0" fontId="15" fillId="2" borderId="0" xfId="0" applyFont="1" applyFill="1" applyAlignment="1">
      <alignment horizontal="center" vertical="center"/>
    </xf>
    <xf numFmtId="0" fontId="12" fillId="0" borderId="0" xfId="0" applyFont="1" applyFill="1">
      <alignment vertical="center"/>
    </xf>
    <xf numFmtId="0" fontId="14" fillId="5" borderId="0" xfId="0" applyFont="1" applyFill="1" applyAlignment="1">
      <alignment vertical="center"/>
    </xf>
    <xf numFmtId="0" fontId="12" fillId="5" borderId="0" xfId="0" applyFont="1" applyFill="1" applyAlignment="1">
      <alignment horizontal="right" vertical="center"/>
    </xf>
    <xf numFmtId="0" fontId="12" fillId="5" borderId="20" xfId="0" applyFont="1" applyFill="1" applyBorder="1" applyAlignment="1" applyProtection="1">
      <alignment horizontal="right" vertical="center"/>
      <protection locked="0"/>
    </xf>
    <xf numFmtId="0" fontId="12" fillId="4" borderId="0" xfId="0" applyFont="1" applyFill="1" applyBorder="1" applyAlignment="1" applyProtection="1">
      <alignment vertical="center"/>
      <protection locked="0"/>
    </xf>
    <xf numFmtId="0" fontId="12" fillId="5" borderId="0" xfId="0" applyFont="1" applyFill="1" applyBorder="1" applyAlignment="1" applyProtection="1">
      <alignment horizontal="right" vertical="center"/>
      <protection locked="0"/>
    </xf>
    <xf numFmtId="0" fontId="12" fillId="5" borderId="0" xfId="0" applyFont="1" applyFill="1" applyBorder="1" applyAlignment="1" applyProtection="1">
      <alignment vertical="center"/>
      <protection locked="0"/>
    </xf>
    <xf numFmtId="0" fontId="12" fillId="5" borderId="20" xfId="0" applyFont="1" applyFill="1" applyBorder="1" applyAlignment="1">
      <alignment horizontal="right" vertical="center"/>
    </xf>
    <xf numFmtId="0" fontId="12" fillId="5" borderId="20" xfId="0" applyFont="1" applyFill="1" applyBorder="1" applyAlignment="1">
      <alignment horizontal="center" vertical="center"/>
    </xf>
    <xf numFmtId="0" fontId="12" fillId="5" borderId="20" xfId="0" applyFont="1" applyFill="1" applyBorder="1" applyProtection="1">
      <alignment vertical="center"/>
      <protection locked="0"/>
    </xf>
    <xf numFmtId="0" fontId="15" fillId="2" borderId="3" xfId="0" applyFont="1" applyFill="1" applyBorder="1" applyAlignment="1">
      <alignment horizontal="center" vertical="center" wrapText="1"/>
    </xf>
    <xf numFmtId="180" fontId="0" fillId="4" borderId="1" xfId="0" applyNumberFormat="1" applyFont="1" applyFill="1" applyBorder="1" applyAlignment="1">
      <alignment horizontal="center" vertical="center"/>
    </xf>
    <xf numFmtId="0" fontId="0" fillId="5" borderId="0" xfId="0" applyFill="1">
      <alignment vertical="center"/>
    </xf>
    <xf numFmtId="0" fontId="0" fillId="5" borderId="0" xfId="0" applyFill="1" applyProtection="1">
      <alignment vertical="center"/>
      <protection locked="0"/>
    </xf>
    <xf numFmtId="0" fontId="0" fillId="2" borderId="1" xfId="0" applyFill="1" applyBorder="1" applyAlignment="1">
      <alignment horizontal="center" vertical="center" wrapText="1"/>
    </xf>
    <xf numFmtId="181" fontId="0" fillId="4" borderId="1" xfId="0" applyNumberFormat="1" applyFill="1" applyBorder="1" applyAlignment="1">
      <alignment horizontal="center" vertical="center"/>
    </xf>
    <xf numFmtId="0" fontId="5" fillId="2" borderId="1" xfId="0" applyFont="1" applyFill="1" applyBorder="1" applyAlignment="1">
      <alignment horizontal="center" vertical="center" wrapText="1"/>
    </xf>
    <xf numFmtId="181" fontId="0" fillId="4" borderId="5" xfId="0" applyNumberFormat="1" applyFill="1" applyBorder="1" applyAlignment="1">
      <alignment horizontal="center" vertical="center"/>
    </xf>
    <xf numFmtId="0" fontId="0" fillId="5" borderId="1" xfId="0" applyFill="1" applyBorder="1" applyAlignment="1">
      <alignment horizontal="center" vertical="center"/>
    </xf>
    <xf numFmtId="181" fontId="0" fillId="4" borderId="1" xfId="0" applyNumberFormat="1" applyFill="1" applyBorder="1" applyAlignment="1">
      <alignment vertical="center"/>
    </xf>
    <xf numFmtId="0" fontId="0" fillId="5" borderId="3" xfId="0" applyFill="1" applyBorder="1" applyAlignment="1">
      <alignment horizontal="center" vertical="center"/>
    </xf>
    <xf numFmtId="0" fontId="0" fillId="6" borderId="3" xfId="0" applyFill="1" applyBorder="1" applyAlignment="1" applyProtection="1">
      <alignment horizontal="center" vertical="center"/>
      <protection locked="0"/>
    </xf>
    <xf numFmtId="0" fontId="0" fillId="5" borderId="1" xfId="0" applyFill="1" applyBorder="1" applyAlignment="1">
      <alignment horizontal="center" vertical="center" wrapText="1"/>
    </xf>
    <xf numFmtId="0" fontId="41" fillId="5" borderId="1" xfId="0" applyFont="1" applyFill="1" applyBorder="1" applyAlignment="1">
      <alignment horizontal="center" vertical="center"/>
    </xf>
    <xf numFmtId="181" fontId="0" fillId="4" borderId="5" xfId="0" applyNumberFormat="1" applyFill="1" applyBorder="1" applyAlignment="1">
      <alignment vertical="center"/>
    </xf>
    <xf numFmtId="0" fontId="4" fillId="5" borderId="1" xfId="0" applyFont="1" applyFill="1" applyBorder="1" applyAlignment="1">
      <alignment horizontal="center" vertical="center" wrapText="1"/>
    </xf>
    <xf numFmtId="0" fontId="0" fillId="2" borderId="0" xfId="0" applyFill="1" applyBorder="1" applyAlignment="1">
      <alignment horizontal="center" vertical="center" wrapText="1"/>
    </xf>
    <xf numFmtId="0" fontId="0" fillId="0" borderId="0" xfId="0" applyFill="1" applyBorder="1" applyAlignment="1" applyProtection="1">
      <alignment horizontal="center" vertical="center"/>
      <protection locked="0"/>
    </xf>
    <xf numFmtId="0" fontId="12" fillId="0" borderId="0" xfId="0" applyFont="1" applyProtection="1">
      <alignment vertical="center"/>
    </xf>
    <xf numFmtId="0" fontId="42" fillId="0" borderId="0" xfId="0" applyFont="1" applyBorder="1" applyAlignment="1" applyProtection="1">
      <alignment horizontal="left" vertical="center"/>
    </xf>
    <xf numFmtId="0" fontId="43" fillId="5" borderId="18" xfId="0" applyFont="1" applyFill="1" applyBorder="1" applyAlignment="1" applyProtection="1">
      <alignment horizontal="center" vertical="center"/>
    </xf>
    <xf numFmtId="0" fontId="12" fillId="5" borderId="0" xfId="0" applyFont="1" applyFill="1" applyProtection="1">
      <alignment vertical="center"/>
    </xf>
    <xf numFmtId="0" fontId="12" fillId="0" borderId="0" xfId="0" applyFont="1" applyAlignment="1" applyProtection="1">
      <alignment horizontal="left" vertical="center" wrapText="1"/>
    </xf>
    <xf numFmtId="0" fontId="12" fillId="0" borderId="1" xfId="0" applyFont="1" applyBorder="1" applyAlignment="1" applyProtection="1">
      <alignment horizontal="center" vertical="center"/>
    </xf>
    <xf numFmtId="0" fontId="44" fillId="30" borderId="4" xfId="0" applyFont="1" applyFill="1" applyBorder="1" applyAlignment="1" applyProtection="1">
      <alignment horizontal="center" vertical="center" wrapText="1"/>
    </xf>
    <xf numFmtId="0" fontId="44" fillId="29" borderId="1" xfId="0" applyFont="1" applyFill="1" applyBorder="1" applyAlignment="1" applyProtection="1">
      <alignment horizontal="center" vertical="center" wrapText="1"/>
      <protection locked="0"/>
    </xf>
    <xf numFmtId="0" fontId="14" fillId="29" borderId="1" xfId="0" applyFont="1" applyFill="1" applyBorder="1" applyAlignment="1" applyProtection="1">
      <alignment horizontal="center" vertical="center" wrapText="1"/>
      <protection locked="0"/>
    </xf>
    <xf numFmtId="0" fontId="5" fillId="0" borderId="20" xfId="0" applyFont="1" applyBorder="1" applyAlignment="1">
      <alignment horizontal="left"/>
    </xf>
    <xf numFmtId="0" fontId="45" fillId="0" borderId="20" xfId="0" applyFont="1" applyBorder="1" applyAlignment="1">
      <alignment horizontal="center" vertical="center"/>
    </xf>
    <xf numFmtId="0" fontId="46" fillId="31" borderId="1" xfId="0" applyFont="1" applyFill="1" applyBorder="1" applyAlignment="1">
      <alignment horizontal="center" vertical="center" wrapText="1"/>
    </xf>
    <xf numFmtId="0" fontId="46" fillId="0" borderId="1" xfId="0" applyFont="1" applyBorder="1" applyAlignment="1">
      <alignment horizontal="center" vertical="center" wrapText="1"/>
    </xf>
    <xf numFmtId="0" fontId="46" fillId="31" borderId="1" xfId="0" applyFont="1" applyFill="1" applyBorder="1" applyAlignment="1">
      <alignment horizontal="justify" vertical="center" wrapText="1"/>
    </xf>
    <xf numFmtId="0" fontId="47" fillId="31" borderId="1" xfId="0" applyFont="1" applyFill="1" applyBorder="1" applyAlignment="1">
      <alignment horizontal="justify" vertical="center" wrapText="1"/>
    </xf>
    <xf numFmtId="0" fontId="50" fillId="0" borderId="1" xfId="0" applyFont="1" applyBorder="1" applyAlignment="1">
      <alignment horizontal="center" vertical="center" wrapText="1"/>
    </xf>
    <xf numFmtId="0" fontId="50" fillId="0" borderId="1" xfId="0" applyFont="1" applyFill="1" applyBorder="1" applyAlignment="1">
      <alignment horizontal="center" vertical="center" wrapText="1"/>
    </xf>
    <xf numFmtId="0" fontId="50" fillId="31" borderId="44" xfId="0" applyFont="1" applyFill="1" applyBorder="1" applyAlignment="1">
      <alignment vertical="center" wrapText="1"/>
    </xf>
    <xf numFmtId="0" fontId="50" fillId="31" borderId="46" xfId="0" applyFont="1" applyFill="1" applyBorder="1" applyAlignment="1">
      <alignment vertical="center" wrapText="1"/>
    </xf>
    <xf numFmtId="0" fontId="50" fillId="0" borderId="10" xfId="0" applyFont="1" applyFill="1" applyBorder="1" applyAlignment="1">
      <alignment vertical="center" wrapText="1"/>
    </xf>
    <xf numFmtId="0" fontId="50" fillId="0" borderId="56" xfId="0" applyFont="1" applyFill="1" applyBorder="1" applyAlignment="1">
      <alignment vertical="top" wrapText="1"/>
    </xf>
    <xf numFmtId="0" fontId="50" fillId="31" borderId="57" xfId="0" applyFont="1" applyFill="1" applyBorder="1" applyAlignment="1">
      <alignment vertical="center" wrapText="1"/>
    </xf>
    <xf numFmtId="0" fontId="50" fillId="0" borderId="59" xfId="0" applyFont="1" applyFill="1" applyBorder="1" applyAlignment="1">
      <alignment vertical="top" wrapText="1"/>
    </xf>
    <xf numFmtId="0" fontId="50" fillId="0" borderId="10" xfId="0" applyFont="1" applyFill="1" applyBorder="1" applyAlignment="1">
      <alignment vertical="top" wrapText="1"/>
    </xf>
    <xf numFmtId="0" fontId="50" fillId="0" borderId="3" xfId="0" applyFont="1" applyFill="1" applyBorder="1" applyAlignment="1">
      <alignment vertical="center" wrapText="1"/>
    </xf>
    <xf numFmtId="0" fontId="50" fillId="0" borderId="23" xfId="0" applyFont="1" applyFill="1" applyBorder="1" applyAlignment="1">
      <alignment vertical="top" wrapText="1"/>
    </xf>
    <xf numFmtId="0" fontId="50" fillId="0" borderId="5" xfId="0" applyFont="1" applyFill="1" applyBorder="1" applyAlignment="1">
      <alignment vertical="top" wrapText="1"/>
    </xf>
    <xf numFmtId="0" fontId="50" fillId="0" borderId="16" xfId="0" applyFont="1" applyFill="1" applyBorder="1" applyAlignment="1">
      <alignment vertical="center" wrapText="1"/>
    </xf>
    <xf numFmtId="0" fontId="50" fillId="0" borderId="6" xfId="0" applyFont="1" applyFill="1" applyBorder="1" applyAlignment="1">
      <alignment vertical="center" wrapText="1"/>
    </xf>
    <xf numFmtId="0" fontId="50" fillId="0" borderId="24" xfId="0" applyFont="1" applyFill="1" applyBorder="1" applyAlignment="1">
      <alignment vertical="top" wrapText="1"/>
    </xf>
    <xf numFmtId="0" fontId="50" fillId="31" borderId="54" xfId="0" applyFont="1" applyFill="1" applyBorder="1" applyAlignment="1">
      <alignment vertical="center" wrapText="1"/>
    </xf>
    <xf numFmtId="0" fontId="50" fillId="0" borderId="61" xfId="0" applyFont="1" applyFill="1" applyBorder="1" applyAlignment="1">
      <alignment vertical="center" wrapText="1"/>
    </xf>
    <xf numFmtId="0" fontId="50" fillId="31" borderId="15" xfId="0" applyFont="1" applyFill="1" applyBorder="1" applyAlignment="1">
      <alignment vertical="center" wrapText="1"/>
    </xf>
    <xf numFmtId="0" fontId="52" fillId="0" borderId="10" xfId="0" applyFont="1" applyBorder="1" applyAlignment="1">
      <alignment horizontal="left" vertical="top" wrapText="1"/>
    </xf>
    <xf numFmtId="0" fontId="50" fillId="0" borderId="23" xfId="0" applyFont="1" applyFill="1" applyBorder="1" applyAlignment="1">
      <alignment horizontal="left" vertical="top" wrapText="1"/>
    </xf>
    <xf numFmtId="0" fontId="50" fillId="0" borderId="61" xfId="0" applyFont="1" applyFill="1" applyBorder="1" applyAlignment="1">
      <alignment horizontal="left" vertical="top" wrapText="1"/>
    </xf>
    <xf numFmtId="0" fontId="50" fillId="31" borderId="8" xfId="0" applyFont="1" applyFill="1" applyBorder="1" applyAlignment="1">
      <alignment vertical="center" wrapText="1"/>
    </xf>
    <xf numFmtId="0" fontId="50" fillId="0" borderId="22" xfId="0" applyFont="1" applyFill="1" applyBorder="1" applyAlignment="1">
      <alignment horizontal="left" vertical="top" wrapText="1"/>
    </xf>
    <xf numFmtId="0" fontId="50" fillId="0" borderId="24" xfId="0" applyFont="1" applyFill="1" applyBorder="1" applyAlignment="1">
      <alignment horizontal="left" vertical="top" wrapText="1"/>
    </xf>
    <xf numFmtId="0" fontId="56" fillId="0" borderId="0" xfId="0" applyFont="1" applyAlignment="1">
      <alignment horizontal="justify" vertical="center"/>
    </xf>
    <xf numFmtId="0" fontId="15" fillId="2" borderId="21" xfId="0" applyFont="1" applyFill="1" applyBorder="1" applyAlignment="1">
      <alignment horizontal="center" vertical="center"/>
    </xf>
    <xf numFmtId="0" fontId="38" fillId="5" borderId="13" xfId="0" applyFont="1" applyFill="1" applyBorder="1" applyAlignment="1">
      <alignment horizontal="center" vertical="center"/>
    </xf>
    <xf numFmtId="0" fontId="38" fillId="5" borderId="0" xfId="0" applyFont="1" applyFill="1" applyBorder="1" applyAlignment="1">
      <alignment vertical="center"/>
    </xf>
    <xf numFmtId="0" fontId="15" fillId="5" borderId="0" xfId="0" applyFont="1" applyFill="1" applyBorder="1" applyAlignment="1">
      <alignment horizontal="center" vertical="center"/>
    </xf>
    <xf numFmtId="0" fontId="15" fillId="5" borderId="14" xfId="0" applyFont="1" applyFill="1" applyBorder="1" applyAlignment="1">
      <alignment vertical="center"/>
    </xf>
    <xf numFmtId="0" fontId="15" fillId="2" borderId="30" xfId="0" applyFont="1" applyFill="1" applyBorder="1" applyAlignment="1">
      <alignment horizontal="center" vertical="center"/>
    </xf>
    <xf numFmtId="0" fontId="15" fillId="2" borderId="27" xfId="0" applyFont="1" applyFill="1" applyBorder="1">
      <alignment vertical="center"/>
    </xf>
    <xf numFmtId="0" fontId="15" fillId="2" borderId="31" xfId="0" applyFont="1" applyFill="1" applyBorder="1">
      <alignment vertical="center"/>
    </xf>
    <xf numFmtId="0" fontId="38" fillId="0" borderId="12" xfId="0" applyFont="1" applyFill="1" applyBorder="1" applyAlignment="1">
      <alignment vertical="center"/>
    </xf>
    <xf numFmtId="0" fontId="15" fillId="2" borderId="27" xfId="0" applyFont="1" applyFill="1" applyBorder="1" applyAlignment="1">
      <alignment horizontal="center" vertical="center"/>
    </xf>
    <xf numFmtId="0" fontId="15" fillId="5" borderId="27" xfId="0" applyFont="1" applyFill="1" applyBorder="1" applyAlignment="1">
      <alignment vertical="center" wrapText="1"/>
    </xf>
    <xf numFmtId="0" fontId="15" fillId="2" borderId="27" xfId="0" applyFont="1" applyFill="1" applyBorder="1" applyAlignment="1">
      <alignment vertical="center" wrapText="1"/>
    </xf>
    <xf numFmtId="0" fontId="0" fillId="4" borderId="1" xfId="0" applyFill="1" applyBorder="1" applyAlignment="1">
      <alignment horizontal="center" vertical="center"/>
    </xf>
    <xf numFmtId="181" fontId="0" fillId="4" borderId="5" xfId="0" applyNumberFormat="1" applyFill="1" applyBorder="1" applyAlignment="1">
      <alignment vertical="center"/>
    </xf>
    <xf numFmtId="0" fontId="35" fillId="5" borderId="0" xfId="50" applyFill="1">
      <alignment vertical="center"/>
    </xf>
    <xf numFmtId="0" fontId="35" fillId="5" borderId="0" xfId="50" applyFill="1" applyAlignment="1">
      <alignment horizontal="center" vertical="center"/>
    </xf>
    <xf numFmtId="0" fontId="66" fillId="5" borderId="0" xfId="50" applyFont="1" applyFill="1" applyAlignment="1">
      <alignment vertical="center" shrinkToFit="1"/>
    </xf>
    <xf numFmtId="0" fontId="65" fillId="5" borderId="0" xfId="50" applyFont="1" applyFill="1">
      <alignment vertical="center"/>
    </xf>
    <xf numFmtId="0" fontId="67" fillId="5" borderId="0" xfId="50" applyFont="1" applyFill="1" applyAlignment="1">
      <alignment horizontal="center" vertical="center" shrinkToFit="1"/>
    </xf>
    <xf numFmtId="0" fontId="68" fillId="5" borderId="18" xfId="50" applyFont="1" applyFill="1" applyBorder="1" applyAlignment="1">
      <alignment vertical="center" shrinkToFit="1"/>
    </xf>
    <xf numFmtId="0" fontId="68" fillId="5" borderId="0" xfId="50" applyFont="1" applyFill="1" applyAlignment="1">
      <alignment vertical="center" shrinkToFit="1"/>
    </xf>
    <xf numFmtId="0" fontId="68" fillId="5" borderId="0" xfId="50" applyFont="1" applyFill="1" applyAlignment="1">
      <alignment horizontal="center" vertical="center" shrinkToFit="1"/>
    </xf>
    <xf numFmtId="0" fontId="35" fillId="34" borderId="1" xfId="50" applyFill="1" applyBorder="1" applyAlignment="1" applyProtection="1">
      <alignment horizontal="center" vertical="center"/>
      <protection locked="0"/>
    </xf>
    <xf numFmtId="0" fontId="35" fillId="5" borderId="0" xfId="50" applyFill="1" applyAlignment="1">
      <alignment horizontal="center" vertical="center" shrinkToFit="1"/>
    </xf>
    <xf numFmtId="178" fontId="35" fillId="34" borderId="1" xfId="50" applyNumberFormat="1" applyFill="1" applyBorder="1" applyAlignment="1" applyProtection="1">
      <alignment horizontal="center" vertical="center"/>
      <protection locked="0"/>
    </xf>
    <xf numFmtId="0" fontId="66" fillId="5" borderId="0" xfId="50" applyFont="1" applyFill="1" applyAlignment="1">
      <alignment horizontal="center" vertical="center" shrinkToFit="1"/>
    </xf>
    <xf numFmtId="0" fontId="66" fillId="5" borderId="0" xfId="50" applyFont="1" applyFill="1" applyAlignment="1">
      <alignment horizontal="right" vertical="center"/>
    </xf>
    <xf numFmtId="0" fontId="64" fillId="5" borderId="0" xfId="50" applyFont="1" applyFill="1">
      <alignment vertical="center"/>
    </xf>
    <xf numFmtId="178" fontId="35" fillId="5" borderId="1" xfId="50" applyNumberFormat="1" applyFill="1" applyBorder="1" applyAlignment="1">
      <alignment horizontal="center" vertical="center"/>
    </xf>
    <xf numFmtId="178" fontId="35" fillId="0" borderId="1" xfId="50" applyNumberFormat="1" applyBorder="1" applyAlignment="1" applyProtection="1">
      <alignment horizontal="center" vertical="center"/>
      <protection locked="0"/>
    </xf>
    <xf numFmtId="0" fontId="35" fillId="5" borderId="0" xfId="50" applyFill="1" applyAlignment="1">
      <alignment horizontal="right" vertical="center"/>
    </xf>
    <xf numFmtId="0" fontId="35" fillId="5" borderId="0" xfId="50" applyFill="1" applyAlignment="1" applyProtection="1">
      <alignment horizontal="center" vertical="center" shrinkToFit="1"/>
      <protection locked="0"/>
    </xf>
    <xf numFmtId="0" fontId="66" fillId="5" borderId="0" xfId="50" applyFont="1" applyFill="1" applyAlignment="1" applyProtection="1">
      <alignment horizontal="center" vertical="center" shrinkToFit="1"/>
      <protection locked="0"/>
    </xf>
    <xf numFmtId="0" fontId="66" fillId="5" borderId="0" xfId="50" applyFont="1" applyFill="1" applyAlignment="1" applyProtection="1">
      <alignment horizontal="right" vertical="center"/>
      <protection locked="0"/>
    </xf>
    <xf numFmtId="0" fontId="64" fillId="5" borderId="0" xfId="50" applyFont="1" applyFill="1" applyProtection="1">
      <alignment vertical="center"/>
      <protection locked="0"/>
    </xf>
    <xf numFmtId="0" fontId="35" fillId="5" borderId="0" xfId="50" applyFill="1" applyProtection="1">
      <alignment vertical="center"/>
      <protection locked="0"/>
    </xf>
    <xf numFmtId="178" fontId="35" fillId="34" borderId="3" xfId="50" applyNumberFormat="1" applyFill="1" applyBorder="1" applyAlignment="1" applyProtection="1">
      <alignment horizontal="center" vertical="center"/>
      <protection locked="0"/>
    </xf>
    <xf numFmtId="178" fontId="35" fillId="0" borderId="3" xfId="50" applyNumberFormat="1" applyBorder="1" applyAlignment="1" applyProtection="1">
      <alignment horizontal="center" vertical="center"/>
      <protection locked="0"/>
    </xf>
    <xf numFmtId="0" fontId="35" fillId="0" borderId="1" xfId="50" applyBorder="1" applyAlignment="1">
      <alignment horizontal="center" vertical="center"/>
    </xf>
    <xf numFmtId="0" fontId="66" fillId="36" borderId="4" xfId="50" applyFont="1" applyFill="1" applyBorder="1" applyAlignment="1">
      <alignment vertical="center" shrinkToFit="1"/>
    </xf>
    <xf numFmtId="0" fontId="66" fillId="36" borderId="9" xfId="50" applyFont="1" applyFill="1" applyBorder="1" applyAlignment="1">
      <alignment vertical="center" shrinkToFit="1"/>
    </xf>
    <xf numFmtId="0" fontId="69" fillId="36" borderId="2" xfId="50" applyFont="1" applyFill="1" applyBorder="1" applyAlignment="1">
      <alignment horizontal="center" vertical="center" shrinkToFit="1"/>
    </xf>
    <xf numFmtId="0" fontId="66" fillId="36" borderId="2" xfId="50" applyFont="1" applyFill="1" applyBorder="1" applyAlignment="1">
      <alignment vertical="center" shrinkToFit="1"/>
    </xf>
    <xf numFmtId="0" fontId="35" fillId="36" borderId="4" xfId="50" applyFill="1" applyBorder="1">
      <alignment vertical="center"/>
    </xf>
    <xf numFmtId="0" fontId="35" fillId="36" borderId="9" xfId="50" applyFill="1" applyBorder="1">
      <alignment vertical="center"/>
    </xf>
    <xf numFmtId="0" fontId="70" fillId="5" borderId="0" xfId="50" applyFont="1" applyFill="1">
      <alignment vertical="center"/>
    </xf>
    <xf numFmtId="0" fontId="12" fillId="5" borderId="0" xfId="50" applyFont="1" applyFill="1" applyAlignment="1">
      <alignment horizontal="center" vertical="center"/>
    </xf>
    <xf numFmtId="0" fontId="12" fillId="5" borderId="0" xfId="50" applyFont="1" applyFill="1">
      <alignment vertical="center"/>
    </xf>
    <xf numFmtId="0" fontId="9" fillId="0" borderId="0" xfId="3" applyFont="1" applyAlignment="1" applyProtection="1">
      <alignment vertical="center" textRotation="255" shrinkToFit="1"/>
    </xf>
    <xf numFmtId="0" fontId="8" fillId="0" borderId="0" xfId="3" applyFont="1" applyAlignment="1" applyProtection="1">
      <alignment horizontal="left" vertical="center"/>
    </xf>
    <xf numFmtId="0" fontId="10" fillId="0" borderId="0" xfId="3" applyFont="1" applyAlignment="1" applyProtection="1">
      <alignment horizontal="left" vertical="center"/>
    </xf>
    <xf numFmtId="0" fontId="10" fillId="0" borderId="0" xfId="3" applyFont="1" applyProtection="1">
      <alignment vertical="center"/>
    </xf>
    <xf numFmtId="0" fontId="64" fillId="0" borderId="0" xfId="50" applyFont="1" applyProtection="1">
      <alignment vertical="center"/>
    </xf>
    <xf numFmtId="0" fontId="10" fillId="0" borderId="0" xfId="3" applyFont="1" applyAlignment="1" applyProtection="1">
      <alignment horizontal="right" vertical="center"/>
    </xf>
    <xf numFmtId="0" fontId="11" fillId="0" borderId="0" xfId="3" applyFont="1" applyProtection="1">
      <alignment vertical="center"/>
    </xf>
    <xf numFmtId="0" fontId="11" fillId="0" borderId="0" xfId="3" applyFont="1" applyAlignment="1" applyProtection="1">
      <alignment vertical="center" wrapText="1"/>
    </xf>
    <xf numFmtId="0" fontId="11" fillId="0" borderId="0" xfId="3" applyFont="1">
      <alignment vertical="center"/>
    </xf>
    <xf numFmtId="0" fontId="10" fillId="0" borderId="0" xfId="3" applyFont="1" applyAlignment="1" applyProtection="1">
      <alignment vertical="center"/>
    </xf>
    <xf numFmtId="0" fontId="10" fillId="0" borderId="0" xfId="3" applyFont="1" applyAlignment="1" applyProtection="1">
      <alignment horizontal="center" vertical="center"/>
    </xf>
    <xf numFmtId="0" fontId="10" fillId="0" borderId="0" xfId="3" applyFont="1" applyFill="1" applyBorder="1" applyAlignment="1" applyProtection="1">
      <alignment horizontal="center" vertical="center"/>
    </xf>
    <xf numFmtId="0" fontId="9" fillId="0" borderId="0" xfId="3" applyFont="1" applyProtection="1">
      <alignment vertical="center"/>
    </xf>
    <xf numFmtId="0" fontId="72" fillId="0" borderId="0" xfId="50" applyFont="1" applyProtection="1">
      <alignment vertical="center"/>
    </xf>
    <xf numFmtId="0" fontId="73" fillId="0" borderId="0" xfId="50" applyFont="1" applyProtection="1">
      <alignment vertical="center"/>
    </xf>
    <xf numFmtId="0" fontId="73" fillId="0" borderId="0" xfId="50" applyFont="1" applyAlignment="1" applyProtection="1">
      <alignment horizontal="right" vertical="center"/>
    </xf>
    <xf numFmtId="0" fontId="11" fillId="0" borderId="0" xfId="3" applyFont="1" applyBorder="1">
      <alignment vertical="center"/>
    </xf>
    <xf numFmtId="0" fontId="72" fillId="0" borderId="0" xfId="50" applyFont="1" applyFill="1" applyProtection="1">
      <alignment vertical="center"/>
    </xf>
    <xf numFmtId="0" fontId="9" fillId="0" borderId="0" xfId="3" applyFont="1" applyFill="1" applyProtection="1">
      <alignment vertical="center"/>
    </xf>
    <xf numFmtId="0" fontId="73" fillId="0" borderId="0" xfId="50" applyFont="1" applyFill="1" applyProtection="1">
      <alignment vertical="center"/>
    </xf>
    <xf numFmtId="0" fontId="10" fillId="0" borderId="0" xfId="3" applyFont="1" applyFill="1" applyProtection="1">
      <alignment vertical="center"/>
    </xf>
    <xf numFmtId="0" fontId="73" fillId="0" borderId="0" xfId="50" applyFont="1" applyFill="1" applyAlignment="1" applyProtection="1">
      <alignment horizontal="right" vertical="center"/>
    </xf>
    <xf numFmtId="0" fontId="10" fillId="0" borderId="0" xfId="3" applyFont="1" applyFill="1" applyAlignment="1" applyProtection="1">
      <alignment horizontal="right" vertical="center"/>
    </xf>
    <xf numFmtId="0" fontId="11" fillId="0" borderId="0" xfId="3" applyFont="1" applyFill="1" applyProtection="1">
      <alignment vertical="center"/>
    </xf>
    <xf numFmtId="0" fontId="11" fillId="0" borderId="0" xfId="3" applyFont="1" applyFill="1" applyAlignment="1" applyProtection="1">
      <alignment vertical="center" wrapText="1"/>
    </xf>
    <xf numFmtId="0" fontId="11" fillId="0" borderId="0" xfId="3" applyFont="1" applyFill="1" applyBorder="1">
      <alignment vertical="center"/>
    </xf>
    <xf numFmtId="0" fontId="11" fillId="0" borderId="0" xfId="3" applyFont="1" applyFill="1">
      <alignment vertical="center"/>
    </xf>
    <xf numFmtId="0" fontId="10" fillId="0" borderId="0" xfId="3" applyFont="1" applyBorder="1" applyAlignment="1" applyProtection="1">
      <alignment horizontal="left" vertical="center"/>
    </xf>
    <xf numFmtId="0" fontId="9" fillId="0" borderId="0" xfId="3" applyFont="1" applyAlignment="1" applyProtection="1">
      <alignment vertical="center" wrapText="1"/>
    </xf>
    <xf numFmtId="0" fontId="9" fillId="0" borderId="0" xfId="3" applyFont="1">
      <alignment vertical="center"/>
    </xf>
    <xf numFmtId="0" fontId="10" fillId="0" borderId="0" xfId="3" applyFont="1" applyBorder="1" applyAlignment="1" applyProtection="1">
      <alignment vertical="center"/>
    </xf>
    <xf numFmtId="0" fontId="11" fillId="0" borderId="1" xfId="62" applyFont="1" applyBorder="1" applyAlignment="1" applyProtection="1">
      <alignment horizontal="center" vertical="center"/>
    </xf>
    <xf numFmtId="0" fontId="11" fillId="0" borderId="0" xfId="62" applyFont="1" applyBorder="1" applyAlignment="1" applyProtection="1">
      <alignment horizontal="center" vertical="center" wrapText="1"/>
    </xf>
    <xf numFmtId="0" fontId="11" fillId="0" borderId="0" xfId="3" applyFont="1" applyBorder="1" applyAlignment="1" applyProtection="1">
      <alignment horizontal="center" vertical="center"/>
    </xf>
    <xf numFmtId="0" fontId="10" fillId="0" borderId="0" xfId="3" applyFont="1" applyBorder="1" applyAlignment="1" applyProtection="1">
      <alignment horizontal="center" vertical="center"/>
    </xf>
    <xf numFmtId="183" fontId="11" fillId="0" borderId="1" xfId="3" applyNumberFormat="1" applyFont="1" applyBorder="1" applyAlignment="1" applyProtection="1">
      <alignment vertical="center"/>
    </xf>
    <xf numFmtId="184" fontId="11" fillId="0" borderId="1" xfId="3" applyNumberFormat="1" applyFont="1" applyBorder="1" applyAlignment="1" applyProtection="1">
      <alignment vertical="center"/>
    </xf>
    <xf numFmtId="0" fontId="75" fillId="0" borderId="3" xfId="3" applyFont="1" applyFill="1" applyBorder="1" applyAlignment="1" applyProtection="1">
      <alignment horizontal="center" vertical="center"/>
    </xf>
    <xf numFmtId="0" fontId="11" fillId="0" borderId="7" xfId="3" applyFont="1" applyBorder="1">
      <alignment vertical="center"/>
    </xf>
    <xf numFmtId="0" fontId="75" fillId="37" borderId="6" xfId="3" applyFont="1" applyFill="1" applyBorder="1" applyAlignment="1" applyProtection="1">
      <alignment horizontal="center" vertical="center"/>
    </xf>
    <xf numFmtId="0" fontId="11" fillId="5" borderId="1" xfId="3" applyFont="1" applyFill="1" applyBorder="1" applyAlignment="1" applyProtection="1">
      <alignment horizontal="right" vertical="center"/>
    </xf>
    <xf numFmtId="0" fontId="11" fillId="0" borderId="23" xfId="3" applyFont="1" applyBorder="1">
      <alignment vertical="center"/>
    </xf>
    <xf numFmtId="0" fontId="76" fillId="38" borderId="5" xfId="3" applyFont="1" applyFill="1" applyBorder="1" applyAlignment="1" applyProtection="1">
      <alignment horizontal="center" vertical="center"/>
    </xf>
    <xf numFmtId="0" fontId="11" fillId="0" borderId="24" xfId="3" applyFont="1" applyBorder="1">
      <alignment vertical="center"/>
    </xf>
    <xf numFmtId="0" fontId="11" fillId="0" borderId="1" xfId="3" applyFont="1" applyFill="1" applyBorder="1" applyAlignment="1" applyProtection="1">
      <alignment horizontal="right" vertical="center"/>
    </xf>
    <xf numFmtId="0" fontId="11" fillId="0" borderId="0" xfId="3" applyFont="1" applyFill="1" applyBorder="1" applyAlignment="1" applyProtection="1">
      <alignment horizontal="center" vertical="center"/>
    </xf>
    <xf numFmtId="0" fontId="11" fillId="0" borderId="0" xfId="3" applyFont="1" applyFill="1" applyBorder="1" applyAlignment="1" applyProtection="1">
      <alignment vertical="center"/>
    </xf>
    <xf numFmtId="0" fontId="10" fillId="0" borderId="0" xfId="3" applyFont="1" applyFill="1" applyAlignment="1" applyProtection="1">
      <alignment vertical="center"/>
    </xf>
    <xf numFmtId="0" fontId="11" fillId="0" borderId="0" xfId="3" applyFont="1" applyAlignment="1" applyProtection="1">
      <alignment vertical="center"/>
    </xf>
    <xf numFmtId="0" fontId="77" fillId="0" borderId="0" xfId="3" applyFont="1" applyBorder="1" applyAlignment="1" applyProtection="1">
      <alignment horizontal="center" vertical="center"/>
    </xf>
    <xf numFmtId="0" fontId="77" fillId="0" borderId="0" xfId="62" applyFont="1" applyBorder="1" applyAlignment="1" applyProtection="1">
      <alignment horizontal="center" vertical="center"/>
    </xf>
    <xf numFmtId="0" fontId="77" fillId="0" borderId="0" xfId="3" applyFont="1" applyAlignment="1" applyProtection="1">
      <alignment vertical="center"/>
    </xf>
    <xf numFmtId="0" fontId="78" fillId="0" borderId="0" xfId="62" applyFont="1" applyBorder="1" applyAlignment="1" applyProtection="1">
      <alignment horizontal="center" vertical="center"/>
    </xf>
    <xf numFmtId="0" fontId="78" fillId="0" borderId="0" xfId="3" applyFont="1" applyBorder="1" applyAlignment="1" applyProtection="1">
      <alignment vertical="center"/>
    </xf>
    <xf numFmtId="0" fontId="78" fillId="0" borderId="0" xfId="3" applyFont="1" applyBorder="1" applyAlignment="1" applyProtection="1">
      <alignment horizontal="center" vertical="center"/>
    </xf>
    <xf numFmtId="0" fontId="11" fillId="0" borderId="0" xfId="3" applyFont="1" applyAlignment="1" applyProtection="1">
      <alignment horizontal="left" vertical="center"/>
    </xf>
    <xf numFmtId="0" fontId="11" fillId="0" borderId="0" xfId="3" applyFont="1" applyAlignment="1" applyProtection="1">
      <alignment vertical="center" textRotation="255" shrinkToFit="1"/>
    </xf>
    <xf numFmtId="0" fontId="11" fillId="0" borderId="1" xfId="3" applyFont="1" applyBorder="1" applyAlignment="1" applyProtection="1">
      <alignment vertical="center" shrinkToFit="1"/>
    </xf>
    <xf numFmtId="0" fontId="11" fillId="0" borderId="0" xfId="3" applyFont="1" applyBorder="1" applyProtection="1">
      <alignment vertical="center"/>
    </xf>
    <xf numFmtId="0" fontId="9" fillId="0" borderId="0" xfId="3" applyFont="1" applyAlignment="1">
      <alignment vertical="center" textRotation="255" shrinkToFit="1"/>
    </xf>
    <xf numFmtId="0" fontId="11" fillId="0" borderId="0" xfId="3" applyFont="1" applyAlignment="1">
      <alignment vertical="center" wrapText="1"/>
    </xf>
    <xf numFmtId="0" fontId="35" fillId="35" borderId="70" xfId="50" applyFill="1" applyBorder="1">
      <alignment vertical="center"/>
    </xf>
    <xf numFmtId="0" fontId="35" fillId="35" borderId="71" xfId="50" applyFill="1" applyBorder="1">
      <alignment vertical="center"/>
    </xf>
    <xf numFmtId="0" fontId="35" fillId="35" borderId="72" xfId="50" applyFill="1" applyBorder="1">
      <alignment vertical="center"/>
    </xf>
    <xf numFmtId="0" fontId="35" fillId="0" borderId="0" xfId="50">
      <alignment vertical="center"/>
    </xf>
    <xf numFmtId="0" fontId="35" fillId="35" borderId="73" xfId="50" applyFill="1" applyBorder="1">
      <alignment vertical="center"/>
    </xf>
    <xf numFmtId="0" fontId="35" fillId="35" borderId="74" xfId="50" applyFill="1" applyBorder="1">
      <alignment vertical="center"/>
    </xf>
    <xf numFmtId="0" fontId="35" fillId="35" borderId="0" xfId="50" applyFill="1">
      <alignment vertical="center"/>
    </xf>
    <xf numFmtId="0" fontId="35" fillId="35" borderId="75" xfId="50" applyFill="1" applyBorder="1">
      <alignment vertical="center"/>
    </xf>
    <xf numFmtId="0" fontId="12" fillId="35" borderId="73" xfId="50" applyFont="1" applyFill="1" applyBorder="1">
      <alignment vertical="center"/>
    </xf>
    <xf numFmtId="0" fontId="12" fillId="35" borderId="74" xfId="50" applyFont="1" applyFill="1" applyBorder="1">
      <alignment vertical="center"/>
    </xf>
    <xf numFmtId="0" fontId="12" fillId="35" borderId="75" xfId="50" applyFont="1" applyFill="1" applyBorder="1">
      <alignment vertical="center"/>
    </xf>
    <xf numFmtId="0" fontId="12" fillId="35" borderId="76" xfId="50" applyFont="1" applyFill="1" applyBorder="1">
      <alignment vertical="center"/>
    </xf>
    <xf numFmtId="0" fontId="12" fillId="35" borderId="77" xfId="50" applyFont="1" applyFill="1" applyBorder="1">
      <alignment vertical="center"/>
    </xf>
    <xf numFmtId="0" fontId="12" fillId="35" borderId="77" xfId="50" applyFont="1" applyFill="1" applyBorder="1" applyAlignment="1">
      <alignment vertical="center" wrapText="1"/>
    </xf>
    <xf numFmtId="0" fontId="35" fillId="35" borderId="77" xfId="50" applyFill="1" applyBorder="1">
      <alignment vertical="center"/>
    </xf>
    <xf numFmtId="0" fontId="35" fillId="35" borderId="78" xfId="50" applyFill="1" applyBorder="1">
      <alignment vertical="center"/>
    </xf>
    <xf numFmtId="0" fontId="12" fillId="33" borderId="76" xfId="50" applyFont="1" applyFill="1" applyBorder="1">
      <alignment vertical="center"/>
    </xf>
    <xf numFmtId="0" fontId="12" fillId="33" borderId="77" xfId="50" applyFont="1" applyFill="1" applyBorder="1">
      <alignment vertical="center"/>
    </xf>
    <xf numFmtId="0" fontId="35" fillId="33" borderId="77" xfId="50" applyFill="1" applyBorder="1">
      <alignment vertical="center"/>
    </xf>
    <xf numFmtId="0" fontId="35" fillId="33" borderId="78" xfId="50" applyFill="1" applyBorder="1">
      <alignment vertical="center"/>
    </xf>
    <xf numFmtId="0" fontId="0" fillId="4" borderId="0" xfId="0" applyFill="1">
      <alignment vertical="center"/>
    </xf>
    <xf numFmtId="0" fontId="12" fillId="2" borderId="0" xfId="0" applyFont="1" applyFill="1" applyProtection="1">
      <alignment vertical="center"/>
    </xf>
    <xf numFmtId="0" fontId="83" fillId="2" borderId="0" xfId="0" applyFont="1" applyFill="1" applyProtection="1">
      <alignment vertical="center"/>
    </xf>
    <xf numFmtId="0" fontId="0" fillId="2" borderId="0" xfId="0" applyFill="1" applyBorder="1" applyAlignment="1" applyProtection="1">
      <alignment horizontal="center" vertical="center"/>
      <protection locked="0"/>
    </xf>
    <xf numFmtId="0" fontId="0" fillId="2" borderId="0" xfId="0" applyFill="1" applyProtection="1">
      <alignment vertical="center"/>
      <protection locked="0"/>
    </xf>
    <xf numFmtId="49" fontId="5" fillId="2" borderId="0" xfId="0" applyNumberFormat="1" applyFont="1" applyFill="1" applyAlignment="1" applyProtection="1">
      <alignment horizontal="center" vertical="center"/>
      <protection locked="0"/>
    </xf>
    <xf numFmtId="0" fontId="0" fillId="4" borderId="22" xfId="0" applyFill="1" applyBorder="1" applyAlignment="1" applyProtection="1">
      <alignment horizontal="center" vertical="center"/>
      <protection locked="0"/>
    </xf>
    <xf numFmtId="0" fontId="82" fillId="29" borderId="22" xfId="0" applyFont="1" applyFill="1" applyBorder="1" applyAlignment="1" applyProtection="1">
      <alignment horizontal="center" vertical="center"/>
      <protection locked="0"/>
    </xf>
    <xf numFmtId="0" fontId="0" fillId="29" borderId="22" xfId="0" applyFill="1" applyBorder="1" applyAlignment="1" applyProtection="1">
      <alignment horizontal="center" vertical="center"/>
      <protection locked="0"/>
    </xf>
    <xf numFmtId="0" fontId="0" fillId="4" borderId="23" xfId="0" applyFill="1" applyBorder="1" applyProtection="1">
      <alignment vertical="center"/>
      <protection locked="0"/>
    </xf>
    <xf numFmtId="0" fontId="0" fillId="4" borderId="23" xfId="0" applyFill="1" applyBorder="1" applyAlignment="1" applyProtection="1">
      <alignment horizontal="center" vertical="center"/>
      <protection locked="0"/>
    </xf>
    <xf numFmtId="0" fontId="82" fillId="29" borderId="23" xfId="0" applyFont="1" applyFill="1" applyBorder="1" applyAlignment="1" applyProtection="1">
      <alignment horizontal="center" vertical="center"/>
      <protection locked="0"/>
    </xf>
    <xf numFmtId="0" fontId="0" fillId="29" borderId="23" xfId="0" applyFill="1" applyBorder="1" applyAlignment="1" applyProtection="1">
      <alignment horizontal="center" vertical="center"/>
      <protection locked="0"/>
    </xf>
    <xf numFmtId="0" fontId="0" fillId="4" borderId="24" xfId="0" applyFill="1" applyBorder="1" applyProtection="1">
      <alignment vertical="center"/>
      <protection locked="0"/>
    </xf>
    <xf numFmtId="0" fontId="0" fillId="4" borderId="24" xfId="0" applyFill="1" applyBorder="1" applyAlignment="1" applyProtection="1">
      <alignment horizontal="center" vertical="center"/>
      <protection locked="0"/>
    </xf>
    <xf numFmtId="0" fontId="82" fillId="29" borderId="24" xfId="0" applyFont="1" applyFill="1" applyBorder="1" applyAlignment="1" applyProtection="1">
      <alignment horizontal="center" vertical="center"/>
      <protection locked="0"/>
    </xf>
    <xf numFmtId="0" fontId="0" fillId="29" borderId="24" xfId="0" applyFill="1" applyBorder="1" applyAlignment="1" applyProtection="1">
      <alignment horizontal="center" vertical="center"/>
      <protection locked="0"/>
    </xf>
    <xf numFmtId="0" fontId="0" fillId="2" borderId="0" xfId="0" applyFill="1" applyBorder="1" applyAlignment="1" applyProtection="1">
      <alignment vertical="center" wrapText="1"/>
      <protection locked="0"/>
    </xf>
    <xf numFmtId="0" fontId="6" fillId="2" borderId="0" xfId="0" applyFont="1" applyFill="1" applyProtection="1">
      <alignment vertical="center"/>
    </xf>
    <xf numFmtId="0" fontId="0" fillId="2" borderId="0" xfId="0" applyFill="1" applyBorder="1" applyAlignment="1" applyProtection="1">
      <alignment horizontal="center" vertical="center"/>
    </xf>
    <xf numFmtId="0" fontId="0" fillId="2" borderId="0" xfId="0" applyFill="1" applyBorder="1" applyProtection="1">
      <alignment vertical="center"/>
    </xf>
    <xf numFmtId="0" fontId="0" fillId="2" borderId="0" xfId="0" applyFill="1" applyProtection="1">
      <alignment vertical="center"/>
    </xf>
    <xf numFmtId="0" fontId="0" fillId="2" borderId="0" xfId="0" applyFont="1" applyFill="1" applyProtection="1">
      <alignment vertical="center"/>
    </xf>
    <xf numFmtId="49" fontId="5" fillId="2" borderId="0" xfId="0" applyNumberFormat="1" applyFont="1" applyFill="1" applyAlignment="1" applyProtection="1">
      <alignment horizontal="center" vertical="center"/>
    </xf>
    <xf numFmtId="0" fontId="2" fillId="2" borderId="1" xfId="0" applyFont="1" applyFill="1" applyBorder="1" applyAlignment="1" applyProtection="1">
      <alignment horizontal="center" vertical="center" wrapText="1"/>
    </xf>
    <xf numFmtId="0" fontId="0" fillId="2" borderId="8" xfId="0" applyFill="1" applyBorder="1" applyProtection="1">
      <alignment vertical="center"/>
    </xf>
    <xf numFmtId="0" fontId="2" fillId="2" borderId="0" xfId="0" applyFont="1" applyFill="1" applyBorder="1" applyAlignment="1" applyProtection="1">
      <alignment horizontal="center" vertical="center" wrapText="1"/>
    </xf>
    <xf numFmtId="179" fontId="0" fillId="39" borderId="1" xfId="0" applyNumberFormat="1" applyFill="1" applyBorder="1" applyAlignment="1" applyProtection="1">
      <alignment horizontal="right" vertical="center"/>
    </xf>
    <xf numFmtId="0" fontId="0" fillId="2" borderId="0" xfId="0" applyFill="1" applyBorder="1" applyAlignment="1" applyProtection="1">
      <alignment horizontal="right" vertical="center"/>
    </xf>
    <xf numFmtId="0" fontId="5" fillId="3" borderId="1" xfId="0" applyFont="1" applyFill="1" applyBorder="1" applyAlignment="1" applyProtection="1">
      <alignment horizontal="center" vertical="center" wrapText="1"/>
    </xf>
    <xf numFmtId="0" fontId="82" fillId="4" borderId="1" xfId="0" applyFont="1" applyFill="1" applyBorder="1" applyAlignment="1">
      <alignment horizontal="center" vertical="center"/>
    </xf>
    <xf numFmtId="0" fontId="82" fillId="4" borderId="22" xfId="0" applyFont="1" applyFill="1" applyBorder="1" applyProtection="1">
      <alignment vertical="center"/>
      <protection locked="0"/>
    </xf>
    <xf numFmtId="0" fontId="82" fillId="4" borderId="23" xfId="0" applyFont="1" applyFill="1" applyBorder="1" applyProtection="1">
      <alignment vertical="center"/>
      <protection locked="0"/>
    </xf>
    <xf numFmtId="0" fontId="82" fillId="4" borderId="24" xfId="0" applyFont="1" applyFill="1" applyBorder="1" applyProtection="1">
      <alignment vertical="center"/>
      <protection locked="0"/>
    </xf>
    <xf numFmtId="0" fontId="82" fillId="4" borderId="0" xfId="0" applyFont="1" applyFill="1">
      <alignment vertical="center"/>
    </xf>
    <xf numFmtId="0" fontId="35" fillId="4" borderId="0" xfId="0" applyFont="1" applyFill="1" applyProtection="1">
      <alignment vertical="center"/>
    </xf>
    <xf numFmtId="0" fontId="82" fillId="4" borderId="4" xfId="0" applyFont="1" applyFill="1" applyBorder="1" applyAlignment="1">
      <alignment horizontal="center" vertical="center"/>
    </xf>
    <xf numFmtId="0" fontId="82" fillId="4" borderId="0" xfId="0" applyFont="1" applyFill="1" applyBorder="1" applyAlignment="1" applyProtection="1">
      <alignment horizontal="center" vertical="center"/>
      <protection locked="0"/>
    </xf>
    <xf numFmtId="0" fontId="82" fillId="4" borderId="0" xfId="0" applyFont="1" applyFill="1" applyProtection="1">
      <alignment vertical="center"/>
      <protection locked="0"/>
    </xf>
    <xf numFmtId="0" fontId="12" fillId="4" borderId="0" xfId="0" applyFont="1" applyFill="1" applyProtection="1">
      <alignment vertical="center"/>
    </xf>
    <xf numFmtId="0" fontId="0" fillId="4" borderId="0" xfId="0" applyFill="1" applyBorder="1" applyAlignment="1" applyProtection="1">
      <alignment horizontal="center" vertical="center"/>
      <protection locked="0"/>
    </xf>
    <xf numFmtId="0" fontId="0" fillId="4" borderId="0" xfId="0" applyFill="1" applyProtection="1">
      <alignment vertical="center"/>
      <protection locked="0"/>
    </xf>
    <xf numFmtId="0" fontId="12" fillId="4" borderId="0" xfId="0" applyFont="1" applyFill="1" applyBorder="1" applyAlignment="1" applyProtection="1">
      <alignment horizontal="center" vertical="center"/>
    </xf>
    <xf numFmtId="0" fontId="0" fillId="4" borderId="3" xfId="0" applyFill="1" applyBorder="1" applyAlignment="1" applyProtection="1">
      <alignment horizontal="center" vertical="center"/>
      <protection locked="0"/>
    </xf>
    <xf numFmtId="0" fontId="82" fillId="5" borderId="0" xfId="0" applyFont="1" applyFill="1" applyBorder="1" applyAlignment="1" applyProtection="1">
      <alignment horizontal="right" vertical="center"/>
    </xf>
    <xf numFmtId="0" fontId="0" fillId="5" borderId="0" xfId="0" applyFill="1" applyBorder="1" applyAlignment="1" applyProtection="1">
      <alignment horizontal="right" vertical="center"/>
    </xf>
    <xf numFmtId="0" fontId="82" fillId="5" borderId="0" xfId="0" applyFont="1" applyFill="1" applyBorder="1" applyAlignment="1" applyProtection="1">
      <alignment horizontal="center" vertical="center"/>
    </xf>
    <xf numFmtId="0" fontId="0" fillId="5" borderId="0" xfId="0" applyFill="1" applyBorder="1" applyAlignment="1" applyProtection="1">
      <alignment horizontal="center" vertical="center"/>
    </xf>
    <xf numFmtId="0" fontId="86" fillId="5" borderId="0" xfId="0" applyFont="1" applyFill="1" applyAlignment="1" applyProtection="1">
      <alignment horizontal="left" vertical="center"/>
      <protection locked="0"/>
    </xf>
    <xf numFmtId="0" fontId="4" fillId="5" borderId="0" xfId="0" applyFont="1" applyFill="1" applyAlignment="1" applyProtection="1">
      <alignment horizontal="left" vertical="center"/>
      <protection locked="0"/>
    </xf>
    <xf numFmtId="0" fontId="0" fillId="5" borderId="0" xfId="0" applyFill="1" applyBorder="1" applyProtection="1">
      <alignment vertical="center"/>
      <protection locked="0"/>
    </xf>
    <xf numFmtId="0" fontId="35" fillId="5" borderId="0" xfId="0" applyFont="1" applyFill="1">
      <alignment vertical="center"/>
    </xf>
    <xf numFmtId="0" fontId="82" fillId="5" borderId="0" xfId="0" applyFont="1" applyFill="1" applyBorder="1" applyAlignment="1">
      <alignment horizontal="left" vertical="center"/>
    </xf>
    <xf numFmtId="0" fontId="0" fillId="5" borderId="0" xfId="0" applyFill="1" applyBorder="1" applyAlignment="1">
      <alignment horizontal="center" vertical="center"/>
    </xf>
    <xf numFmtId="0" fontId="82" fillId="5" borderId="0" xfId="0" applyFont="1" applyFill="1">
      <alignment vertical="center"/>
    </xf>
    <xf numFmtId="0" fontId="0" fillId="5" borderId="0" xfId="0" applyFill="1" applyBorder="1">
      <alignment vertical="center"/>
    </xf>
    <xf numFmtId="0" fontId="35" fillId="5" borderId="0" xfId="0" applyFont="1" applyFill="1" applyProtection="1">
      <alignment vertical="center"/>
    </xf>
    <xf numFmtId="0" fontId="12" fillId="5" borderId="1" xfId="0" applyFont="1" applyFill="1" applyBorder="1" applyAlignment="1" applyProtection="1">
      <alignment horizontal="center" vertical="center"/>
    </xf>
    <xf numFmtId="0" fontId="12" fillId="5" borderId="0" xfId="0" applyFont="1" applyFill="1" applyBorder="1" applyAlignment="1" applyProtection="1">
      <alignment horizontal="center" vertical="center"/>
    </xf>
    <xf numFmtId="0" fontId="44" fillId="30" borderId="1" xfId="0" applyFont="1" applyFill="1" applyBorder="1" applyAlignment="1" applyProtection="1">
      <alignment horizontal="center" vertical="center" wrapText="1"/>
    </xf>
    <xf numFmtId="0" fontId="44" fillId="5" borderId="1" xfId="0" applyFont="1" applyFill="1" applyBorder="1" applyAlignment="1" applyProtection="1">
      <alignment horizontal="left" vertical="center" wrapText="1" indent="1"/>
    </xf>
    <xf numFmtId="0" fontId="12" fillId="5" borderId="1" xfId="0" applyFont="1" applyFill="1" applyBorder="1" applyAlignment="1" applyProtection="1">
      <alignment horizontal="center" vertical="center"/>
      <protection locked="0"/>
    </xf>
    <xf numFmtId="0" fontId="82" fillId="5" borderId="0" xfId="0" applyFont="1" applyFill="1" applyBorder="1" applyAlignment="1">
      <alignment horizontal="center" vertical="center"/>
    </xf>
    <xf numFmtId="0" fontId="82" fillId="5" borderId="1" xfId="0" applyFont="1" applyFill="1" applyBorder="1" applyAlignment="1">
      <alignment horizontal="center" vertical="center"/>
    </xf>
    <xf numFmtId="0" fontId="0" fillId="5" borderId="0" xfId="0" applyFill="1" applyBorder="1" applyAlignment="1">
      <alignment vertical="center" wrapText="1"/>
    </xf>
    <xf numFmtId="0" fontId="82" fillId="5" borderId="43" xfId="0" applyFont="1" applyFill="1" applyBorder="1" applyAlignment="1">
      <alignment horizontal="center" vertical="center"/>
    </xf>
    <xf numFmtId="0" fontId="0" fillId="5" borderId="1" xfId="0" applyFont="1" applyFill="1" applyBorder="1" applyAlignment="1">
      <alignment horizontal="center" vertical="center"/>
    </xf>
    <xf numFmtId="0" fontId="46" fillId="5" borderId="1" xfId="0" applyFont="1" applyFill="1" applyBorder="1" applyAlignment="1">
      <alignment horizontal="center" vertical="center" wrapText="1"/>
    </xf>
    <xf numFmtId="181" fontId="51" fillId="5" borderId="45" xfId="0" applyNumberFormat="1" applyFont="1" applyFill="1" applyBorder="1" applyAlignment="1">
      <alignment vertical="center" wrapText="1"/>
    </xf>
    <xf numFmtId="0" fontId="51" fillId="5" borderId="47" xfId="0" applyFont="1" applyFill="1" applyBorder="1" applyAlignment="1">
      <alignment vertical="center" wrapText="1"/>
    </xf>
    <xf numFmtId="0" fontId="85" fillId="5" borderId="1" xfId="0" applyFont="1" applyFill="1" applyBorder="1" applyAlignment="1">
      <alignment horizontal="center" vertical="center" wrapText="1"/>
    </xf>
    <xf numFmtId="0" fontId="85" fillId="5" borderId="48" xfId="0" applyFont="1" applyFill="1" applyBorder="1" applyAlignment="1">
      <alignment vertical="center" wrapText="1"/>
    </xf>
    <xf numFmtId="0" fontId="53" fillId="5" borderId="52" xfId="0" applyFont="1" applyFill="1" applyBorder="1" applyAlignment="1">
      <alignment horizontal="left" vertical="center" wrapText="1"/>
    </xf>
    <xf numFmtId="0" fontId="50" fillId="5" borderId="53" xfId="0" applyFont="1" applyFill="1" applyBorder="1" applyAlignment="1">
      <alignment horizontal="left" vertical="center" wrapText="1"/>
    </xf>
    <xf numFmtId="0" fontId="50" fillId="5" borderId="57" xfId="0" applyFont="1" applyFill="1" applyBorder="1" applyAlignment="1">
      <alignment horizontal="left" vertical="top" wrapText="1"/>
    </xf>
    <xf numFmtId="0" fontId="50" fillId="5" borderId="58" xfId="0" applyFont="1" applyFill="1" applyBorder="1" applyAlignment="1">
      <alignment horizontal="left" vertical="top" wrapText="1"/>
    </xf>
    <xf numFmtId="181" fontId="51" fillId="5" borderId="59" xfId="0" applyNumberFormat="1" applyFont="1" applyFill="1" applyBorder="1" applyAlignment="1">
      <alignment vertical="center" wrapText="1"/>
    </xf>
    <xf numFmtId="0" fontId="51" fillId="5" borderId="17" xfId="0" applyFont="1" applyFill="1" applyBorder="1" applyAlignment="1">
      <alignment vertical="center" wrapText="1"/>
    </xf>
    <xf numFmtId="181" fontId="51" fillId="5" borderId="47" xfId="0" applyNumberFormat="1" applyFont="1" applyFill="1" applyBorder="1" applyAlignment="1">
      <alignment vertical="center" wrapText="1"/>
    </xf>
    <xf numFmtId="181" fontId="51" fillId="5" borderId="55" xfId="0" applyNumberFormat="1" applyFont="1" applyFill="1" applyBorder="1" applyAlignment="1">
      <alignment vertical="center" wrapText="1"/>
    </xf>
    <xf numFmtId="181" fontId="51" fillId="5" borderId="25" xfId="0" applyNumberFormat="1" applyFont="1" applyFill="1" applyBorder="1" applyAlignment="1">
      <alignment vertical="center" wrapText="1"/>
    </xf>
    <xf numFmtId="181" fontId="51" fillId="5" borderId="10" xfId="0" applyNumberFormat="1" applyFont="1" applyFill="1" applyBorder="1" applyAlignment="1">
      <alignment vertical="center" wrapText="1"/>
    </xf>
    <xf numFmtId="0" fontId="4" fillId="2" borderId="0" xfId="0" applyFont="1" applyFill="1" applyBorder="1" applyAlignment="1">
      <alignment vertical="center"/>
    </xf>
    <xf numFmtId="3" fontId="0" fillId="2" borderId="0" xfId="0" applyNumberFormat="1" applyFill="1" applyBorder="1" applyProtection="1">
      <alignment vertical="center"/>
    </xf>
    <xf numFmtId="0" fontId="12" fillId="2" borderId="0" xfId="0" applyFont="1" applyFill="1" applyAlignment="1" applyProtection="1">
      <alignment horizontal="left" vertical="center"/>
    </xf>
    <xf numFmtId="3" fontId="0" fillId="0" borderId="0" xfId="0" applyNumberFormat="1" applyFont="1" applyFill="1" applyAlignment="1" applyProtection="1">
      <alignment horizontal="right" vertical="center"/>
    </xf>
    <xf numFmtId="0" fontId="0" fillId="2" borderId="0" xfId="0" applyFont="1" applyFill="1" applyAlignment="1" applyProtection="1">
      <alignment horizontal="right" vertical="center"/>
    </xf>
    <xf numFmtId="0" fontId="12" fillId="0" borderId="79" xfId="0" applyFont="1" applyFill="1" applyBorder="1" applyProtection="1">
      <alignment vertical="center"/>
    </xf>
    <xf numFmtId="0" fontId="12" fillId="0" borderId="21" xfId="0" applyFont="1" applyFill="1" applyBorder="1" applyProtection="1">
      <alignment vertical="center"/>
    </xf>
    <xf numFmtId="0" fontId="12" fillId="0" borderId="80" xfId="0" applyFont="1" applyFill="1" applyBorder="1" applyProtection="1">
      <alignment vertical="center"/>
    </xf>
    <xf numFmtId="0" fontId="12" fillId="0" borderId="14" xfId="0" applyFont="1" applyFill="1" applyBorder="1" applyProtection="1">
      <alignment vertical="center"/>
    </xf>
    <xf numFmtId="0" fontId="12" fillId="0" borderId="0" xfId="0" applyFont="1" applyFill="1" applyBorder="1" applyProtection="1">
      <alignment vertical="center"/>
    </xf>
    <xf numFmtId="0" fontId="12" fillId="0" borderId="0" xfId="0" applyFont="1" applyFill="1" applyBorder="1" applyAlignment="1" applyProtection="1">
      <alignment horizontal="center" vertical="center"/>
    </xf>
    <xf numFmtId="0" fontId="12" fillId="0" borderId="13" xfId="0" applyFont="1" applyFill="1" applyBorder="1" applyAlignment="1" applyProtection="1">
      <alignment horizontal="center" vertical="center"/>
    </xf>
    <xf numFmtId="0" fontId="12" fillId="0" borderId="18" xfId="0" applyFont="1" applyFill="1" applyBorder="1" applyProtection="1">
      <alignment vertical="center"/>
    </xf>
    <xf numFmtId="0" fontId="12" fillId="0" borderId="0" xfId="0" applyFont="1" applyBorder="1" applyProtection="1">
      <alignment vertical="center"/>
    </xf>
    <xf numFmtId="0" fontId="12" fillId="0" borderId="8" xfId="0" applyFont="1" applyFill="1" applyBorder="1" applyProtection="1">
      <alignment vertical="center"/>
    </xf>
    <xf numFmtId="0" fontId="12" fillId="0" borderId="17" xfId="0" applyFont="1" applyFill="1" applyBorder="1" applyProtection="1">
      <alignment vertical="center"/>
    </xf>
    <xf numFmtId="0" fontId="12" fillId="0" borderId="16" xfId="0" applyFont="1" applyFill="1" applyBorder="1" applyAlignment="1" applyProtection="1">
      <alignment horizontal="center" vertical="center"/>
    </xf>
    <xf numFmtId="0" fontId="12" fillId="0" borderId="3" xfId="0" applyFont="1" applyFill="1" applyBorder="1" applyAlignment="1" applyProtection="1">
      <alignment horizontal="center" vertical="center"/>
    </xf>
    <xf numFmtId="0" fontId="12" fillId="0" borderId="81" xfId="0" applyFont="1" applyFill="1" applyBorder="1" applyAlignment="1" applyProtection="1">
      <alignment horizontal="center" vertical="center"/>
    </xf>
    <xf numFmtId="0" fontId="12" fillId="0" borderId="2" xfId="0" applyFont="1" applyFill="1" applyBorder="1" applyProtection="1">
      <alignment vertical="center"/>
    </xf>
    <xf numFmtId="0" fontId="12" fillId="0" borderId="15" xfId="0" applyFont="1" applyFill="1" applyBorder="1" applyAlignment="1" applyProtection="1">
      <alignment horizontal="center" vertical="center"/>
    </xf>
    <xf numFmtId="0" fontId="12" fillId="0" borderId="6" xfId="0" applyFont="1" applyFill="1" applyBorder="1" applyAlignment="1" applyProtection="1">
      <alignment horizontal="center" vertical="center"/>
    </xf>
    <xf numFmtId="0" fontId="12" fillId="0" borderId="82" xfId="0" applyFont="1" applyFill="1" applyBorder="1" applyAlignment="1" applyProtection="1">
      <alignment horizontal="center" vertical="center"/>
    </xf>
    <xf numFmtId="0" fontId="12" fillId="0" borderId="5" xfId="0" applyFont="1" applyFill="1" applyBorder="1" applyAlignment="1" applyProtection="1">
      <alignment horizontal="center" vertical="center"/>
    </xf>
    <xf numFmtId="0" fontId="12" fillId="0" borderId="83" xfId="0" applyFont="1" applyFill="1" applyBorder="1" applyAlignment="1" applyProtection="1">
      <alignment horizontal="center" vertical="center"/>
    </xf>
    <xf numFmtId="3" fontId="12" fillId="0" borderId="20" xfId="0" applyNumberFormat="1" applyFont="1" applyFill="1" applyBorder="1" applyAlignment="1" applyProtection="1">
      <alignment horizontal="right" vertical="center"/>
    </xf>
    <xf numFmtId="3" fontId="12" fillId="0" borderId="0" xfId="0" applyNumberFormat="1" applyFont="1" applyFill="1" applyBorder="1" applyAlignment="1" applyProtection="1">
      <alignment horizontal="left" vertical="center"/>
    </xf>
    <xf numFmtId="0" fontId="12" fillId="0" borderId="84" xfId="0" applyFont="1" applyFill="1" applyBorder="1" applyAlignment="1" applyProtection="1">
      <alignment horizontal="left" vertical="center"/>
    </xf>
    <xf numFmtId="0" fontId="12" fillId="0" borderId="85" xfId="0" applyFont="1" applyFill="1" applyBorder="1" applyAlignment="1" applyProtection="1">
      <alignment horizontal="left" vertical="center"/>
    </xf>
    <xf numFmtId="0" fontId="12" fillId="0" borderId="12" xfId="0" applyFont="1" applyFill="1" applyBorder="1" applyProtection="1">
      <alignment vertical="center"/>
    </xf>
    <xf numFmtId="0" fontId="12" fillId="0" borderId="11" xfId="0" applyFont="1" applyFill="1" applyBorder="1" applyProtection="1">
      <alignment vertical="center"/>
    </xf>
    <xf numFmtId="0" fontId="12" fillId="0" borderId="86" xfId="0" applyFont="1" applyFill="1" applyBorder="1" applyProtection="1">
      <alignment vertical="center"/>
    </xf>
    <xf numFmtId="0" fontId="12" fillId="0" borderId="84" xfId="0" applyFont="1" applyFill="1" applyBorder="1" applyProtection="1">
      <alignment vertical="center"/>
    </xf>
    <xf numFmtId="3" fontId="12" fillId="0" borderId="87" xfId="0" applyNumberFormat="1" applyFont="1" applyFill="1" applyBorder="1" applyAlignment="1" applyProtection="1">
      <alignment horizontal="left" vertical="center"/>
    </xf>
    <xf numFmtId="0" fontId="12" fillId="0" borderId="88" xfId="0" applyFont="1" applyFill="1" applyBorder="1" applyAlignment="1" applyProtection="1">
      <alignment horizontal="left" vertical="center"/>
    </xf>
    <xf numFmtId="0" fontId="12" fillId="0" borderId="89" xfId="0" applyFont="1" applyFill="1" applyBorder="1" applyAlignment="1" applyProtection="1">
      <alignment horizontal="left" vertical="center"/>
    </xf>
    <xf numFmtId="0" fontId="12" fillId="0" borderId="90" xfId="0" applyFont="1" applyFill="1" applyBorder="1" applyProtection="1">
      <alignment vertical="center"/>
    </xf>
    <xf numFmtId="0" fontId="12" fillId="0" borderId="93" xfId="0" applyFont="1" applyFill="1" applyBorder="1" applyProtection="1">
      <alignment vertical="center"/>
    </xf>
    <xf numFmtId="0" fontId="12" fillId="0" borderId="20" xfId="0" applyFont="1" applyFill="1" applyBorder="1" applyProtection="1">
      <alignment vertical="center"/>
    </xf>
    <xf numFmtId="0" fontId="12" fillId="0" borderId="15" xfId="0" applyFont="1" applyFill="1" applyBorder="1" applyProtection="1">
      <alignment vertical="center"/>
    </xf>
    <xf numFmtId="0" fontId="12" fillId="0" borderId="9" xfId="0" applyFont="1" applyFill="1" applyBorder="1" applyAlignment="1" applyProtection="1">
      <alignment horizontal="center" vertical="center"/>
    </xf>
    <xf numFmtId="0" fontId="12" fillId="0" borderId="11" xfId="0" applyFont="1" applyFill="1" applyBorder="1" applyAlignment="1" applyProtection="1">
      <alignment horizontal="center" vertical="center"/>
    </xf>
    <xf numFmtId="0" fontId="12" fillId="0" borderId="13" xfId="0" applyFont="1" applyFill="1" applyBorder="1" applyProtection="1">
      <alignment vertical="center"/>
    </xf>
    <xf numFmtId="0" fontId="12" fillId="0" borderId="11" xfId="0" applyFont="1" applyFill="1" applyBorder="1" applyAlignment="1" applyProtection="1">
      <alignment vertical="center"/>
    </xf>
    <xf numFmtId="0" fontId="12" fillId="0" borderId="19" xfId="0" applyFont="1" applyFill="1" applyBorder="1" applyAlignment="1" applyProtection="1">
      <alignment vertical="center"/>
    </xf>
    <xf numFmtId="0" fontId="12" fillId="0" borderId="0" xfId="0" applyFont="1" applyFill="1" applyProtection="1">
      <alignment vertical="center"/>
    </xf>
    <xf numFmtId="0" fontId="12" fillId="0" borderId="96" xfId="0" applyFont="1" applyFill="1" applyBorder="1" applyAlignment="1" applyProtection="1">
      <alignment horizontal="center" vertical="center"/>
    </xf>
    <xf numFmtId="0" fontId="14" fillId="5" borderId="0" xfId="0" applyFont="1" applyFill="1" applyProtection="1">
      <alignment vertical="center"/>
    </xf>
    <xf numFmtId="0" fontId="16" fillId="5" borderId="0" xfId="0" applyFont="1" applyFill="1" applyProtection="1">
      <alignment vertical="center"/>
    </xf>
    <xf numFmtId="0" fontId="12" fillId="5" borderId="14" xfId="0" applyFont="1" applyFill="1" applyBorder="1" applyProtection="1">
      <alignment vertical="center"/>
    </xf>
    <xf numFmtId="0" fontId="12" fillId="5" borderId="0" xfId="0" applyFont="1" applyFill="1" applyBorder="1" applyProtection="1">
      <alignment vertical="center"/>
    </xf>
    <xf numFmtId="0" fontId="12" fillId="5" borderId="18" xfId="0" applyFont="1" applyFill="1" applyBorder="1" applyProtection="1">
      <alignment vertical="center"/>
    </xf>
    <xf numFmtId="0" fontId="12" fillId="5" borderId="8" xfId="0" applyFont="1" applyFill="1" applyBorder="1" applyProtection="1">
      <alignment vertical="center"/>
    </xf>
    <xf numFmtId="0" fontId="12" fillId="0" borderId="17" xfId="0" applyFont="1" applyBorder="1" applyProtection="1">
      <alignment vertical="center"/>
    </xf>
    <xf numFmtId="0" fontId="12" fillId="0" borderId="16" xfId="0" applyFont="1" applyBorder="1" applyAlignment="1" applyProtection="1">
      <alignment horizontal="center" vertical="center"/>
    </xf>
    <xf numFmtId="0" fontId="12" fillId="29" borderId="3" xfId="0" applyFont="1" applyFill="1" applyBorder="1" applyAlignment="1" applyProtection="1">
      <alignment horizontal="center" vertical="center"/>
      <protection locked="0"/>
    </xf>
    <xf numFmtId="0" fontId="12" fillId="0" borderId="81" xfId="0" applyFont="1" applyBorder="1" applyAlignment="1" applyProtection="1">
      <alignment horizontal="center" vertical="center"/>
    </xf>
    <xf numFmtId="0" fontId="12" fillId="0" borderId="2" xfId="0" applyFont="1" applyBorder="1" applyProtection="1">
      <alignment vertical="center"/>
    </xf>
    <xf numFmtId="0" fontId="12" fillId="0" borderId="15" xfId="0" applyFont="1" applyBorder="1" applyAlignment="1" applyProtection="1">
      <alignment horizontal="center" vertical="center"/>
    </xf>
    <xf numFmtId="0" fontId="12" fillId="29" borderId="6" xfId="0" applyFont="1" applyFill="1" applyBorder="1" applyAlignment="1" applyProtection="1">
      <alignment horizontal="center" vertical="center"/>
      <protection locked="0"/>
    </xf>
    <xf numFmtId="0" fontId="12" fillId="0" borderId="82" xfId="0" applyFont="1" applyBorder="1" applyAlignment="1" applyProtection="1">
      <alignment horizontal="center" vertical="center"/>
    </xf>
    <xf numFmtId="0" fontId="12" fillId="0" borderId="4" xfId="0" applyFont="1" applyBorder="1" applyAlignment="1" applyProtection="1">
      <alignment horizontal="center" vertical="center"/>
    </xf>
    <xf numFmtId="0" fontId="12" fillId="29" borderId="1" xfId="0" applyFont="1" applyFill="1" applyBorder="1" applyAlignment="1" applyProtection="1">
      <alignment horizontal="center" vertical="center"/>
      <protection locked="0"/>
    </xf>
    <xf numFmtId="0" fontId="12" fillId="0" borderId="92" xfId="0" applyFont="1" applyBorder="1" applyAlignment="1" applyProtection="1">
      <alignment horizontal="center" vertical="center"/>
    </xf>
    <xf numFmtId="0" fontId="12" fillId="29" borderId="5" xfId="0" applyFont="1" applyFill="1" applyBorder="1" applyAlignment="1" applyProtection="1">
      <alignment horizontal="center" vertical="center"/>
      <protection locked="0"/>
    </xf>
    <xf numFmtId="0" fontId="12" fillId="0" borderId="83" xfId="0" applyFont="1" applyBorder="1" applyAlignment="1" applyProtection="1">
      <alignment horizontal="center" vertical="center"/>
    </xf>
    <xf numFmtId="0" fontId="12" fillId="5" borderId="84" xfId="0" applyFont="1" applyFill="1" applyBorder="1" applyProtection="1">
      <alignment vertical="center"/>
    </xf>
    <xf numFmtId="0" fontId="12" fillId="0" borderId="87" xfId="0" applyFont="1" applyBorder="1" applyProtection="1">
      <alignment vertical="center"/>
    </xf>
    <xf numFmtId="0" fontId="12" fillId="5" borderId="79" xfId="0" applyFont="1" applyFill="1" applyBorder="1" applyProtection="1">
      <alignment vertical="center"/>
    </xf>
    <xf numFmtId="0" fontId="12" fillId="5" borderId="21" xfId="0" applyFont="1" applyFill="1" applyBorder="1" applyProtection="1">
      <alignment vertical="center"/>
    </xf>
    <xf numFmtId="0" fontId="12" fillId="0" borderId="89" xfId="0" applyFont="1" applyBorder="1" applyAlignment="1" applyProtection="1">
      <alignment horizontal="center" vertical="center"/>
    </xf>
    <xf numFmtId="0" fontId="12" fillId="0" borderId="9" xfId="0" applyFont="1" applyBorder="1" applyAlignment="1" applyProtection="1">
      <alignment horizontal="center" vertical="center"/>
    </xf>
    <xf numFmtId="0" fontId="12" fillId="4" borderId="0" xfId="0" applyFont="1" applyFill="1" applyBorder="1" applyAlignment="1" applyProtection="1">
      <alignment horizontal="right" vertical="center"/>
      <protection locked="0"/>
    </xf>
    <xf numFmtId="0" fontId="12" fillId="0" borderId="0" xfId="0" applyFont="1" applyBorder="1" applyAlignment="1" applyProtection="1">
      <alignment horizontal="left" vertical="center" indent="1"/>
    </xf>
    <xf numFmtId="0" fontId="12" fillId="0" borderId="11" xfId="0" applyFont="1" applyBorder="1" applyAlignment="1" applyProtection="1">
      <alignment horizontal="left" vertical="center" indent="1"/>
    </xf>
    <xf numFmtId="0" fontId="12" fillId="0" borderId="13" xfId="0" applyFont="1" applyBorder="1" applyAlignment="1" applyProtection="1">
      <alignment horizontal="left" vertical="center" indent="1"/>
    </xf>
    <xf numFmtId="0" fontId="12" fillId="5" borderId="12" xfId="0" applyFont="1" applyFill="1" applyBorder="1" applyProtection="1">
      <alignment vertical="center"/>
    </xf>
    <xf numFmtId="0" fontId="12" fillId="5" borderId="11" xfId="0" applyFont="1" applyFill="1" applyBorder="1" applyProtection="1">
      <alignment vertical="center"/>
    </xf>
    <xf numFmtId="0" fontId="12" fillId="5" borderId="11" xfId="0" applyFont="1" applyFill="1" applyBorder="1" applyAlignment="1" applyProtection="1">
      <alignment vertical="center"/>
    </xf>
    <xf numFmtId="0" fontId="12" fillId="2" borderId="19" xfId="0" applyFont="1" applyFill="1" applyBorder="1" applyAlignment="1" applyProtection="1">
      <alignment vertical="center"/>
    </xf>
    <xf numFmtId="0" fontId="12" fillId="29" borderId="96" xfId="0" applyFont="1" applyFill="1" applyBorder="1" applyAlignment="1" applyProtection="1">
      <alignment horizontal="center" vertical="center"/>
      <protection locked="0"/>
    </xf>
    <xf numFmtId="0" fontId="83" fillId="5" borderId="0" xfId="0" applyFont="1" applyFill="1" applyProtection="1">
      <alignment vertical="center"/>
    </xf>
    <xf numFmtId="0" fontId="12" fillId="2" borderId="85" xfId="0" applyFont="1" applyFill="1" applyBorder="1" applyAlignment="1" applyProtection="1">
      <alignment horizontal="center" vertical="center"/>
    </xf>
    <xf numFmtId="0" fontId="12" fillId="4" borderId="26" xfId="0" applyFont="1" applyFill="1" applyBorder="1" applyAlignment="1" applyProtection="1">
      <alignment horizontal="left" vertical="center" indent="1" shrinkToFit="1"/>
      <protection locked="0"/>
    </xf>
    <xf numFmtId="0" fontId="12" fillId="4" borderId="92" xfId="0" applyFont="1" applyFill="1" applyBorder="1" applyAlignment="1" applyProtection="1">
      <alignment horizontal="left" vertical="center" indent="1" shrinkToFit="1"/>
      <protection locked="0"/>
    </xf>
    <xf numFmtId="0" fontId="12" fillId="4" borderId="91" xfId="0" applyFont="1" applyFill="1" applyBorder="1" applyAlignment="1" applyProtection="1">
      <alignment horizontal="left" vertical="center" indent="1" shrinkToFit="1"/>
      <protection locked="0"/>
    </xf>
    <xf numFmtId="0" fontId="82" fillId="5" borderId="7" xfId="0" applyFont="1" applyFill="1" applyBorder="1" applyProtection="1">
      <alignment vertical="center"/>
    </xf>
    <xf numFmtId="0" fontId="0" fillId="5" borderId="7" xfId="0" applyFill="1" applyBorder="1" applyAlignment="1" applyProtection="1">
      <alignment horizontal="center" vertical="center"/>
    </xf>
    <xf numFmtId="0" fontId="0" fillId="2" borderId="7" xfId="0" applyFill="1" applyBorder="1" applyAlignment="1" applyProtection="1">
      <alignment horizontal="center" vertical="center"/>
    </xf>
    <xf numFmtId="56" fontId="0" fillId="2" borderId="7" xfId="0" applyNumberFormat="1" applyFill="1" applyBorder="1" applyAlignment="1" applyProtection="1">
      <alignment horizontal="center" vertical="center"/>
    </xf>
    <xf numFmtId="0" fontId="0" fillId="2" borderId="7" xfId="0" applyFill="1" applyBorder="1" applyProtection="1">
      <alignment vertical="center"/>
    </xf>
    <xf numFmtId="0" fontId="35" fillId="5" borderId="1" xfId="50" applyFill="1" applyBorder="1" applyAlignment="1">
      <alignment horizontal="center" vertical="center"/>
    </xf>
    <xf numFmtId="0" fontId="68" fillId="5" borderId="18" xfId="50" applyFont="1" applyFill="1" applyBorder="1" applyAlignment="1">
      <alignment horizontal="center" vertical="center" shrinkToFit="1"/>
    </xf>
    <xf numFmtId="0" fontId="11" fillId="0" borderId="1" xfId="3" applyFont="1" applyBorder="1" applyAlignment="1" applyProtection="1">
      <alignment horizontal="center" vertical="center"/>
    </xf>
    <xf numFmtId="0" fontId="35" fillId="5" borderId="0" xfId="50" applyFill="1" applyAlignment="1">
      <alignment horizontal="left" vertical="center"/>
    </xf>
    <xf numFmtId="0" fontId="65" fillId="5" borderId="0" xfId="50" applyFont="1" applyFill="1" applyAlignment="1">
      <alignment horizontal="left" vertical="center"/>
    </xf>
    <xf numFmtId="0" fontId="88" fillId="5" borderId="0" xfId="50" applyFont="1" applyFill="1" applyAlignment="1">
      <alignment horizontal="center" vertical="center"/>
    </xf>
    <xf numFmtId="0" fontId="88" fillId="37" borderId="0" xfId="50" applyFont="1" applyFill="1" applyBorder="1" applyAlignment="1">
      <alignment horizontal="center" vertical="center"/>
    </xf>
    <xf numFmtId="0" fontId="35" fillId="37" borderId="0" xfId="50" applyFill="1" applyBorder="1" applyAlignment="1">
      <alignment horizontal="left" vertical="center"/>
    </xf>
    <xf numFmtId="0" fontId="35" fillId="37" borderId="0" xfId="50" applyFill="1" applyBorder="1">
      <alignment vertical="center"/>
    </xf>
    <xf numFmtId="0" fontId="88" fillId="40" borderId="0" xfId="50" applyFont="1" applyFill="1" applyBorder="1" applyAlignment="1">
      <alignment horizontal="center" vertical="center"/>
    </xf>
    <xf numFmtId="0" fontId="35" fillId="40" borderId="0" xfId="50" applyFill="1" applyBorder="1" applyAlignment="1">
      <alignment horizontal="left" vertical="center"/>
    </xf>
    <xf numFmtId="0" fontId="35" fillId="40" borderId="0" xfId="50" applyFill="1" applyBorder="1">
      <alignment vertical="center"/>
    </xf>
    <xf numFmtId="0" fontId="90" fillId="37" borderId="0" xfId="50" applyFont="1" applyFill="1" applyBorder="1" applyAlignment="1">
      <alignment horizontal="center" vertical="center" shrinkToFit="1"/>
    </xf>
    <xf numFmtId="0" fontId="68" fillId="37" borderId="0" xfId="50" applyFont="1" applyFill="1" applyBorder="1" applyAlignment="1">
      <alignment vertical="center" shrinkToFit="1"/>
    </xf>
    <xf numFmtId="0" fontId="91" fillId="5" borderId="0" xfId="50" applyFont="1" applyFill="1" applyAlignment="1">
      <alignment horizontal="center" vertical="center"/>
    </xf>
    <xf numFmtId="0" fontId="93" fillId="40" borderId="0" xfId="50" applyFont="1" applyFill="1" applyBorder="1" applyAlignment="1">
      <alignment horizontal="center" vertical="center" shrinkToFit="1"/>
    </xf>
    <xf numFmtId="0" fontId="68" fillId="40" borderId="0" xfId="50" applyFont="1" applyFill="1" applyBorder="1" applyAlignment="1">
      <alignment vertical="center" shrinkToFit="1"/>
    </xf>
    <xf numFmtId="178" fontId="35" fillId="34" borderId="0" xfId="50" applyNumberFormat="1" applyFill="1" applyBorder="1" applyAlignment="1" applyProtection="1">
      <alignment horizontal="center" vertical="center"/>
      <protection locked="0"/>
    </xf>
    <xf numFmtId="0" fontId="94" fillId="37" borderId="0" xfId="50" applyFont="1" applyFill="1" applyBorder="1" applyAlignment="1">
      <alignment horizontal="center" vertical="center" shrinkToFit="1"/>
    </xf>
    <xf numFmtId="178" fontId="35" fillId="34" borderId="0" xfId="50" applyNumberFormat="1" applyFill="1" applyBorder="1" applyAlignment="1">
      <alignment horizontal="center" vertical="center"/>
    </xf>
    <xf numFmtId="0" fontId="95" fillId="40" borderId="0" xfId="50" applyFont="1" applyFill="1" applyBorder="1" applyAlignment="1">
      <alignment horizontal="center" vertical="center" shrinkToFit="1"/>
    </xf>
    <xf numFmtId="178" fontId="35" fillId="37" borderId="0" xfId="50" applyNumberFormat="1" applyFill="1" applyBorder="1" applyAlignment="1">
      <alignment horizontal="center" vertical="center"/>
    </xf>
    <xf numFmtId="0" fontId="66" fillId="37" borderId="0" xfId="50" applyFont="1" applyFill="1" applyBorder="1" applyAlignment="1">
      <alignment horizontal="center" vertical="center" shrinkToFit="1"/>
    </xf>
    <xf numFmtId="178" fontId="35" fillId="40" borderId="0" xfId="50" applyNumberFormat="1" applyFill="1" applyBorder="1" applyAlignment="1">
      <alignment horizontal="center" vertical="center"/>
    </xf>
    <xf numFmtId="0" fontId="66" fillId="40" borderId="0" xfId="50" applyFont="1" applyFill="1" applyBorder="1" applyAlignment="1">
      <alignment horizontal="center" vertical="center" shrinkToFit="1"/>
    </xf>
    <xf numFmtId="0" fontId="87" fillId="5" borderId="1" xfId="50" applyFont="1" applyFill="1" applyBorder="1" applyAlignment="1">
      <alignment horizontal="center" vertical="center"/>
    </xf>
    <xf numFmtId="0" fontId="73" fillId="44" borderId="0" xfId="50" applyFont="1" applyFill="1" applyProtection="1">
      <alignment vertical="center"/>
      <protection locked="0"/>
    </xf>
    <xf numFmtId="0" fontId="11" fillId="0" borderId="1" xfId="62" applyFont="1" applyBorder="1" applyAlignment="1" applyProtection="1">
      <alignment horizontal="center" vertical="center" wrapText="1"/>
    </xf>
    <xf numFmtId="0" fontId="11" fillId="0" borderId="4" xfId="3" applyFont="1" applyBorder="1" applyAlignment="1" applyProtection="1">
      <alignment vertical="center"/>
    </xf>
    <xf numFmtId="0" fontId="11" fillId="0" borderId="0" xfId="62" applyFont="1" applyBorder="1" applyAlignment="1" applyProtection="1">
      <alignment horizontal="center" vertical="center"/>
    </xf>
    <xf numFmtId="0" fontId="11" fillId="42" borderId="1" xfId="3" applyFont="1" applyFill="1" applyBorder="1" applyAlignment="1" applyProtection="1">
      <alignment horizontal="right" vertical="center"/>
      <protection locked="0"/>
    </xf>
    <xf numFmtId="0" fontId="11" fillId="0" borderId="0" xfId="3" applyFont="1" applyFill="1" applyBorder="1" applyProtection="1">
      <alignment vertical="center"/>
    </xf>
    <xf numFmtId="0" fontId="11" fillId="0" borderId="7" xfId="3" applyFont="1" applyBorder="1" applyProtection="1">
      <alignment vertical="center"/>
    </xf>
    <xf numFmtId="0" fontId="11" fillId="0" borderId="23" xfId="3" applyFont="1" applyBorder="1" applyProtection="1">
      <alignment vertical="center"/>
    </xf>
    <xf numFmtId="0" fontId="11" fillId="0" borderId="24" xfId="3" applyFont="1" applyBorder="1" applyProtection="1">
      <alignment vertical="center"/>
    </xf>
    <xf numFmtId="0" fontId="15" fillId="0" borderId="9" xfId="0" applyFont="1" applyFill="1" applyBorder="1" applyAlignment="1">
      <alignment horizontal="left" vertical="center" wrapText="1"/>
    </xf>
    <xf numFmtId="0" fontId="15" fillId="0" borderId="29" xfId="0" applyFont="1" applyFill="1" applyBorder="1" applyAlignment="1">
      <alignment horizontal="left" vertical="center" wrapText="1"/>
    </xf>
    <xf numFmtId="0" fontId="37" fillId="2" borderId="0" xfId="0" applyFont="1" applyFill="1" applyBorder="1" applyAlignment="1">
      <alignment horizontal="left" vertical="center"/>
    </xf>
    <xf numFmtId="0" fontId="37" fillId="2" borderId="21" xfId="0" applyFont="1" applyFill="1" applyBorder="1" applyAlignment="1">
      <alignment horizontal="left" vertical="center"/>
    </xf>
    <xf numFmtId="0" fontId="15" fillId="2" borderId="0" xfId="0" applyFont="1" applyFill="1" applyBorder="1" applyAlignment="1">
      <alignment horizontal="center" vertical="center" wrapText="1"/>
    </xf>
    <xf numFmtId="0" fontId="13" fillId="5" borderId="13" xfId="0" applyFont="1" applyFill="1" applyBorder="1" applyAlignment="1">
      <alignment horizontal="left" vertical="center" wrapText="1"/>
    </xf>
    <xf numFmtId="0" fontId="13" fillId="5" borderId="0" xfId="0" applyFont="1" applyFill="1" applyBorder="1" applyAlignment="1">
      <alignment horizontal="left" vertical="center" wrapText="1"/>
    </xf>
    <xf numFmtId="0" fontId="13" fillId="5" borderId="14" xfId="0" applyFont="1" applyFill="1" applyBorder="1" applyAlignment="1">
      <alignment horizontal="left" vertical="center" wrapText="1"/>
    </xf>
    <xf numFmtId="0" fontId="15" fillId="2" borderId="4" xfId="0" applyFont="1" applyFill="1" applyBorder="1" applyAlignment="1">
      <alignment horizontal="center" vertical="center" wrapText="1"/>
    </xf>
    <xf numFmtId="0" fontId="15" fillId="2" borderId="29" xfId="0" applyFont="1" applyFill="1" applyBorder="1" applyAlignment="1">
      <alignment horizontal="center" vertical="center" wrapText="1"/>
    </xf>
    <xf numFmtId="0" fontId="13" fillId="0" borderId="13" xfId="0" applyFont="1" applyFill="1" applyBorder="1" applyAlignment="1">
      <alignment horizontal="left" vertical="center" wrapText="1"/>
    </xf>
    <xf numFmtId="0" fontId="13" fillId="0" borderId="0" xfId="0" applyFont="1" applyFill="1" applyBorder="1" applyAlignment="1">
      <alignment horizontal="left" vertical="center" wrapText="1"/>
    </xf>
    <xf numFmtId="0" fontId="13" fillId="0" borderId="14" xfId="0" applyFont="1" applyFill="1" applyBorder="1" applyAlignment="1">
      <alignment horizontal="left" vertical="center" wrapText="1"/>
    </xf>
    <xf numFmtId="0" fontId="15" fillId="2" borderId="3" xfId="0" applyFont="1" applyFill="1" applyBorder="1" applyAlignment="1">
      <alignment horizontal="center" vertical="center" wrapText="1"/>
    </xf>
    <xf numFmtId="0" fontId="15" fillId="2" borderId="5" xfId="0" applyFont="1" applyFill="1" applyBorder="1" applyAlignment="1">
      <alignment horizontal="center" vertical="center" wrapText="1"/>
    </xf>
    <xf numFmtId="0" fontId="12" fillId="4" borderId="16" xfId="0" applyFont="1" applyFill="1" applyBorder="1" applyAlignment="1" applyProtection="1">
      <alignment vertical="center" wrapText="1"/>
      <protection locked="0"/>
    </xf>
    <xf numFmtId="0" fontId="12" fillId="4" borderId="18" xfId="0" applyFont="1" applyFill="1" applyBorder="1" applyAlignment="1" applyProtection="1">
      <alignment vertical="center" wrapText="1"/>
      <protection locked="0"/>
    </xf>
    <xf numFmtId="0" fontId="12" fillId="4" borderId="20" xfId="0" applyFont="1" applyFill="1" applyBorder="1" applyAlignment="1" applyProtection="1">
      <alignment horizontal="center" vertical="center"/>
      <protection locked="0"/>
    </xf>
    <xf numFmtId="0" fontId="12" fillId="4" borderId="25" xfId="0" applyFont="1" applyFill="1" applyBorder="1" applyAlignment="1" applyProtection="1">
      <alignment horizontal="center" vertical="center"/>
      <protection locked="0"/>
    </xf>
    <xf numFmtId="0" fontId="12" fillId="2" borderId="1" xfId="0" applyFont="1" applyFill="1" applyBorder="1" applyAlignment="1">
      <alignment horizontal="center" vertical="center" wrapText="1"/>
    </xf>
    <xf numFmtId="0" fontId="12" fillId="2" borderId="1" xfId="0" applyFont="1" applyFill="1" applyBorder="1" applyAlignment="1">
      <alignment horizontal="center" vertical="center"/>
    </xf>
    <xf numFmtId="0" fontId="12" fillId="4" borderId="1" xfId="0" applyFont="1" applyFill="1" applyBorder="1" applyAlignment="1" applyProtection="1">
      <alignment horizontal="center" vertical="center"/>
      <protection locked="0"/>
    </xf>
    <xf numFmtId="0" fontId="13" fillId="2" borderId="0" xfId="0" applyFont="1" applyFill="1" applyAlignment="1">
      <alignment horizontal="center" vertical="center"/>
    </xf>
    <xf numFmtId="0" fontId="12" fillId="5" borderId="20" xfId="0" applyFont="1" applyFill="1" applyBorder="1" applyAlignment="1">
      <alignment horizontal="right" vertical="center"/>
    </xf>
    <xf numFmtId="0" fontId="12" fillId="4" borderId="4" xfId="0" applyFont="1" applyFill="1" applyBorder="1" applyAlignment="1" applyProtection="1">
      <alignment horizontal="center" vertical="center"/>
      <protection locked="0"/>
    </xf>
    <xf numFmtId="0" fontId="12" fillId="4" borderId="9" xfId="0" applyFont="1" applyFill="1" applyBorder="1" applyAlignment="1" applyProtection="1">
      <alignment horizontal="center" vertical="center"/>
      <protection locked="0"/>
    </xf>
    <xf numFmtId="0" fontId="12" fillId="4" borderId="2" xfId="0" applyFont="1" applyFill="1" applyBorder="1" applyAlignment="1" applyProtection="1">
      <alignment horizontal="center" vertical="center"/>
      <protection locked="0"/>
    </xf>
    <xf numFmtId="0" fontId="12" fillId="4" borderId="16" xfId="0" applyFont="1" applyFill="1" applyBorder="1" applyAlignment="1" applyProtection="1">
      <alignment horizontal="center" vertical="center"/>
      <protection locked="0"/>
    </xf>
    <xf numFmtId="0" fontId="12" fillId="4" borderId="18" xfId="0" applyFont="1" applyFill="1" applyBorder="1" applyAlignment="1" applyProtection="1">
      <alignment horizontal="center" vertical="center"/>
      <protection locked="0"/>
    </xf>
    <xf numFmtId="0" fontId="12" fillId="4" borderId="17" xfId="0" applyFont="1" applyFill="1" applyBorder="1" applyAlignment="1" applyProtection="1">
      <alignment horizontal="center" vertical="center"/>
      <protection locked="0"/>
    </xf>
    <xf numFmtId="0" fontId="12" fillId="4" borderId="4" xfId="0" applyFont="1" applyFill="1" applyBorder="1" applyAlignment="1" applyProtection="1">
      <alignment horizontal="center" vertical="center" wrapText="1"/>
      <protection locked="0"/>
    </xf>
    <xf numFmtId="0" fontId="12" fillId="4" borderId="9" xfId="0" applyFont="1" applyFill="1" applyBorder="1" applyAlignment="1" applyProtection="1">
      <alignment horizontal="center" vertical="center" wrapText="1"/>
      <protection locked="0"/>
    </xf>
    <xf numFmtId="0" fontId="12" fillId="4" borderId="2" xfId="0" applyFont="1" applyFill="1" applyBorder="1" applyAlignment="1" applyProtection="1">
      <alignment horizontal="center" vertical="center" wrapText="1"/>
      <protection locked="0"/>
    </xf>
    <xf numFmtId="0" fontId="15" fillId="0" borderId="9" xfId="0" applyFont="1" applyFill="1" applyBorder="1" applyAlignment="1" applyProtection="1">
      <alignment horizontal="right" vertical="center"/>
      <protection locked="0"/>
    </xf>
    <xf numFmtId="0" fontId="15" fillId="2" borderId="6" xfId="0" applyFont="1" applyFill="1" applyBorder="1" applyAlignment="1">
      <alignment horizontal="center" vertical="center" wrapText="1"/>
    </xf>
    <xf numFmtId="0" fontId="16" fillId="2" borderId="4" xfId="0" applyFont="1" applyFill="1" applyBorder="1" applyAlignment="1">
      <alignment horizontal="center" vertical="center"/>
    </xf>
    <xf numFmtId="0" fontId="16" fillId="2" borderId="9" xfId="0" applyFont="1" applyFill="1" applyBorder="1" applyAlignment="1">
      <alignment horizontal="center" vertical="center"/>
    </xf>
    <xf numFmtId="0" fontId="16" fillId="2" borderId="2" xfId="0" applyFont="1" applyFill="1" applyBorder="1" applyAlignment="1">
      <alignment horizontal="center" vertical="center"/>
    </xf>
    <xf numFmtId="0" fontId="15" fillId="2" borderId="4" xfId="0" applyFont="1" applyFill="1" applyBorder="1" applyAlignment="1">
      <alignment horizontal="center" vertical="center"/>
    </xf>
    <xf numFmtId="0" fontId="15" fillId="2" borderId="9" xfId="0" applyFont="1" applyFill="1" applyBorder="1" applyAlignment="1">
      <alignment horizontal="center" vertical="center"/>
    </xf>
    <xf numFmtId="0" fontId="15" fillId="2" borderId="2" xfId="0" applyFont="1" applyFill="1" applyBorder="1" applyAlignment="1">
      <alignment horizontal="center" vertical="center"/>
    </xf>
    <xf numFmtId="0" fontId="12" fillId="6" borderId="4" xfId="0" applyFont="1" applyFill="1" applyBorder="1" applyAlignment="1" applyProtection="1">
      <alignment horizontal="center" vertical="center"/>
      <protection locked="0"/>
    </xf>
    <xf numFmtId="0" fontId="12" fillId="6" borderId="9" xfId="0" applyFont="1" applyFill="1" applyBorder="1" applyAlignment="1" applyProtection="1">
      <alignment horizontal="center" vertical="center"/>
      <protection locked="0"/>
    </xf>
    <xf numFmtId="0" fontId="12" fillId="6" borderId="2" xfId="0" applyFont="1" applyFill="1" applyBorder="1" applyAlignment="1" applyProtection="1">
      <alignment horizontal="center" vertical="center"/>
      <protection locked="0"/>
    </xf>
    <xf numFmtId="0" fontId="15" fillId="4" borderId="1" xfId="0" applyFont="1" applyFill="1" applyBorder="1" applyAlignment="1" applyProtection="1">
      <alignment horizontal="center" vertical="center"/>
      <protection locked="0"/>
    </xf>
    <xf numFmtId="0" fontId="15" fillId="6" borderId="9" xfId="0" applyFont="1" applyFill="1" applyBorder="1" applyAlignment="1" applyProtection="1">
      <alignment horizontal="right" vertical="center"/>
      <protection locked="0"/>
    </xf>
    <xf numFmtId="0" fontId="14" fillId="4" borderId="16" xfId="0" applyFont="1" applyFill="1" applyBorder="1" applyAlignment="1" applyProtection="1">
      <alignment horizontal="left" vertical="center"/>
      <protection locked="0"/>
    </xf>
    <xf numFmtId="0" fontId="14" fillId="4" borderId="18" xfId="0" applyFont="1" applyFill="1" applyBorder="1" applyAlignment="1" applyProtection="1">
      <alignment horizontal="left" vertical="center"/>
      <protection locked="0"/>
    </xf>
    <xf numFmtId="0" fontId="14" fillId="4" borderId="17" xfId="0" applyFont="1" applyFill="1" applyBorder="1" applyAlignment="1" applyProtection="1">
      <alignment horizontal="left" vertical="center"/>
      <protection locked="0"/>
    </xf>
    <xf numFmtId="0" fontId="14" fillId="4" borderId="8" xfId="0" applyFont="1" applyFill="1" applyBorder="1" applyAlignment="1" applyProtection="1">
      <alignment horizontal="left" vertical="center"/>
      <protection locked="0"/>
    </xf>
    <xf numFmtId="0" fontId="14" fillId="4" borderId="0" xfId="0" applyFont="1" applyFill="1" applyBorder="1" applyAlignment="1" applyProtection="1">
      <alignment horizontal="left" vertical="center"/>
      <protection locked="0"/>
    </xf>
    <xf numFmtId="0" fontId="14" fillId="4" borderId="10" xfId="0" applyFont="1" applyFill="1" applyBorder="1" applyAlignment="1" applyProtection="1">
      <alignment horizontal="left" vertical="center"/>
      <protection locked="0"/>
    </xf>
    <xf numFmtId="0" fontId="14" fillId="4" borderId="15" xfId="0" applyFont="1" applyFill="1" applyBorder="1" applyAlignment="1" applyProtection="1">
      <alignment horizontal="left" vertical="center"/>
      <protection locked="0"/>
    </xf>
    <xf numFmtId="0" fontId="14" fillId="4" borderId="20" xfId="0" applyFont="1" applyFill="1" applyBorder="1" applyAlignment="1" applyProtection="1">
      <alignment horizontal="left" vertical="center"/>
      <protection locked="0"/>
    </xf>
    <xf numFmtId="0" fontId="14" fillId="4" borderId="25" xfId="0" applyFont="1" applyFill="1" applyBorder="1" applyAlignment="1" applyProtection="1">
      <alignment horizontal="left" vertical="center"/>
      <protection locked="0"/>
    </xf>
    <xf numFmtId="0" fontId="12" fillId="4" borderId="0" xfId="0" applyFont="1" applyFill="1" applyBorder="1" applyAlignment="1">
      <alignment horizontal="center" vertical="center"/>
    </xf>
    <xf numFmtId="0" fontId="19" fillId="2" borderId="0" xfId="0" applyFont="1" applyFill="1" applyBorder="1" applyAlignment="1">
      <alignment horizontal="left" vertical="center" wrapText="1" indent="1"/>
    </xf>
    <xf numFmtId="0" fontId="12" fillId="6" borderId="0" xfId="0" applyFont="1" applyFill="1" applyBorder="1" applyAlignment="1" applyProtection="1">
      <alignment horizontal="right" vertical="center"/>
      <protection locked="0"/>
    </xf>
    <xf numFmtId="0" fontId="14" fillId="2" borderId="1" xfId="0" applyFont="1" applyFill="1" applyBorder="1" applyAlignment="1">
      <alignment horizontal="center" vertical="center"/>
    </xf>
    <xf numFmtId="0" fontId="12" fillId="4" borderId="16" xfId="0" applyFont="1" applyFill="1" applyBorder="1" applyAlignment="1" applyProtection="1">
      <alignment horizontal="left" vertical="center"/>
      <protection locked="0"/>
    </xf>
    <xf numFmtId="0" fontId="12" fillId="4" borderId="18" xfId="0" applyFont="1" applyFill="1" applyBorder="1" applyAlignment="1" applyProtection="1">
      <alignment horizontal="left" vertical="center"/>
      <protection locked="0"/>
    </xf>
    <xf numFmtId="0" fontId="12" fillId="4" borderId="17" xfId="0" applyFont="1" applyFill="1" applyBorder="1" applyAlignment="1" applyProtection="1">
      <alignment horizontal="left" vertical="center"/>
      <protection locked="0"/>
    </xf>
    <xf numFmtId="0" fontId="12" fillId="4" borderId="8" xfId="0" applyFont="1" applyFill="1" applyBorder="1" applyAlignment="1" applyProtection="1">
      <alignment horizontal="left" vertical="center"/>
      <protection locked="0"/>
    </xf>
    <xf numFmtId="0" fontId="12" fillId="4" borderId="0" xfId="0" applyFont="1" applyFill="1" applyBorder="1" applyAlignment="1" applyProtection="1">
      <alignment horizontal="left" vertical="center"/>
      <protection locked="0"/>
    </xf>
    <xf numFmtId="0" fontId="12" fillId="4" borderId="10" xfId="0" applyFont="1" applyFill="1" applyBorder="1" applyAlignment="1" applyProtection="1">
      <alignment horizontal="left" vertical="center"/>
      <protection locked="0"/>
    </xf>
    <xf numFmtId="0" fontId="12" fillId="4" borderId="15" xfId="0" applyFont="1" applyFill="1" applyBorder="1" applyAlignment="1" applyProtection="1">
      <alignment horizontal="left" vertical="center"/>
      <protection locked="0"/>
    </xf>
    <xf numFmtId="0" fontId="12" fillId="4" borderId="20" xfId="0" applyFont="1" applyFill="1" applyBorder="1" applyAlignment="1" applyProtection="1">
      <alignment horizontal="left" vertical="center"/>
      <protection locked="0"/>
    </xf>
    <xf numFmtId="0" fontId="12" fillId="4" borderId="25" xfId="0" applyFont="1" applyFill="1" applyBorder="1" applyAlignment="1" applyProtection="1">
      <alignment horizontal="left" vertical="center"/>
      <protection locked="0"/>
    </xf>
    <xf numFmtId="0" fontId="35" fillId="5" borderId="0" xfId="50" applyFill="1" applyAlignment="1">
      <alignment horizontal="center" vertical="center"/>
    </xf>
    <xf numFmtId="0" fontId="83" fillId="5" borderId="0" xfId="50" applyFont="1" applyFill="1" applyAlignment="1">
      <alignment horizontal="left" vertical="center"/>
    </xf>
    <xf numFmtId="0" fontId="35" fillId="5" borderId="1" xfId="50" applyFill="1" applyBorder="1" applyAlignment="1">
      <alignment horizontal="center" vertical="center"/>
    </xf>
    <xf numFmtId="0" fontId="68" fillId="5" borderId="18" xfId="50" applyFont="1" applyFill="1" applyBorder="1" applyAlignment="1">
      <alignment horizontal="center" vertical="center" shrinkToFit="1"/>
    </xf>
    <xf numFmtId="0" fontId="88" fillId="5" borderId="0" xfId="50" applyFont="1" applyFill="1" applyAlignment="1">
      <alignment horizontal="center" vertical="center"/>
    </xf>
    <xf numFmtId="0" fontId="89" fillId="37" borderId="0" xfId="50" applyFont="1" applyFill="1" applyBorder="1" applyAlignment="1">
      <alignment horizontal="center" vertical="center"/>
    </xf>
    <xf numFmtId="0" fontId="89" fillId="40" borderId="0" xfId="50" applyFont="1" applyFill="1" applyBorder="1" applyAlignment="1">
      <alignment horizontal="center" vertical="center"/>
    </xf>
    <xf numFmtId="177" fontId="11" fillId="0" borderId="3" xfId="3" applyNumberFormat="1" applyFont="1" applyBorder="1" applyAlignment="1" applyProtection="1">
      <alignment horizontal="center" vertical="center"/>
    </xf>
    <xf numFmtId="177" fontId="11" fillId="0" borderId="6" xfId="3" applyNumberFormat="1" applyFont="1" applyBorder="1" applyAlignment="1" applyProtection="1">
      <alignment horizontal="center" vertical="center"/>
    </xf>
    <xf numFmtId="177" fontId="11" fillId="0" borderId="5" xfId="3" applyNumberFormat="1" applyFont="1" applyBorder="1" applyAlignment="1" applyProtection="1">
      <alignment horizontal="center" vertical="center"/>
    </xf>
    <xf numFmtId="0" fontId="10" fillId="0" borderId="3" xfId="3" applyFont="1" applyBorder="1" applyAlignment="1" applyProtection="1">
      <alignment horizontal="center" vertical="center"/>
    </xf>
    <xf numFmtId="0" fontId="10" fillId="0" borderId="6" xfId="3" applyFont="1" applyBorder="1" applyAlignment="1" applyProtection="1">
      <alignment horizontal="center" vertical="center"/>
    </xf>
    <xf numFmtId="0" fontId="10" fillId="0" borderId="5" xfId="3" applyFont="1" applyBorder="1" applyAlignment="1" applyProtection="1">
      <alignment horizontal="center" vertical="center"/>
    </xf>
    <xf numFmtId="0" fontId="11" fillId="41" borderId="3" xfId="3" applyFont="1" applyFill="1" applyBorder="1" applyAlignment="1" applyProtection="1">
      <alignment horizontal="center" vertical="center"/>
      <protection locked="0"/>
    </xf>
    <xf numFmtId="0" fontId="11" fillId="41" borderId="6" xfId="3" applyFont="1" applyFill="1" applyBorder="1" applyAlignment="1" applyProtection="1">
      <alignment horizontal="center" vertical="center"/>
      <protection locked="0"/>
    </xf>
    <xf numFmtId="0" fontId="11" fillId="41" borderId="5" xfId="3" applyFont="1" applyFill="1" applyBorder="1" applyAlignment="1" applyProtection="1">
      <alignment horizontal="center" vertical="center"/>
      <protection locked="0"/>
    </xf>
    <xf numFmtId="0" fontId="11" fillId="41" borderId="64" xfId="3" applyFont="1" applyFill="1" applyBorder="1" applyAlignment="1" applyProtection="1">
      <alignment horizontal="center" vertical="center"/>
      <protection locked="0"/>
    </xf>
    <xf numFmtId="0" fontId="11" fillId="41" borderId="66" xfId="3" applyFont="1" applyFill="1" applyBorder="1" applyAlignment="1" applyProtection="1">
      <alignment horizontal="center" vertical="center"/>
      <protection locked="0"/>
    </xf>
    <xf numFmtId="0" fontId="11" fillId="41" borderId="68" xfId="3" applyFont="1" applyFill="1" applyBorder="1" applyAlignment="1" applyProtection="1">
      <alignment horizontal="center" vertical="center"/>
      <protection locked="0"/>
    </xf>
    <xf numFmtId="0" fontId="10" fillId="41" borderId="65" xfId="3" applyFont="1" applyFill="1" applyBorder="1" applyAlignment="1" applyProtection="1">
      <alignment horizontal="center" vertical="center"/>
      <protection locked="0"/>
    </xf>
    <xf numFmtId="0" fontId="10" fillId="41" borderId="67" xfId="3" applyFont="1" applyFill="1" applyBorder="1" applyAlignment="1" applyProtection="1">
      <alignment horizontal="center" vertical="center"/>
      <protection locked="0"/>
    </xf>
    <xf numFmtId="0" fontId="10" fillId="41" borderId="69" xfId="3" applyFont="1" applyFill="1" applyBorder="1" applyAlignment="1" applyProtection="1">
      <alignment horizontal="center" vertical="center"/>
      <protection locked="0"/>
    </xf>
    <xf numFmtId="0" fontId="11" fillId="45" borderId="3" xfId="3" applyFont="1" applyFill="1" applyBorder="1" applyAlignment="1" applyProtection="1">
      <alignment horizontal="center" vertical="center" shrinkToFit="1"/>
      <protection locked="0"/>
    </xf>
    <xf numFmtId="0" fontId="11" fillId="45" borderId="6" xfId="3" applyFont="1" applyFill="1" applyBorder="1" applyAlignment="1" applyProtection="1">
      <alignment horizontal="center" vertical="center" shrinkToFit="1"/>
      <protection locked="0"/>
    </xf>
    <xf numFmtId="0" fontId="11" fillId="45" borderId="5" xfId="3" applyFont="1" applyFill="1" applyBorder="1" applyAlignment="1" applyProtection="1">
      <alignment horizontal="center" vertical="center" shrinkToFit="1"/>
      <protection locked="0"/>
    </xf>
    <xf numFmtId="0" fontId="11" fillId="43" borderId="16" xfId="3" applyFont="1" applyFill="1" applyBorder="1" applyAlignment="1" applyProtection="1">
      <alignment horizontal="center" vertical="center"/>
      <protection locked="0"/>
    </xf>
    <xf numFmtId="0" fontId="11" fillId="43" borderId="17" xfId="3" applyFont="1" applyFill="1" applyBorder="1" applyAlignment="1" applyProtection="1">
      <alignment horizontal="center" vertical="center"/>
      <protection locked="0"/>
    </xf>
    <xf numFmtId="0" fontId="11" fillId="43" borderId="8" xfId="3" applyFont="1" applyFill="1" applyBorder="1" applyAlignment="1" applyProtection="1">
      <alignment horizontal="center" vertical="center"/>
      <protection locked="0"/>
    </xf>
    <xf numFmtId="0" fontId="11" fillId="43" borderId="10" xfId="3" applyFont="1" applyFill="1" applyBorder="1" applyAlignment="1" applyProtection="1">
      <alignment horizontal="center" vertical="center"/>
      <protection locked="0"/>
    </xf>
    <xf numFmtId="0" fontId="11" fillId="43" borderId="15" xfId="3" applyFont="1" applyFill="1" applyBorder="1" applyAlignment="1" applyProtection="1">
      <alignment horizontal="center" vertical="center"/>
      <protection locked="0"/>
    </xf>
    <xf numFmtId="0" fontId="11" fillId="43" borderId="25" xfId="3" applyFont="1" applyFill="1" applyBorder="1" applyAlignment="1" applyProtection="1">
      <alignment horizontal="center" vertical="center"/>
      <protection locked="0"/>
    </xf>
    <xf numFmtId="0" fontId="11" fillId="0" borderId="3" xfId="3" applyFont="1" applyBorder="1" applyAlignment="1" applyProtection="1">
      <alignment horizontal="center" vertical="center"/>
    </xf>
    <xf numFmtId="0" fontId="11" fillId="0" borderId="6" xfId="3" applyFont="1" applyBorder="1" applyAlignment="1" applyProtection="1">
      <alignment horizontal="center" vertical="center"/>
    </xf>
    <xf numFmtId="0" fontId="11" fillId="0" borderId="5" xfId="3" applyFont="1" applyBorder="1" applyAlignment="1" applyProtection="1">
      <alignment horizontal="center" vertical="center"/>
    </xf>
    <xf numFmtId="0" fontId="10" fillId="43" borderId="16" xfId="3" applyFont="1" applyFill="1" applyBorder="1" applyAlignment="1" applyProtection="1">
      <alignment horizontal="center" vertical="center"/>
      <protection locked="0"/>
    </xf>
    <xf numFmtId="0" fontId="10" fillId="43" borderId="17" xfId="3" applyFont="1" applyFill="1" applyBorder="1" applyAlignment="1" applyProtection="1">
      <alignment horizontal="center" vertical="center"/>
      <protection locked="0"/>
    </xf>
    <xf numFmtId="0" fontId="10" fillId="43" borderId="8" xfId="3" applyFont="1" applyFill="1" applyBorder="1" applyAlignment="1" applyProtection="1">
      <alignment horizontal="center" vertical="center"/>
      <protection locked="0"/>
    </xf>
    <xf numFmtId="0" fontId="10" fillId="43" borderId="10" xfId="3" applyFont="1" applyFill="1" applyBorder="1" applyAlignment="1" applyProtection="1">
      <alignment horizontal="center" vertical="center"/>
      <protection locked="0"/>
    </xf>
    <xf numFmtId="0" fontId="10" fillId="43" borderId="15" xfId="3" applyFont="1" applyFill="1" applyBorder="1" applyAlignment="1" applyProtection="1">
      <alignment horizontal="center" vertical="center"/>
      <protection locked="0"/>
    </xf>
    <xf numFmtId="0" fontId="10" fillId="43" borderId="25" xfId="3" applyFont="1" applyFill="1" applyBorder="1" applyAlignment="1" applyProtection="1">
      <alignment horizontal="center" vertical="center"/>
      <protection locked="0"/>
    </xf>
    <xf numFmtId="0" fontId="11" fillId="45" borderId="64" xfId="3" applyFont="1" applyFill="1" applyBorder="1" applyAlignment="1" applyProtection="1">
      <alignment horizontal="center" vertical="center"/>
      <protection locked="0"/>
    </xf>
    <xf numFmtId="0" fontId="11" fillId="45" borderId="66" xfId="3" applyFont="1" applyFill="1" applyBorder="1" applyAlignment="1" applyProtection="1">
      <alignment horizontal="center" vertical="center"/>
      <protection locked="0"/>
    </xf>
    <xf numFmtId="0" fontId="11" fillId="45" borderId="68" xfId="3" applyFont="1" applyFill="1" applyBorder="1" applyAlignment="1" applyProtection="1">
      <alignment horizontal="center" vertical="center"/>
      <protection locked="0"/>
    </xf>
    <xf numFmtId="0" fontId="11" fillId="0" borderId="62" xfId="3" applyFont="1" applyBorder="1" applyAlignment="1" applyProtection="1">
      <alignment horizontal="center" vertical="center"/>
    </xf>
    <xf numFmtId="0" fontId="11" fillId="0" borderId="63" xfId="3" applyFont="1" applyBorder="1" applyAlignment="1" applyProtection="1">
      <alignment horizontal="center" vertical="center"/>
    </xf>
    <xf numFmtId="0" fontId="11" fillId="0" borderId="16" xfId="3" applyFont="1" applyBorder="1" applyAlignment="1" applyProtection="1">
      <alignment horizontal="center" vertical="center"/>
    </xf>
    <xf numFmtId="0" fontId="11" fillId="0" borderId="17" xfId="3" applyFont="1" applyBorder="1" applyAlignment="1" applyProtection="1">
      <alignment horizontal="center" vertical="center"/>
    </xf>
    <xf numFmtId="0" fontId="11" fillId="0" borderId="15" xfId="3" applyFont="1" applyBorder="1" applyAlignment="1" applyProtection="1">
      <alignment horizontal="center" vertical="center"/>
    </xf>
    <xf numFmtId="0" fontId="11" fillId="0" borderId="25" xfId="3" applyFont="1" applyBorder="1" applyAlignment="1" applyProtection="1">
      <alignment horizontal="center" vertical="center"/>
    </xf>
    <xf numFmtId="0" fontId="11" fillId="0" borderId="1" xfId="3" applyFont="1" applyBorder="1" applyAlignment="1" applyProtection="1">
      <alignment horizontal="center" vertical="center"/>
    </xf>
    <xf numFmtId="0" fontId="11" fillId="0" borderId="4" xfId="62" applyFont="1" applyBorder="1" applyAlignment="1" applyProtection="1">
      <alignment horizontal="center" vertical="center" wrapText="1"/>
    </xf>
    <xf numFmtId="0" fontId="11" fillId="0" borderId="9" xfId="62" applyFont="1" applyBorder="1" applyAlignment="1" applyProtection="1">
      <alignment horizontal="center" vertical="center" wrapText="1"/>
    </xf>
    <xf numFmtId="0" fontId="11" fillId="0" borderId="2" xfId="62" applyFont="1" applyBorder="1" applyAlignment="1" applyProtection="1">
      <alignment horizontal="center" vertical="center" wrapText="1"/>
    </xf>
    <xf numFmtId="0" fontId="10" fillId="41" borderId="4" xfId="3" applyFont="1" applyFill="1" applyBorder="1" applyAlignment="1" applyProtection="1">
      <alignment horizontal="center" vertical="center" wrapText="1"/>
      <protection locked="0"/>
    </xf>
    <xf numFmtId="0" fontId="10" fillId="41" borderId="9" xfId="3" applyFont="1" applyFill="1" applyBorder="1" applyAlignment="1" applyProtection="1">
      <alignment horizontal="center" vertical="center" wrapText="1"/>
      <protection locked="0"/>
    </xf>
    <xf numFmtId="0" fontId="10" fillId="41" borderId="2" xfId="3" applyFont="1" applyFill="1" applyBorder="1" applyAlignment="1" applyProtection="1">
      <alignment horizontal="center" vertical="center" wrapText="1"/>
      <protection locked="0"/>
    </xf>
    <xf numFmtId="0" fontId="10" fillId="42" borderId="20" xfId="3" applyFont="1" applyFill="1" applyBorder="1" applyAlignment="1" applyProtection="1">
      <alignment horizontal="center" vertical="center"/>
      <protection locked="0"/>
    </xf>
    <xf numFmtId="0" fontId="10" fillId="0" borderId="20" xfId="3" applyFont="1" applyBorder="1" applyAlignment="1" applyProtection="1">
      <alignment horizontal="center" vertical="center"/>
    </xf>
    <xf numFmtId="0" fontId="10" fillId="35" borderId="20" xfId="3" applyFont="1" applyFill="1" applyBorder="1" applyAlignment="1" applyProtection="1">
      <alignment horizontal="center" vertical="center"/>
      <protection locked="0"/>
    </xf>
    <xf numFmtId="0" fontId="10" fillId="43" borderId="4" xfId="3" applyFont="1" applyFill="1" applyBorder="1" applyAlignment="1" applyProtection="1">
      <alignment horizontal="center" vertical="center"/>
      <protection locked="0"/>
    </xf>
    <xf numFmtId="0" fontId="10" fillId="43" borderId="9" xfId="3" applyFont="1" applyFill="1" applyBorder="1" applyAlignment="1" applyProtection="1">
      <alignment horizontal="center" vertical="center"/>
      <protection locked="0"/>
    </xf>
    <xf numFmtId="0" fontId="10" fillId="43" borderId="2" xfId="3" applyFont="1" applyFill="1" applyBorder="1" applyAlignment="1" applyProtection="1">
      <alignment horizontal="center" vertical="center"/>
      <protection locked="0"/>
    </xf>
    <xf numFmtId="0" fontId="11" fillId="0" borderId="4" xfId="3" applyFont="1" applyBorder="1" applyAlignment="1" applyProtection="1">
      <alignment horizontal="center" vertical="center"/>
    </xf>
    <xf numFmtId="0" fontId="11" fillId="0" borderId="2" xfId="3" applyFont="1" applyBorder="1" applyAlignment="1" applyProtection="1">
      <alignment horizontal="center" vertical="center"/>
    </xf>
    <xf numFmtId="0" fontId="11" fillId="0" borderId="4" xfId="62" applyFont="1" applyBorder="1" applyAlignment="1" applyProtection="1">
      <alignment horizontal="center" vertical="center"/>
    </xf>
    <xf numFmtId="0" fontId="11" fillId="0" borderId="9" xfId="62" applyFont="1" applyBorder="1" applyAlignment="1" applyProtection="1">
      <alignment horizontal="center" vertical="center"/>
    </xf>
    <xf numFmtId="0" fontId="11" fillId="0" borderId="2" xfId="62" applyFont="1" applyBorder="1" applyAlignment="1" applyProtection="1">
      <alignment horizontal="center" vertical="center"/>
    </xf>
    <xf numFmtId="0" fontId="11" fillId="0" borderId="1" xfId="62" applyFont="1" applyBorder="1" applyAlignment="1" applyProtection="1">
      <alignment horizontal="center" vertical="center" wrapText="1"/>
    </xf>
    <xf numFmtId="0" fontId="10" fillId="0" borderId="4" xfId="3" applyFont="1" applyFill="1" applyBorder="1" applyAlignment="1" applyProtection="1">
      <alignment horizontal="center" vertical="center"/>
    </xf>
    <xf numFmtId="0" fontId="10" fillId="0" borderId="9" xfId="3" applyFont="1" applyFill="1" applyBorder="1" applyAlignment="1" applyProtection="1">
      <alignment horizontal="center" vertical="center"/>
    </xf>
    <xf numFmtId="0" fontId="10" fillId="0" borderId="2" xfId="3" applyFont="1" applyFill="1" applyBorder="1" applyAlignment="1" applyProtection="1">
      <alignment horizontal="center" vertical="center"/>
    </xf>
    <xf numFmtId="0" fontId="10" fillId="41" borderId="4" xfId="3" applyFont="1" applyFill="1" applyBorder="1" applyAlignment="1" applyProtection="1">
      <alignment horizontal="center" vertical="center"/>
      <protection locked="0"/>
    </xf>
    <xf numFmtId="0" fontId="10" fillId="41" borderId="9" xfId="3" applyFont="1" applyFill="1" applyBorder="1" applyAlignment="1" applyProtection="1">
      <alignment horizontal="center" vertical="center"/>
      <protection locked="0"/>
    </xf>
    <xf numFmtId="0" fontId="10" fillId="41" borderId="2" xfId="3" applyFont="1" applyFill="1" applyBorder="1" applyAlignment="1" applyProtection="1">
      <alignment horizontal="center" vertical="center"/>
      <protection locked="0"/>
    </xf>
    <xf numFmtId="0" fontId="73" fillId="44" borderId="0" xfId="50" applyFont="1" applyFill="1" applyProtection="1">
      <alignment vertical="center"/>
      <protection locked="0"/>
    </xf>
    <xf numFmtId="0" fontId="11" fillId="0" borderId="18" xfId="3" applyFont="1" applyBorder="1" applyAlignment="1" applyProtection="1">
      <alignment horizontal="center" vertical="top"/>
    </xf>
    <xf numFmtId="0" fontId="11" fillId="0" borderId="20" xfId="3" applyFont="1" applyBorder="1" applyAlignment="1" applyProtection="1">
      <alignment horizontal="center" vertical="top"/>
    </xf>
    <xf numFmtId="0" fontId="10" fillId="0" borderId="1" xfId="3" applyFont="1" applyBorder="1" applyAlignment="1" applyProtection="1">
      <alignment vertical="center"/>
    </xf>
    <xf numFmtId="0" fontId="11" fillId="0" borderId="16" xfId="3" applyFont="1" applyBorder="1" applyAlignment="1" applyProtection="1">
      <alignment horizontal="center" vertical="center" wrapText="1"/>
    </xf>
    <xf numFmtId="0" fontId="11" fillId="0" borderId="17" xfId="3" applyFont="1" applyBorder="1" applyAlignment="1" applyProtection="1">
      <alignment horizontal="center" vertical="center" wrapText="1"/>
    </xf>
    <xf numFmtId="0" fontId="11" fillId="0" borderId="8" xfId="3" applyFont="1" applyBorder="1" applyAlignment="1" applyProtection="1">
      <alignment horizontal="center" vertical="center" wrapText="1"/>
    </xf>
    <xf numFmtId="0" fontId="11" fillId="0" borderId="10" xfId="3" applyFont="1" applyBorder="1" applyAlignment="1" applyProtection="1">
      <alignment horizontal="center" vertical="center" wrapText="1"/>
    </xf>
    <xf numFmtId="0" fontId="11" fillId="0" borderId="15" xfId="3" applyFont="1" applyBorder="1" applyAlignment="1" applyProtection="1">
      <alignment horizontal="center" vertical="center" wrapText="1"/>
    </xf>
    <xf numFmtId="0" fontId="11" fillId="0" borderId="25" xfId="3" applyFont="1" applyBorder="1" applyAlignment="1" applyProtection="1">
      <alignment horizontal="center" vertical="center" wrapText="1"/>
    </xf>
    <xf numFmtId="0" fontId="11" fillId="0" borderId="18" xfId="3" applyFont="1" applyBorder="1" applyAlignment="1" applyProtection="1">
      <alignment horizontal="center" vertical="center"/>
    </xf>
    <xf numFmtId="0" fontId="11" fillId="0" borderId="8" xfId="3" applyFont="1" applyBorder="1" applyAlignment="1" applyProtection="1">
      <alignment horizontal="center" vertical="center"/>
    </xf>
    <xf numFmtId="0" fontId="11" fillId="0" borderId="0" xfId="3" applyFont="1" applyBorder="1" applyAlignment="1" applyProtection="1">
      <alignment horizontal="center" vertical="center"/>
    </xf>
    <xf numFmtId="0" fontId="11" fillId="0" borderId="10" xfId="3" applyFont="1" applyBorder="1" applyAlignment="1" applyProtection="1">
      <alignment horizontal="center" vertical="center"/>
    </xf>
    <xf numFmtId="0" fontId="11" fillId="0" borderId="20" xfId="3" applyFont="1" applyBorder="1" applyAlignment="1" applyProtection="1">
      <alignment horizontal="center" vertical="center"/>
    </xf>
    <xf numFmtId="49" fontId="11" fillId="0" borderId="4" xfId="3" applyNumberFormat="1" applyFont="1" applyBorder="1" applyAlignment="1" applyProtection="1">
      <alignment horizontal="center" vertical="center"/>
    </xf>
    <xf numFmtId="49" fontId="11" fillId="0" borderId="9" xfId="3" applyNumberFormat="1" applyFont="1" applyBorder="1" applyAlignment="1" applyProtection="1">
      <alignment horizontal="center" vertical="center"/>
    </xf>
    <xf numFmtId="49" fontId="11" fillId="0" borderId="2" xfId="3" applyNumberFormat="1" applyFont="1" applyBorder="1" applyAlignment="1" applyProtection="1">
      <alignment horizontal="center" vertical="center"/>
    </xf>
    <xf numFmtId="0" fontId="11" fillId="0" borderId="2" xfId="3" applyFont="1" applyBorder="1" applyAlignment="1" applyProtection="1">
      <alignment horizontal="center" vertical="center" wrapText="1"/>
    </xf>
    <xf numFmtId="0" fontId="11" fillId="0" borderId="1" xfId="3" applyFont="1" applyBorder="1" applyAlignment="1" applyProtection="1">
      <alignment horizontal="center" vertical="center" wrapText="1"/>
    </xf>
    <xf numFmtId="0" fontId="10" fillId="0" borderId="16" xfId="3" applyFont="1" applyBorder="1" applyAlignment="1" applyProtection="1">
      <alignment horizontal="center" vertical="center" wrapText="1"/>
    </xf>
    <xf numFmtId="0" fontId="10" fillId="0" borderId="18" xfId="3" applyFont="1" applyBorder="1" applyAlignment="1" applyProtection="1">
      <alignment horizontal="center" vertical="center" wrapText="1"/>
    </xf>
    <xf numFmtId="0" fontId="10" fillId="0" borderId="8" xfId="3" applyFont="1" applyBorder="1" applyAlignment="1" applyProtection="1">
      <alignment horizontal="center" vertical="center" wrapText="1"/>
    </xf>
    <xf numFmtId="0" fontId="10" fillId="0" borderId="0" xfId="3" applyFont="1" applyBorder="1" applyAlignment="1" applyProtection="1">
      <alignment horizontal="center" vertical="center" wrapText="1"/>
    </xf>
    <xf numFmtId="0" fontId="10" fillId="0" borderId="15" xfId="3" applyFont="1" applyBorder="1" applyAlignment="1" applyProtection="1">
      <alignment horizontal="center" vertical="center" wrapText="1"/>
    </xf>
    <xf numFmtId="0" fontId="10" fillId="0" borderId="20" xfId="3" applyFont="1" applyBorder="1" applyAlignment="1" applyProtection="1">
      <alignment horizontal="center" vertical="center" wrapText="1"/>
    </xf>
    <xf numFmtId="0" fontId="11" fillId="0" borderId="9" xfId="3" applyFont="1" applyBorder="1" applyAlignment="1" applyProtection="1">
      <alignment horizontal="center" vertical="center"/>
    </xf>
    <xf numFmtId="0" fontId="11" fillId="0" borderId="1" xfId="62" applyFont="1" applyBorder="1" applyAlignment="1" applyProtection="1">
      <alignment horizontal="center" vertical="center"/>
    </xf>
    <xf numFmtId="0" fontId="11" fillId="0" borderId="4" xfId="3" applyFont="1" applyBorder="1" applyAlignment="1">
      <alignment horizontal="center" vertical="center"/>
    </xf>
    <xf numFmtId="0" fontId="11" fillId="0" borderId="2" xfId="3" applyFont="1" applyBorder="1" applyAlignment="1">
      <alignment horizontal="center" vertical="center"/>
    </xf>
    <xf numFmtId="0" fontId="0" fillId="32" borderId="1" xfId="0" applyFill="1" applyBorder="1" applyAlignment="1" applyProtection="1">
      <alignment horizontal="left" vertical="center" wrapText="1"/>
    </xf>
    <xf numFmtId="0" fontId="0" fillId="4" borderId="54" xfId="0" applyFill="1" applyBorder="1" applyAlignment="1" applyProtection="1">
      <alignment horizontal="center" vertical="center"/>
      <protection locked="0"/>
    </xf>
    <xf numFmtId="0" fontId="0" fillId="4" borderId="55" xfId="0" applyFill="1" applyBorder="1" applyAlignment="1" applyProtection="1">
      <alignment horizontal="center" vertical="center"/>
      <protection locked="0"/>
    </xf>
    <xf numFmtId="0" fontId="0" fillId="4" borderId="46" xfId="0" applyFill="1" applyBorder="1" applyAlignment="1" applyProtection="1">
      <alignment horizontal="center" vertical="center"/>
      <protection locked="0"/>
    </xf>
    <xf numFmtId="0" fontId="0" fillId="4" borderId="47" xfId="0" applyFill="1" applyBorder="1" applyAlignment="1" applyProtection="1">
      <alignment horizontal="center" vertical="center"/>
      <protection locked="0"/>
    </xf>
    <xf numFmtId="182" fontId="0" fillId="39" borderId="1" xfId="0" applyNumberFormat="1" applyFill="1" applyBorder="1" applyAlignment="1" applyProtection="1">
      <alignment horizontal="center" vertical="center"/>
    </xf>
    <xf numFmtId="0" fontId="0" fillId="2" borderId="1" xfId="0" applyFill="1" applyBorder="1" applyAlignment="1" applyProtection="1">
      <alignment horizontal="center" vertical="center"/>
    </xf>
    <xf numFmtId="0" fontId="5" fillId="3" borderId="1" xfId="0" applyFont="1" applyFill="1" applyBorder="1" applyAlignment="1" applyProtection="1">
      <alignment horizontal="center" vertical="center" wrapText="1"/>
    </xf>
    <xf numFmtId="56" fontId="0" fillId="2" borderId="44" xfId="0" applyNumberFormat="1" applyFill="1" applyBorder="1" applyAlignment="1" applyProtection="1">
      <alignment horizontal="center" vertical="center"/>
    </xf>
    <xf numFmtId="56" fontId="0" fillId="2" borderId="45" xfId="0" applyNumberFormat="1" applyFill="1" applyBorder="1" applyAlignment="1" applyProtection="1">
      <alignment horizontal="center" vertical="center"/>
    </xf>
    <xf numFmtId="56" fontId="0" fillId="2" borderId="16" xfId="0" applyNumberFormat="1" applyFill="1" applyBorder="1" applyAlignment="1" applyProtection="1">
      <alignment horizontal="center" vertical="center"/>
    </xf>
    <xf numFmtId="0" fontId="0" fillId="2" borderId="17" xfId="0" applyFill="1" applyBorder="1" applyAlignment="1" applyProtection="1">
      <alignment horizontal="center" vertical="center"/>
    </xf>
    <xf numFmtId="0" fontId="82" fillId="32" borderId="3" xfId="0" applyFont="1" applyFill="1" applyBorder="1" applyAlignment="1" applyProtection="1">
      <alignment horizontal="center" vertical="center"/>
    </xf>
    <xf numFmtId="0" fontId="82" fillId="32" borderId="5" xfId="0" applyFont="1" applyFill="1" applyBorder="1" applyAlignment="1" applyProtection="1">
      <alignment horizontal="center" vertical="center"/>
    </xf>
    <xf numFmtId="0" fontId="0" fillId="32" borderId="3" xfId="0" applyFill="1" applyBorder="1" applyAlignment="1" applyProtection="1">
      <alignment horizontal="center" vertical="center"/>
    </xf>
    <xf numFmtId="0" fontId="0" fillId="32" borderId="5" xfId="0" applyFill="1" applyBorder="1" applyAlignment="1" applyProtection="1">
      <alignment horizontal="center" vertical="center"/>
    </xf>
    <xf numFmtId="0" fontId="0" fillId="32" borderId="3" xfId="0" applyFill="1" applyBorder="1" applyAlignment="1" applyProtection="1">
      <alignment horizontal="center" vertical="center" wrapText="1"/>
    </xf>
    <xf numFmtId="0" fontId="0" fillId="32" borderId="5" xfId="0" applyFill="1" applyBorder="1" applyAlignment="1" applyProtection="1">
      <alignment horizontal="center" vertical="center" wrapText="1"/>
    </xf>
    <xf numFmtId="0" fontId="0" fillId="3" borderId="3" xfId="0" applyFill="1" applyBorder="1" applyAlignment="1" applyProtection="1">
      <alignment horizontal="center" vertical="center" wrapText="1"/>
    </xf>
    <xf numFmtId="0" fontId="0" fillId="3" borderId="5" xfId="0" applyFill="1" applyBorder="1" applyAlignment="1" applyProtection="1">
      <alignment horizontal="center" vertical="center" wrapText="1"/>
    </xf>
    <xf numFmtId="0" fontId="2" fillId="2" borderId="4" xfId="0" applyFont="1" applyFill="1" applyBorder="1" applyAlignment="1" applyProtection="1">
      <alignment horizontal="center" vertical="center" wrapText="1"/>
    </xf>
    <xf numFmtId="0" fontId="2" fillId="2" borderId="2" xfId="0" applyFont="1" applyFill="1" applyBorder="1" applyAlignment="1" applyProtection="1">
      <alignment horizontal="center" vertical="center" wrapText="1"/>
    </xf>
    <xf numFmtId="179" fontId="0" fillId="39" borderId="4" xfId="0" applyNumberFormat="1" applyFill="1" applyBorder="1" applyAlignment="1" applyProtection="1">
      <alignment horizontal="right" vertical="center"/>
    </xf>
    <xf numFmtId="179" fontId="0" fillId="39" borderId="2" xfId="0" applyNumberFormat="1" applyFill="1" applyBorder="1" applyAlignment="1" applyProtection="1">
      <alignment horizontal="right" vertical="center"/>
    </xf>
    <xf numFmtId="0" fontId="2" fillId="2" borderId="1" xfId="0" applyFont="1" applyFill="1" applyBorder="1" applyAlignment="1" applyProtection="1">
      <alignment horizontal="center" vertical="center" wrapText="1"/>
    </xf>
    <xf numFmtId="3" fontId="12" fillId="0" borderId="9" xfId="0" applyNumberFormat="1" applyFont="1" applyFill="1" applyBorder="1" applyAlignment="1" applyProtection="1">
      <alignment vertical="center"/>
    </xf>
    <xf numFmtId="0" fontId="12" fillId="0" borderId="9" xfId="0" applyFont="1" applyFill="1" applyBorder="1" applyAlignment="1" applyProtection="1">
      <alignment vertical="center"/>
    </xf>
    <xf numFmtId="0" fontId="12" fillId="0" borderId="9" xfId="0" applyFont="1" applyFill="1" applyBorder="1" applyAlignment="1" applyProtection="1">
      <alignment horizontal="right" vertical="center"/>
    </xf>
    <xf numFmtId="0" fontId="12" fillId="0" borderId="8" xfId="0" applyFont="1" applyFill="1" applyBorder="1" applyAlignment="1" applyProtection="1">
      <alignment vertical="center"/>
    </xf>
    <xf numFmtId="0" fontId="12" fillId="0" borderId="0" xfId="0" applyFont="1" applyFill="1" applyBorder="1" applyAlignment="1" applyProtection="1">
      <alignment vertical="center"/>
    </xf>
    <xf numFmtId="0" fontId="12" fillId="0" borderId="14" xfId="0" applyFont="1" applyFill="1" applyBorder="1" applyAlignment="1" applyProtection="1">
      <alignment vertical="center"/>
    </xf>
    <xf numFmtId="0" fontId="12" fillId="0" borderId="18" xfId="0" applyFont="1" applyFill="1" applyBorder="1" applyAlignment="1" applyProtection="1">
      <alignment vertical="center"/>
    </xf>
    <xf numFmtId="0" fontId="12" fillId="0" borderId="26" xfId="0" applyFont="1" applyFill="1" applyBorder="1" applyAlignment="1" applyProtection="1">
      <alignment horizontal="left" vertical="center"/>
    </xf>
    <xf numFmtId="0" fontId="12" fillId="0" borderId="9" xfId="0" applyFont="1" applyFill="1" applyBorder="1" applyAlignment="1" applyProtection="1">
      <alignment horizontal="left" vertical="center"/>
    </xf>
    <xf numFmtId="0" fontId="12" fillId="0" borderId="2" xfId="0" applyFont="1" applyFill="1" applyBorder="1" applyAlignment="1" applyProtection="1">
      <alignment horizontal="left" vertical="center"/>
    </xf>
    <xf numFmtId="3" fontId="12" fillId="0" borderId="85" xfId="0" applyNumberFormat="1" applyFont="1" applyFill="1" applyBorder="1" applyAlignment="1" applyProtection="1">
      <alignment horizontal="right" vertical="center"/>
    </xf>
    <xf numFmtId="3" fontId="12" fillId="0" borderId="84" xfId="0" applyNumberFormat="1" applyFont="1" applyFill="1" applyBorder="1" applyAlignment="1" applyProtection="1">
      <alignment horizontal="right" vertical="center"/>
    </xf>
    <xf numFmtId="0" fontId="12" fillId="0" borderId="83" xfId="0" applyFont="1" applyFill="1" applyBorder="1" applyAlignment="1" applyProtection="1">
      <alignment horizontal="center" vertical="center"/>
    </xf>
    <xf numFmtId="0" fontId="12" fillId="0" borderId="91" xfId="0" applyFont="1" applyFill="1" applyBorder="1" applyAlignment="1" applyProtection="1">
      <alignment horizontal="center" vertical="center"/>
    </xf>
    <xf numFmtId="0" fontId="12" fillId="0" borderId="86" xfId="0" applyFont="1" applyFill="1" applyBorder="1" applyAlignment="1" applyProtection="1">
      <alignment vertical="center"/>
    </xf>
    <xf numFmtId="0" fontId="12" fillId="0" borderId="11" xfId="0" applyFont="1" applyFill="1" applyBorder="1" applyAlignment="1" applyProtection="1">
      <alignment vertical="center"/>
    </xf>
    <xf numFmtId="0" fontId="12" fillId="0" borderId="12" xfId="0" applyFont="1" applyFill="1" applyBorder="1" applyAlignment="1" applyProtection="1">
      <alignment vertical="center"/>
    </xf>
    <xf numFmtId="0" fontId="12" fillId="0" borderId="90" xfId="0" applyFont="1" applyFill="1" applyBorder="1" applyAlignment="1" applyProtection="1">
      <alignment vertical="center"/>
    </xf>
    <xf numFmtId="0" fontId="12" fillId="0" borderId="21" xfId="0" applyFont="1" applyFill="1" applyBorder="1" applyAlignment="1" applyProtection="1">
      <alignment vertical="center"/>
    </xf>
    <xf numFmtId="0" fontId="12" fillId="0" borderId="79" xfId="0" applyFont="1" applyFill="1" applyBorder="1" applyAlignment="1" applyProtection="1">
      <alignment vertical="center"/>
    </xf>
    <xf numFmtId="0" fontId="12" fillId="0" borderId="89" xfId="0" applyFont="1" applyFill="1" applyBorder="1" applyAlignment="1" applyProtection="1">
      <alignment horizontal="center" vertical="center"/>
    </xf>
    <xf numFmtId="0" fontId="12" fillId="0" borderId="88" xfId="0" applyFont="1" applyFill="1" applyBorder="1" applyAlignment="1" applyProtection="1">
      <alignment horizontal="center" vertical="center"/>
    </xf>
    <xf numFmtId="0" fontId="12" fillId="0" borderId="87" xfId="0" applyFont="1" applyFill="1" applyBorder="1" applyAlignment="1" applyProtection="1">
      <alignment horizontal="center" vertical="center"/>
    </xf>
    <xf numFmtId="0" fontId="12" fillId="0" borderId="95" xfId="0" applyFont="1" applyFill="1" applyBorder="1" applyAlignment="1" applyProtection="1">
      <alignment horizontal="center" vertical="center"/>
    </xf>
    <xf numFmtId="0" fontId="12" fillId="0" borderId="94" xfId="0" applyFont="1" applyFill="1" applyBorder="1" applyAlignment="1" applyProtection="1">
      <alignment horizontal="center" vertical="center"/>
    </xf>
    <xf numFmtId="0" fontId="12" fillId="0" borderId="5" xfId="0" applyFont="1" applyFill="1" applyBorder="1" applyAlignment="1" applyProtection="1">
      <alignment horizontal="center" vertical="center"/>
    </xf>
    <xf numFmtId="0" fontId="12" fillId="0" borderId="92" xfId="0" applyFont="1" applyFill="1" applyBorder="1" applyAlignment="1" applyProtection="1">
      <alignment horizontal="center" vertical="center"/>
    </xf>
    <xf numFmtId="3" fontId="12" fillId="0" borderId="21" xfId="0" applyNumberFormat="1" applyFont="1" applyFill="1" applyBorder="1" applyAlignment="1" applyProtection="1">
      <alignment vertical="center"/>
    </xf>
    <xf numFmtId="0" fontId="14" fillId="5" borderId="0" xfId="0" applyFont="1" applyFill="1" applyAlignment="1" applyProtection="1">
      <alignment vertical="center" wrapText="1"/>
    </xf>
    <xf numFmtId="0" fontId="12" fillId="0" borderId="97" xfId="0" applyFont="1" applyFill="1" applyBorder="1" applyAlignment="1" applyProtection="1">
      <alignment horizontal="center" vertical="center"/>
    </xf>
    <xf numFmtId="0" fontId="12" fillId="4" borderId="8" xfId="0" applyFont="1" applyFill="1" applyBorder="1" applyAlignment="1" applyProtection="1">
      <alignment vertical="center"/>
      <protection locked="0"/>
    </xf>
    <xf numFmtId="0" fontId="12" fillId="4" borderId="0" xfId="0" applyFont="1" applyFill="1" applyBorder="1" applyAlignment="1" applyProtection="1">
      <alignment vertical="center"/>
      <protection locked="0"/>
    </xf>
    <xf numFmtId="0" fontId="12" fillId="4" borderId="14" xfId="0" applyFont="1" applyFill="1" applyBorder="1" applyAlignment="1" applyProtection="1">
      <alignment vertical="center"/>
      <protection locked="0"/>
    </xf>
    <xf numFmtId="0" fontId="12" fillId="0" borderId="26" xfId="0" applyFont="1" applyBorder="1" applyAlignment="1" applyProtection="1">
      <alignment horizontal="center" vertical="center"/>
    </xf>
    <xf numFmtId="0" fontId="12" fillId="0" borderId="9" xfId="0" applyFont="1" applyBorder="1" applyAlignment="1" applyProtection="1">
      <alignment horizontal="center" vertical="center"/>
    </xf>
    <xf numFmtId="0" fontId="12" fillId="0" borderId="2" xfId="0" applyFont="1" applyBorder="1" applyAlignment="1" applyProtection="1">
      <alignment horizontal="center" vertical="center"/>
    </xf>
    <xf numFmtId="0" fontId="12" fillId="4" borderId="13" xfId="0" applyFont="1" applyFill="1" applyBorder="1" applyAlignment="1" applyProtection="1">
      <alignment horizontal="center" vertical="center"/>
      <protection locked="0"/>
    </xf>
    <xf numFmtId="0" fontId="12" fillId="4" borderId="0" xfId="0" applyFont="1" applyFill="1" applyBorder="1" applyAlignment="1" applyProtection="1">
      <alignment horizontal="center" vertical="center"/>
      <protection locked="0"/>
    </xf>
    <xf numFmtId="0" fontId="12" fillId="4" borderId="14" xfId="0" applyFont="1" applyFill="1" applyBorder="1" applyAlignment="1" applyProtection="1">
      <alignment horizontal="center" vertical="center"/>
      <protection locked="0"/>
    </xf>
    <xf numFmtId="0" fontId="12" fillId="4" borderId="80" xfId="0" applyFont="1" applyFill="1" applyBorder="1" applyAlignment="1" applyProtection="1">
      <alignment horizontal="center" vertical="center"/>
      <protection locked="0"/>
    </xf>
    <xf numFmtId="0" fontId="12" fillId="4" borderId="21" xfId="0" applyFont="1" applyFill="1" applyBorder="1" applyAlignment="1" applyProtection="1">
      <alignment horizontal="center" vertical="center"/>
      <protection locked="0"/>
    </xf>
    <xf numFmtId="0" fontId="12" fillId="4" borderId="79" xfId="0" applyFont="1" applyFill="1" applyBorder="1" applyAlignment="1" applyProtection="1">
      <alignment horizontal="center" vertical="center"/>
      <protection locked="0"/>
    </xf>
    <xf numFmtId="0" fontId="12" fillId="0" borderId="89" xfId="0" applyFont="1" applyBorder="1" applyAlignment="1" applyProtection="1">
      <alignment horizontal="center" vertical="center"/>
    </xf>
    <xf numFmtId="0" fontId="12" fillId="0" borderId="88" xfId="0" applyFont="1" applyBorder="1" applyAlignment="1" applyProtection="1">
      <alignment horizontal="center" vertical="center"/>
    </xf>
    <xf numFmtId="0" fontId="12" fillId="0" borderId="87" xfId="0" applyFont="1" applyBorder="1" applyAlignment="1" applyProtection="1">
      <alignment horizontal="center" vertical="center"/>
    </xf>
    <xf numFmtId="0" fontId="12" fillId="4" borderId="89" xfId="0" applyFont="1" applyFill="1" applyBorder="1" applyAlignment="1" applyProtection="1">
      <alignment horizontal="center" vertical="center"/>
      <protection locked="0"/>
    </xf>
    <xf numFmtId="0" fontId="12" fillId="4" borderId="88" xfId="0" applyFont="1" applyFill="1" applyBorder="1" applyAlignment="1" applyProtection="1">
      <alignment horizontal="center" vertical="center"/>
      <protection locked="0"/>
    </xf>
    <xf numFmtId="0" fontId="12" fillId="0" borderId="85" xfId="0" applyFont="1" applyBorder="1" applyAlignment="1" applyProtection="1">
      <alignment horizontal="left" vertical="center" indent="1"/>
    </xf>
    <xf numFmtId="0" fontId="12" fillId="0" borderId="84" xfId="0" applyFont="1" applyBorder="1" applyAlignment="1" applyProtection="1">
      <alignment horizontal="left" vertical="center" indent="1"/>
    </xf>
    <xf numFmtId="0" fontId="12" fillId="2" borderId="83" xfId="0" applyFont="1" applyFill="1" applyBorder="1" applyAlignment="1" applyProtection="1">
      <alignment horizontal="center" vertical="center"/>
    </xf>
    <xf numFmtId="0" fontId="12" fillId="2" borderId="92" xfId="0" applyFont="1" applyFill="1" applyBorder="1" applyAlignment="1" applyProtection="1">
      <alignment horizontal="center" vertical="center"/>
    </xf>
    <xf numFmtId="0" fontId="12" fillId="4" borderId="15" xfId="0" applyFont="1" applyFill="1" applyBorder="1" applyAlignment="1" applyProtection="1">
      <alignment horizontal="center" vertical="center"/>
      <protection locked="0"/>
    </xf>
    <xf numFmtId="0" fontId="12" fillId="2" borderId="81" xfId="0" applyFont="1" applyFill="1" applyBorder="1" applyAlignment="1" applyProtection="1">
      <alignment horizontal="center" vertical="center"/>
    </xf>
    <xf numFmtId="0" fontId="12" fillId="4" borderId="98" xfId="0" applyFont="1" applyFill="1" applyBorder="1" applyAlignment="1" applyProtection="1">
      <alignment horizontal="center" vertical="center"/>
      <protection locked="0"/>
    </xf>
    <xf numFmtId="0" fontId="12" fillId="4" borderId="8" xfId="0" applyFont="1" applyFill="1" applyBorder="1" applyAlignment="1" applyProtection="1">
      <alignment horizontal="center" vertical="center"/>
      <protection locked="0"/>
    </xf>
    <xf numFmtId="0" fontId="12" fillId="2" borderId="89" xfId="0" applyFont="1" applyFill="1" applyBorder="1" applyAlignment="1" applyProtection="1">
      <alignment horizontal="center" vertical="center"/>
    </xf>
    <xf numFmtId="0" fontId="12" fillId="2" borderId="87" xfId="0" applyFont="1" applyFill="1" applyBorder="1" applyAlignment="1" applyProtection="1">
      <alignment horizontal="center" vertical="center"/>
    </xf>
    <xf numFmtId="0" fontId="12" fillId="0" borderId="95" xfId="0" applyFont="1" applyBorder="1" applyAlignment="1" applyProtection="1">
      <alignment horizontal="center" vertical="center"/>
    </xf>
    <xf numFmtId="0" fontId="12" fillId="0" borderId="94" xfId="0" applyFont="1" applyBorder="1" applyAlignment="1" applyProtection="1">
      <alignment horizontal="center" vertical="center"/>
    </xf>
    <xf numFmtId="0" fontId="12" fillId="0" borderId="83" xfId="0" applyFont="1" applyBorder="1" applyAlignment="1" applyProtection="1">
      <alignment horizontal="center" vertical="center"/>
    </xf>
    <xf numFmtId="0" fontId="12" fillId="0" borderId="6" xfId="0" applyFont="1" applyBorder="1" applyAlignment="1" applyProtection="1">
      <alignment horizontal="center" vertical="center"/>
    </xf>
    <xf numFmtId="0" fontId="12" fillId="29" borderId="89" xfId="0" applyFont="1" applyFill="1" applyBorder="1" applyAlignment="1" applyProtection="1">
      <alignment horizontal="center" vertical="center"/>
      <protection locked="0"/>
    </xf>
    <xf numFmtId="0" fontId="12" fillId="29" borderId="87" xfId="0" applyFont="1" applyFill="1" applyBorder="1" applyAlignment="1" applyProtection="1">
      <alignment horizontal="center" vertical="center"/>
      <protection locked="0"/>
    </xf>
    <xf numFmtId="0" fontId="12" fillId="5" borderId="19" xfId="0" applyFont="1" applyFill="1" applyBorder="1" applyAlignment="1" applyProtection="1">
      <alignment horizontal="right" vertical="center"/>
    </xf>
    <xf numFmtId="0" fontId="12" fillId="5" borderId="11" xfId="0" applyFont="1" applyFill="1" applyBorder="1" applyAlignment="1" applyProtection="1">
      <alignment horizontal="right" vertical="center"/>
    </xf>
    <xf numFmtId="0" fontId="12" fillId="4" borderId="11" xfId="0" applyFont="1" applyFill="1" applyBorder="1" applyAlignment="1" applyProtection="1">
      <alignment horizontal="center" vertical="center"/>
      <protection locked="0"/>
    </xf>
    <xf numFmtId="0" fontId="12" fillId="2" borderId="88" xfId="0" applyFont="1" applyFill="1" applyBorder="1" applyAlignment="1" applyProtection="1">
      <alignment horizontal="center" vertical="center"/>
    </xf>
    <xf numFmtId="0" fontId="12" fillId="2" borderId="91" xfId="0" applyFont="1" applyFill="1" applyBorder="1" applyAlignment="1" applyProtection="1">
      <alignment horizontal="center" vertical="center"/>
    </xf>
    <xf numFmtId="0" fontId="12" fillId="4" borderId="90" xfId="0" applyFont="1" applyFill="1" applyBorder="1" applyAlignment="1" applyProtection="1">
      <alignment horizontal="center" vertical="center"/>
      <protection locked="0"/>
    </xf>
    <xf numFmtId="0" fontId="12" fillId="4" borderId="86" xfId="0" applyFont="1" applyFill="1" applyBorder="1" applyAlignment="1" applyProtection="1">
      <alignment horizontal="center" vertical="center"/>
      <protection locked="0"/>
    </xf>
    <xf numFmtId="0" fontId="12" fillId="4" borderId="12" xfId="0" applyFont="1" applyFill="1" applyBorder="1" applyAlignment="1" applyProtection="1">
      <alignment horizontal="center" vertical="center"/>
      <protection locked="0"/>
    </xf>
    <xf numFmtId="0" fontId="12" fillId="2" borderId="99" xfId="0" applyFont="1" applyFill="1" applyBorder="1" applyAlignment="1" applyProtection="1">
      <alignment horizontal="center" vertical="center"/>
    </xf>
    <xf numFmtId="0" fontId="12" fillId="2" borderId="100" xfId="0" applyFont="1" applyFill="1" applyBorder="1" applyAlignment="1" applyProtection="1">
      <alignment horizontal="center" vertical="center"/>
    </xf>
    <xf numFmtId="185" fontId="12" fillId="4" borderId="1" xfId="0" applyNumberFormat="1" applyFont="1" applyFill="1" applyBorder="1" applyAlignment="1" applyProtection="1">
      <alignment horizontal="center" vertical="center" shrinkToFit="1"/>
      <protection locked="0"/>
    </xf>
    <xf numFmtId="185" fontId="12" fillId="0" borderId="1" xfId="0" applyNumberFormat="1" applyFont="1" applyFill="1" applyBorder="1" applyAlignment="1" applyProtection="1">
      <alignment horizontal="center" vertical="center" shrinkToFit="1"/>
    </xf>
    <xf numFmtId="185" fontId="12" fillId="0" borderId="27" xfId="0" applyNumberFormat="1" applyFont="1" applyFill="1" applyBorder="1" applyAlignment="1" applyProtection="1">
      <alignment horizontal="center" vertical="center" shrinkToFit="1"/>
    </xf>
    <xf numFmtId="185" fontId="12" fillId="4" borderId="28" xfId="0" applyNumberFormat="1" applyFont="1" applyFill="1" applyBorder="1" applyAlignment="1" applyProtection="1">
      <alignment horizontal="center" vertical="center" shrinkToFit="1"/>
      <protection locked="0"/>
    </xf>
    <xf numFmtId="186" fontId="12" fillId="4" borderId="1" xfId="0" applyNumberFormat="1" applyFont="1" applyFill="1" applyBorder="1" applyAlignment="1" applyProtection="1">
      <alignment horizontal="center" vertical="center" shrinkToFit="1"/>
      <protection locked="0"/>
    </xf>
    <xf numFmtId="186" fontId="12" fillId="4" borderId="28" xfId="0" applyNumberFormat="1" applyFont="1" applyFill="1" applyBorder="1" applyAlignment="1" applyProtection="1">
      <alignment horizontal="center" vertical="center" shrinkToFit="1"/>
      <protection locked="0"/>
    </xf>
    <xf numFmtId="185" fontId="12" fillId="0" borderId="28" xfId="0" applyNumberFormat="1" applyFont="1" applyFill="1" applyBorder="1" applyAlignment="1" applyProtection="1">
      <alignment horizontal="center" vertical="center" shrinkToFit="1"/>
    </xf>
    <xf numFmtId="185" fontId="12" fillId="0" borderId="31" xfId="0" applyNumberFormat="1" applyFont="1" applyFill="1" applyBorder="1" applyAlignment="1" applyProtection="1">
      <alignment horizontal="center" vertical="center" shrinkToFit="1"/>
    </xf>
    <xf numFmtId="0" fontId="0" fillId="2" borderId="1" xfId="0" applyFill="1" applyBorder="1" applyAlignment="1">
      <alignment horizontal="center" vertical="center"/>
    </xf>
    <xf numFmtId="0" fontId="0" fillId="2" borderId="4" xfId="0" applyFill="1" applyBorder="1" applyAlignment="1">
      <alignment horizontal="center" vertical="center"/>
    </xf>
    <xf numFmtId="0" fontId="0" fillId="2" borderId="9" xfId="0" applyFill="1" applyBorder="1" applyAlignment="1">
      <alignment horizontal="center" vertical="center"/>
    </xf>
    <xf numFmtId="0" fontId="0" fillId="2" borderId="2" xfId="0" applyFill="1" applyBorder="1" applyAlignment="1">
      <alignment horizontal="center" vertical="center"/>
    </xf>
    <xf numFmtId="0" fontId="0" fillId="4" borderId="1" xfId="0" applyFill="1" applyBorder="1" applyAlignment="1">
      <alignment vertical="center" wrapText="1"/>
    </xf>
    <xf numFmtId="0" fontId="0" fillId="5" borderId="1" xfId="0" applyFill="1" applyBorder="1" applyAlignment="1">
      <alignment horizontal="center" vertical="center"/>
    </xf>
    <xf numFmtId="0" fontId="0" fillId="5" borderId="4" xfId="0" applyFill="1" applyBorder="1" applyAlignment="1">
      <alignment horizontal="center" vertical="center"/>
    </xf>
    <xf numFmtId="0" fontId="0" fillId="5" borderId="9" xfId="0" applyFill="1" applyBorder="1" applyAlignment="1">
      <alignment horizontal="center" vertical="center"/>
    </xf>
    <xf numFmtId="0" fontId="0" fillId="5" borderId="2" xfId="0" applyFill="1" applyBorder="1" applyAlignment="1">
      <alignment horizontal="center" vertical="center"/>
    </xf>
    <xf numFmtId="0" fontId="82" fillId="5" borderId="16" xfId="0" applyFont="1" applyFill="1" applyBorder="1" applyAlignment="1">
      <alignment vertical="center" wrapText="1"/>
    </xf>
    <xf numFmtId="0" fontId="0" fillId="5" borderId="18" xfId="0" applyFill="1" applyBorder="1" applyAlignment="1">
      <alignment vertical="center" wrapText="1"/>
    </xf>
    <xf numFmtId="0" fontId="0" fillId="5" borderId="17" xfId="0" applyFill="1" applyBorder="1" applyAlignment="1">
      <alignment vertical="center" wrapText="1"/>
    </xf>
    <xf numFmtId="0" fontId="82" fillId="5" borderId="15" xfId="0" applyFont="1" applyFill="1" applyBorder="1" applyAlignment="1">
      <alignment vertical="center" wrapText="1"/>
    </xf>
    <xf numFmtId="0" fontId="0" fillId="5" borderId="20" xfId="0" applyFill="1" applyBorder="1" applyAlignment="1">
      <alignment vertical="center" wrapText="1"/>
    </xf>
    <xf numFmtId="0" fontId="0" fillId="5" borderId="25" xfId="0" applyFill="1" applyBorder="1" applyAlignment="1">
      <alignment vertical="center" wrapText="1"/>
    </xf>
    <xf numFmtId="0" fontId="0" fillId="5" borderId="16" xfId="0" applyFill="1" applyBorder="1" applyAlignment="1">
      <alignment horizontal="left" vertical="center"/>
    </xf>
    <xf numFmtId="0" fontId="0" fillId="5" borderId="18" xfId="0" applyFill="1" applyBorder="1" applyAlignment="1">
      <alignment horizontal="left" vertical="center"/>
    </xf>
    <xf numFmtId="0" fontId="0" fillId="5" borderId="17" xfId="0" applyFill="1" applyBorder="1" applyAlignment="1">
      <alignment horizontal="left" vertical="center"/>
    </xf>
    <xf numFmtId="0" fontId="0" fillId="5" borderId="15" xfId="0" applyFill="1" applyBorder="1" applyAlignment="1">
      <alignment horizontal="left" vertical="center"/>
    </xf>
    <xf numFmtId="0" fontId="0" fillId="5" borderId="20" xfId="0" applyFill="1" applyBorder="1" applyAlignment="1">
      <alignment horizontal="left" vertical="center"/>
    </xf>
    <xf numFmtId="0" fontId="0" fillId="5" borderId="25" xfId="0" applyFill="1" applyBorder="1" applyAlignment="1">
      <alignment horizontal="left" vertical="center"/>
    </xf>
    <xf numFmtId="0" fontId="82" fillId="5" borderId="16" xfId="0" applyFont="1" applyFill="1" applyBorder="1" applyAlignment="1">
      <alignment horizontal="left" vertical="center" wrapText="1"/>
    </xf>
    <xf numFmtId="0" fontId="0" fillId="5" borderId="18" xfId="0" applyFill="1" applyBorder="1" applyAlignment="1">
      <alignment horizontal="left" vertical="center" wrapText="1"/>
    </xf>
    <xf numFmtId="0" fontId="0" fillId="5" borderId="17" xfId="0" applyFill="1" applyBorder="1" applyAlignment="1">
      <alignment horizontal="left" vertical="center" wrapText="1"/>
    </xf>
    <xf numFmtId="0" fontId="82" fillId="5" borderId="15" xfId="0" applyFont="1" applyFill="1" applyBorder="1" applyAlignment="1">
      <alignment horizontal="left" vertical="center" wrapText="1"/>
    </xf>
    <xf numFmtId="0" fontId="0" fillId="5" borderId="20" xfId="0" applyFill="1" applyBorder="1" applyAlignment="1">
      <alignment horizontal="left" vertical="center" wrapText="1"/>
    </xf>
    <xf numFmtId="0" fontId="0" fillId="5" borderId="25" xfId="0" applyFill="1" applyBorder="1" applyAlignment="1">
      <alignment horizontal="left" vertical="center" wrapText="1"/>
    </xf>
    <xf numFmtId="0" fontId="0" fillId="2" borderId="0" xfId="0" applyFill="1" applyBorder="1" applyAlignment="1">
      <alignment horizontal="left" vertical="center" wrapText="1"/>
    </xf>
    <xf numFmtId="0" fontId="0" fillId="5" borderId="3" xfId="0" applyFill="1" applyBorder="1" applyAlignment="1">
      <alignment horizontal="center" vertical="center"/>
    </xf>
    <xf numFmtId="0" fontId="0" fillId="5" borderId="5" xfId="0" applyFill="1" applyBorder="1" applyAlignment="1">
      <alignment horizontal="center" vertical="center"/>
    </xf>
    <xf numFmtId="0" fontId="0" fillId="4" borderId="3" xfId="0" applyFill="1" applyBorder="1" applyAlignment="1">
      <alignment horizontal="center" vertical="center"/>
    </xf>
    <xf numFmtId="0" fontId="0" fillId="4" borderId="5" xfId="0" applyFill="1" applyBorder="1" applyAlignment="1">
      <alignment horizontal="center" vertical="center"/>
    </xf>
    <xf numFmtId="0" fontId="82" fillId="5" borderId="16" xfId="0" applyFont="1" applyFill="1" applyBorder="1" applyAlignment="1">
      <alignment vertical="center"/>
    </xf>
    <xf numFmtId="0" fontId="0" fillId="5" borderId="18" xfId="0" applyFill="1" applyBorder="1" applyAlignment="1">
      <alignment vertical="center"/>
    </xf>
    <xf numFmtId="0" fontId="0" fillId="5" borderId="17" xfId="0" applyFill="1" applyBorder="1" applyAlignment="1">
      <alignment vertical="center"/>
    </xf>
    <xf numFmtId="0" fontId="82" fillId="5" borderId="16" xfId="0" applyFont="1" applyFill="1" applyBorder="1" applyAlignment="1" applyProtection="1">
      <alignment horizontal="left" vertical="center" wrapText="1"/>
      <protection locked="0"/>
    </xf>
    <xf numFmtId="0" fontId="0" fillId="5" borderId="18" xfId="0" applyFill="1" applyBorder="1" applyAlignment="1" applyProtection="1">
      <alignment horizontal="left" vertical="center" wrapText="1"/>
      <protection locked="0"/>
    </xf>
    <xf numFmtId="0" fontId="0" fillId="5" borderId="17" xfId="0" applyFill="1" applyBorder="1" applyAlignment="1" applyProtection="1">
      <alignment horizontal="left" vertical="center" wrapText="1"/>
      <protection locked="0"/>
    </xf>
    <xf numFmtId="0" fontId="82" fillId="5" borderId="15" xfId="0" applyFont="1"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16" xfId="0" applyFill="1" applyBorder="1" applyAlignment="1" applyProtection="1">
      <alignment horizontal="left" vertical="center" wrapText="1"/>
      <protection locked="0"/>
    </xf>
    <xf numFmtId="0" fontId="0" fillId="5" borderId="15" xfId="0" applyFill="1" applyBorder="1" applyAlignment="1" applyProtection="1">
      <alignment horizontal="left" vertical="center" wrapText="1"/>
      <protection locked="0"/>
    </xf>
    <xf numFmtId="0" fontId="0" fillId="2" borderId="16" xfId="0" applyFill="1" applyBorder="1" applyAlignment="1">
      <alignment horizontal="left" vertical="center" wrapText="1"/>
    </xf>
    <xf numFmtId="0" fontId="0" fillId="2" borderId="18" xfId="0" applyFill="1" applyBorder="1" applyAlignment="1">
      <alignment horizontal="left" vertical="center" wrapText="1"/>
    </xf>
    <xf numFmtId="0" fontId="0" fillId="2" borderId="17" xfId="0" applyFill="1" applyBorder="1" applyAlignment="1">
      <alignment horizontal="left" vertical="center" wrapText="1"/>
    </xf>
    <xf numFmtId="0" fontId="0" fillId="2" borderId="15" xfId="0" applyFill="1" applyBorder="1" applyAlignment="1">
      <alignment horizontal="left" vertical="center" wrapText="1"/>
    </xf>
    <xf numFmtId="0" fontId="0" fillId="2" borderId="20" xfId="0" applyFill="1" applyBorder="1" applyAlignment="1">
      <alignment horizontal="left" vertical="center" wrapText="1"/>
    </xf>
    <xf numFmtId="0" fontId="0" fillId="2" borderId="25" xfId="0" applyFill="1" applyBorder="1" applyAlignment="1">
      <alignment horizontal="left" vertical="center" wrapText="1"/>
    </xf>
    <xf numFmtId="181" fontId="0" fillId="4" borderId="3" xfId="0" applyNumberFormat="1" applyFill="1" applyBorder="1" applyAlignment="1">
      <alignment vertical="center"/>
    </xf>
    <xf numFmtId="181" fontId="0" fillId="4" borderId="5" xfId="0" applyNumberFormat="1" applyFill="1" applyBorder="1" applyAlignment="1">
      <alignment vertical="center"/>
    </xf>
    <xf numFmtId="0" fontId="82" fillId="5" borderId="16" xfId="0" applyFont="1" applyFill="1" applyBorder="1" applyAlignment="1" applyProtection="1">
      <alignment horizontal="left" vertical="center"/>
      <protection locked="0"/>
    </xf>
    <xf numFmtId="0" fontId="0" fillId="5" borderId="18" xfId="0" applyFill="1" applyBorder="1" applyAlignment="1" applyProtection="1">
      <alignment horizontal="left" vertical="center"/>
      <protection locked="0"/>
    </xf>
    <xf numFmtId="0" fontId="0" fillId="5" borderId="17" xfId="0" applyFill="1" applyBorder="1" applyAlignment="1" applyProtection="1">
      <alignment horizontal="left" vertical="center"/>
      <protection locked="0"/>
    </xf>
    <xf numFmtId="0" fontId="0" fillId="5" borderId="16" xfId="0" applyFill="1" applyBorder="1" applyAlignment="1">
      <alignment horizontal="left" vertical="center" wrapText="1"/>
    </xf>
    <xf numFmtId="0" fontId="44" fillId="5" borderId="0" xfId="0" applyFont="1" applyFill="1" applyBorder="1" applyAlignment="1" applyProtection="1">
      <alignment horizontal="left" vertical="center" wrapText="1" indent="1"/>
    </xf>
    <xf numFmtId="0" fontId="14" fillId="5" borderId="0" xfId="0" applyFont="1" applyFill="1" applyBorder="1" applyAlignment="1" applyProtection="1">
      <alignment horizontal="left" vertical="center" wrapText="1" indent="1"/>
    </xf>
    <xf numFmtId="0" fontId="43" fillId="30" borderId="4" xfId="0" applyFont="1" applyFill="1" applyBorder="1" applyAlignment="1" applyProtection="1">
      <alignment horizontal="center" vertical="center"/>
    </xf>
    <xf numFmtId="0" fontId="43" fillId="30" borderId="9" xfId="0" applyFont="1" applyFill="1" applyBorder="1" applyAlignment="1" applyProtection="1">
      <alignment horizontal="center" vertical="center"/>
    </xf>
    <xf numFmtId="0" fontId="43" fillId="30" borderId="2" xfId="0" applyFont="1" applyFill="1" applyBorder="1" applyAlignment="1" applyProtection="1">
      <alignment horizontal="center" vertical="center"/>
    </xf>
    <xf numFmtId="0" fontId="42" fillId="0" borderId="0" xfId="0" applyFont="1" applyBorder="1" applyAlignment="1" applyProtection="1">
      <alignment horizontal="left" vertical="center"/>
    </xf>
    <xf numFmtId="0" fontId="44" fillId="30" borderId="4" xfId="0" applyFont="1" applyFill="1" applyBorder="1" applyAlignment="1" applyProtection="1">
      <alignment horizontal="center" vertical="center" wrapText="1"/>
    </xf>
    <xf numFmtId="0" fontId="44" fillId="30" borderId="2" xfId="0" applyFont="1" applyFill="1" applyBorder="1" applyAlignment="1" applyProtection="1">
      <alignment horizontal="center" vertical="center" wrapText="1"/>
    </xf>
    <xf numFmtId="0" fontId="44" fillId="4" borderId="15" xfId="0" applyFont="1" applyFill="1" applyBorder="1" applyAlignment="1" applyProtection="1">
      <alignment horizontal="left" vertical="center" wrapText="1"/>
      <protection locked="0"/>
    </xf>
    <xf numFmtId="0" fontId="44" fillId="4" borderId="2" xfId="0" applyFont="1" applyFill="1" applyBorder="1" applyAlignment="1" applyProtection="1">
      <alignment horizontal="left" vertical="center" wrapText="1"/>
      <protection locked="0"/>
    </xf>
    <xf numFmtId="0" fontId="44" fillId="4" borderId="4" xfId="0" applyFont="1" applyFill="1" applyBorder="1" applyAlignment="1" applyProtection="1">
      <alignment horizontal="left" vertical="center" wrapText="1"/>
      <protection locked="0"/>
    </xf>
    <xf numFmtId="0" fontId="14" fillId="4" borderId="4" xfId="0" applyFont="1" applyFill="1" applyBorder="1" applyAlignment="1" applyProtection="1">
      <alignment horizontal="left" vertical="center" wrapText="1"/>
      <protection locked="0"/>
    </xf>
    <xf numFmtId="0" fontId="14" fillId="4" borderId="2" xfId="0" applyFont="1" applyFill="1" applyBorder="1" applyAlignment="1" applyProtection="1">
      <alignment horizontal="left" vertical="center" wrapText="1"/>
      <protection locked="0"/>
    </xf>
    <xf numFmtId="0" fontId="45" fillId="0" borderId="0" xfId="0" applyFont="1" applyBorder="1" applyAlignment="1">
      <alignment horizontal="center" vertical="center"/>
    </xf>
    <xf numFmtId="0" fontId="4" fillId="0" borderId="0" xfId="0" applyFont="1" applyBorder="1" applyAlignment="1">
      <alignment horizontal="left" vertical="center" wrapText="1"/>
    </xf>
    <xf numFmtId="0" fontId="46" fillId="0" borderId="1" xfId="0" applyFont="1" applyBorder="1" applyAlignment="1">
      <alignment horizontal="center" vertical="center" wrapText="1"/>
    </xf>
    <xf numFmtId="0" fontId="46" fillId="31" borderId="1" xfId="0" applyFont="1" applyFill="1" applyBorder="1" applyAlignment="1">
      <alignment horizontal="center" vertical="center" wrapText="1"/>
    </xf>
    <xf numFmtId="0" fontId="52" fillId="0" borderId="3" xfId="0" applyFont="1" applyBorder="1" applyAlignment="1">
      <alignment horizontal="left" vertical="top" wrapText="1"/>
    </xf>
    <xf numFmtId="0" fontId="52" fillId="0" borderId="6" xfId="0" applyFont="1" applyBorder="1" applyAlignment="1">
      <alignment horizontal="left" vertical="top" wrapText="1"/>
    </xf>
    <xf numFmtId="0" fontId="52" fillId="0" borderId="5" xfId="0" applyFont="1" applyBorder="1" applyAlignment="1">
      <alignment horizontal="left" vertical="top" wrapText="1"/>
    </xf>
    <xf numFmtId="0" fontId="85" fillId="5" borderId="51" xfId="0" applyFont="1" applyFill="1" applyBorder="1" applyAlignment="1">
      <alignment horizontal="center" vertical="center" wrapText="1"/>
    </xf>
    <xf numFmtId="0" fontId="85" fillId="5" borderId="6" xfId="0" applyFont="1" applyFill="1" applyBorder="1" applyAlignment="1">
      <alignment horizontal="center" vertical="center" wrapText="1"/>
    </xf>
    <xf numFmtId="0" fontId="85" fillId="5" borderId="5" xfId="0" applyFont="1" applyFill="1" applyBorder="1" applyAlignment="1">
      <alignment horizontal="center" vertical="center" wrapText="1"/>
    </xf>
    <xf numFmtId="0" fontId="84" fillId="4" borderId="1" xfId="0" applyFont="1" applyFill="1" applyBorder="1" applyAlignment="1">
      <alignment horizontal="center" vertical="center" wrapText="1"/>
    </xf>
    <xf numFmtId="0" fontId="46" fillId="4" borderId="1" xfId="0" applyFont="1" applyFill="1" applyBorder="1" applyAlignment="1">
      <alignment horizontal="center" vertical="center" wrapText="1"/>
    </xf>
    <xf numFmtId="0" fontId="48" fillId="31" borderId="4" xfId="0" applyFont="1" applyFill="1" applyBorder="1" applyAlignment="1">
      <alignment horizontal="left" vertical="center" wrapText="1"/>
    </xf>
    <xf numFmtId="0" fontId="48" fillId="4" borderId="9" xfId="0" applyFont="1" applyFill="1" applyBorder="1" applyAlignment="1">
      <alignment horizontal="left" vertical="center" wrapText="1"/>
    </xf>
    <xf numFmtId="0" fontId="48" fillId="31" borderId="9" xfId="0" applyFont="1" applyFill="1" applyBorder="1" applyAlignment="1">
      <alignment horizontal="left" vertical="center" wrapText="1"/>
    </xf>
    <xf numFmtId="0" fontId="48" fillId="31" borderId="2" xfId="0" applyFont="1" applyFill="1" applyBorder="1" applyAlignment="1">
      <alignment horizontal="left" vertical="center" wrapText="1"/>
    </xf>
    <xf numFmtId="0" fontId="50" fillId="5" borderId="4" xfId="0" applyFont="1" applyFill="1" applyBorder="1" applyAlignment="1">
      <alignment horizontal="center" vertical="center" wrapText="1"/>
    </xf>
    <xf numFmtId="0" fontId="50" fillId="5" borderId="2" xfId="0" applyFont="1" applyFill="1" applyBorder="1" applyAlignment="1">
      <alignment horizontal="center" vertical="center" wrapText="1"/>
    </xf>
    <xf numFmtId="0" fontId="50" fillId="31" borderId="4" xfId="0" applyFont="1" applyFill="1" applyBorder="1" applyAlignment="1">
      <alignment horizontal="center" vertical="center" wrapText="1"/>
    </xf>
    <xf numFmtId="0" fontId="50" fillId="4" borderId="2" xfId="0" applyFont="1" applyFill="1" applyBorder="1" applyAlignment="1">
      <alignment horizontal="center" vertical="center" wrapText="1"/>
    </xf>
    <xf numFmtId="0" fontId="50" fillId="0" borderId="3" xfId="0" applyFont="1" applyBorder="1" applyAlignment="1">
      <alignment horizontal="center" vertical="center" textRotation="255" wrapText="1"/>
    </xf>
    <xf numFmtId="0" fontId="50" fillId="0" borderId="5" xfId="0" applyFont="1" applyBorder="1" applyAlignment="1">
      <alignment horizontal="center" vertical="center" textRotation="255" wrapText="1"/>
    </xf>
    <xf numFmtId="0" fontId="85" fillId="5" borderId="3" xfId="0" applyFont="1" applyFill="1" applyBorder="1" applyAlignment="1">
      <alignment horizontal="center" vertical="center" wrapText="1"/>
    </xf>
    <xf numFmtId="0" fontId="50" fillId="5" borderId="16" xfId="0" applyFont="1" applyFill="1" applyBorder="1" applyAlignment="1">
      <alignment horizontal="left" vertical="center" wrapText="1"/>
    </xf>
    <xf numFmtId="0" fontId="50" fillId="5" borderId="17" xfId="0" applyFont="1" applyFill="1" applyBorder="1" applyAlignment="1">
      <alignment horizontal="left" vertical="center" wrapText="1"/>
    </xf>
    <xf numFmtId="0" fontId="50" fillId="5" borderId="15" xfId="0" applyFont="1" applyFill="1" applyBorder="1" applyAlignment="1">
      <alignment horizontal="left" vertical="center" wrapText="1"/>
    </xf>
    <xf numFmtId="0" fontId="50" fillId="5" borderId="25" xfId="0" applyFont="1" applyFill="1" applyBorder="1" applyAlignment="1">
      <alignment horizontal="left" vertical="center" wrapText="1"/>
    </xf>
    <xf numFmtId="0" fontId="50" fillId="0" borderId="3" xfId="0" applyFont="1" applyFill="1" applyBorder="1" applyAlignment="1">
      <alignment horizontal="center" vertical="center" wrapText="1"/>
    </xf>
    <xf numFmtId="0" fontId="50" fillId="0" borderId="5" xfId="0" applyFont="1" applyFill="1" applyBorder="1" applyAlignment="1">
      <alignment horizontal="center" vertical="center" wrapText="1"/>
    </xf>
    <xf numFmtId="0" fontId="50" fillId="0" borderId="8" xfId="0" applyFont="1" applyFill="1" applyBorder="1" applyAlignment="1">
      <alignment horizontal="left" vertical="center" wrapText="1"/>
    </xf>
    <xf numFmtId="0" fontId="51" fillId="4" borderId="10" xfId="0" applyFont="1" applyFill="1" applyBorder="1" applyAlignment="1">
      <alignment horizontal="left" vertical="center" wrapText="1"/>
    </xf>
    <xf numFmtId="0" fontId="50" fillId="5" borderId="8" xfId="0" applyFont="1" applyFill="1" applyBorder="1" applyAlignment="1">
      <alignment horizontal="left" vertical="top" wrapText="1"/>
    </xf>
    <xf numFmtId="0" fontId="50" fillId="5" borderId="10" xfId="0" applyFont="1" applyFill="1" applyBorder="1" applyAlignment="1">
      <alignment horizontal="left" vertical="top" wrapText="1"/>
    </xf>
    <xf numFmtId="0" fontId="50" fillId="31" borderId="54" xfId="0" applyFont="1" applyFill="1" applyBorder="1" applyAlignment="1">
      <alignment horizontal="left" vertical="center" wrapText="1"/>
    </xf>
    <xf numFmtId="0" fontId="50" fillId="4" borderId="55" xfId="0" applyFont="1" applyFill="1" applyBorder="1" applyAlignment="1">
      <alignment horizontal="left" vertical="center" wrapText="1"/>
    </xf>
    <xf numFmtId="0" fontId="50" fillId="5" borderId="60" xfId="0" applyFont="1" applyFill="1" applyBorder="1" applyAlignment="1">
      <alignment horizontal="left" vertical="top" wrapText="1"/>
    </xf>
    <xf numFmtId="0" fontId="50" fillId="5" borderId="56" xfId="0" applyFont="1" applyFill="1" applyBorder="1" applyAlignment="1">
      <alignment horizontal="left" vertical="top" wrapText="1"/>
    </xf>
    <xf numFmtId="0" fontId="50" fillId="5" borderId="15" xfId="0" applyFont="1" applyFill="1" applyBorder="1" applyAlignment="1">
      <alignment horizontal="left" vertical="top" wrapText="1"/>
    </xf>
    <xf numFmtId="0" fontId="50" fillId="5" borderId="25" xfId="0" applyFont="1" applyFill="1" applyBorder="1" applyAlignment="1">
      <alignment horizontal="left" vertical="top" wrapText="1"/>
    </xf>
    <xf numFmtId="0" fontId="50" fillId="31" borderId="57" xfId="0" applyFont="1" applyFill="1" applyBorder="1" applyAlignment="1">
      <alignment horizontal="left" vertical="center" wrapText="1"/>
    </xf>
    <xf numFmtId="0" fontId="50" fillId="4" borderId="59" xfId="0" applyFont="1" applyFill="1" applyBorder="1" applyAlignment="1">
      <alignment horizontal="left" vertical="center" wrapText="1"/>
    </xf>
    <xf numFmtId="0" fontId="50" fillId="0" borderId="6" xfId="0" applyFont="1" applyBorder="1" applyAlignment="1">
      <alignment horizontal="center" vertical="center" textRotation="255" wrapText="1"/>
    </xf>
    <xf numFmtId="0" fontId="50" fillId="5" borderId="49" xfId="0" applyFont="1" applyFill="1" applyBorder="1" applyAlignment="1">
      <alignment horizontal="left" vertical="center" wrapText="1"/>
    </xf>
    <xf numFmtId="0" fontId="50" fillId="5" borderId="50" xfId="0" applyFont="1" applyFill="1" applyBorder="1" applyAlignment="1">
      <alignment horizontal="left" vertical="center" wrapText="1"/>
    </xf>
    <xf numFmtId="0" fontId="50" fillId="0" borderId="16" xfId="0" applyFont="1" applyFill="1" applyBorder="1" applyAlignment="1">
      <alignment horizontal="left" vertical="center" wrapText="1"/>
    </xf>
    <xf numFmtId="0" fontId="51" fillId="4" borderId="17" xfId="0" applyFont="1" applyFill="1" applyBorder="1" applyAlignment="1">
      <alignment horizontal="left" vertical="center" wrapText="1"/>
    </xf>
    <xf numFmtId="0" fontId="50" fillId="5" borderId="44" xfId="0" applyFont="1" applyFill="1" applyBorder="1" applyAlignment="1">
      <alignment horizontal="left" vertical="center" wrapText="1"/>
    </xf>
    <xf numFmtId="0" fontId="50" fillId="5" borderId="45" xfId="0" applyFont="1" applyFill="1" applyBorder="1" applyAlignment="1">
      <alignment horizontal="left" vertical="center" wrapText="1"/>
    </xf>
    <xf numFmtId="0" fontId="53" fillId="5" borderId="57" xfId="0" applyFont="1" applyFill="1" applyBorder="1" applyAlignment="1">
      <alignment horizontal="left" vertical="center" wrapText="1"/>
    </xf>
    <xf numFmtId="0" fontId="53" fillId="5" borderId="59" xfId="0" applyFont="1" applyFill="1" applyBorder="1" applyAlignment="1">
      <alignment horizontal="left" vertical="center" wrapText="1"/>
    </xf>
    <xf numFmtId="0" fontId="50" fillId="5" borderId="46" xfId="0" applyFont="1" applyFill="1" applyBorder="1" applyAlignment="1">
      <alignment horizontal="left" vertical="top" wrapText="1"/>
    </xf>
    <xf numFmtId="0" fontId="54" fillId="5" borderId="47" xfId="0" applyFont="1" applyFill="1" applyBorder="1" applyAlignment="1">
      <alignment horizontal="left" vertical="top" wrapText="1"/>
    </xf>
    <xf numFmtId="0" fontId="53" fillId="5" borderId="44" xfId="0" applyFont="1" applyFill="1" applyBorder="1" applyAlignment="1">
      <alignment horizontal="left" vertical="center" wrapText="1"/>
    </xf>
    <xf numFmtId="0" fontId="53" fillId="5" borderId="45" xfId="0" applyFont="1" applyFill="1" applyBorder="1" applyAlignment="1">
      <alignment horizontal="left" vertical="center" wrapText="1"/>
    </xf>
    <xf numFmtId="0" fontId="50" fillId="5" borderId="54" xfId="0" applyFont="1" applyFill="1" applyBorder="1" applyAlignment="1">
      <alignment horizontal="left" vertical="top" wrapText="1"/>
    </xf>
    <xf numFmtId="0" fontId="50" fillId="5" borderId="55" xfId="0" applyFont="1" applyFill="1" applyBorder="1" applyAlignment="1">
      <alignment horizontal="left" vertical="top" wrapText="1"/>
    </xf>
    <xf numFmtId="0" fontId="50" fillId="31" borderId="60" xfId="0" applyFont="1" applyFill="1" applyBorder="1" applyAlignment="1">
      <alignment horizontal="left" vertical="center" wrapText="1"/>
    </xf>
    <xf numFmtId="0" fontId="51" fillId="4" borderId="56" xfId="0" applyFont="1" applyFill="1" applyBorder="1" applyAlignment="1">
      <alignment horizontal="left" vertical="center" wrapText="1"/>
    </xf>
    <xf numFmtId="0" fontId="50" fillId="5" borderId="47" xfId="0" applyFont="1" applyFill="1" applyBorder="1" applyAlignment="1">
      <alignment horizontal="left" vertical="top" wrapText="1"/>
    </xf>
    <xf numFmtId="0" fontId="50" fillId="31" borderId="15" xfId="0" applyFont="1" applyFill="1" applyBorder="1" applyAlignment="1">
      <alignment horizontal="left" vertical="center" wrapText="1"/>
    </xf>
    <xf numFmtId="0" fontId="51" fillId="4" borderId="25" xfId="0" applyFont="1" applyFill="1" applyBorder="1" applyAlignment="1">
      <alignment horizontal="left" vertical="center" wrapText="1"/>
    </xf>
    <xf numFmtId="0" fontId="50" fillId="5" borderId="57" xfId="0" applyFont="1" applyFill="1" applyBorder="1" applyAlignment="1">
      <alignment horizontal="left" vertical="top" wrapText="1"/>
    </xf>
    <xf numFmtId="0" fontId="50" fillId="5" borderId="59" xfId="0" applyFont="1" applyFill="1" applyBorder="1" applyAlignment="1">
      <alignment horizontal="left" vertical="top" wrapText="1"/>
    </xf>
  </cellXfs>
  <cellStyles count="66">
    <cellStyle name="20% - アクセント 1 2" xfId="4"/>
    <cellStyle name="20% - アクセント 2 2" xfId="5"/>
    <cellStyle name="20% - アクセント 3 2" xfId="6"/>
    <cellStyle name="20% - アクセント 4 2" xfId="7"/>
    <cellStyle name="20% - アクセント 5 2" xfId="8"/>
    <cellStyle name="20% - アクセント 6 2" xfId="9"/>
    <cellStyle name="40% - アクセント 1 2" xfId="10"/>
    <cellStyle name="40% - アクセント 2 2" xfId="11"/>
    <cellStyle name="40% - アクセント 3 2" xfId="12"/>
    <cellStyle name="40% - アクセント 4 2" xfId="13"/>
    <cellStyle name="40% - アクセント 5 2" xfId="14"/>
    <cellStyle name="40% - アクセント 6 2" xfId="15"/>
    <cellStyle name="60% - アクセント 1 2" xfId="16"/>
    <cellStyle name="60% - アクセント 2 2" xfId="17"/>
    <cellStyle name="60% - アクセント 3 2" xfId="18"/>
    <cellStyle name="60% - アクセント 4 2" xfId="19"/>
    <cellStyle name="60% - アクセント 5 2" xfId="20"/>
    <cellStyle name="60% - アクセント 6 2" xfId="21"/>
    <cellStyle name="Normal 2" xfId="63"/>
    <cellStyle name="アクセント 1 2" xfId="22"/>
    <cellStyle name="アクセント 2 2" xfId="23"/>
    <cellStyle name="アクセント 3 2" xfId="24"/>
    <cellStyle name="アクセント 4 2" xfId="25"/>
    <cellStyle name="アクセント 5 2" xfId="26"/>
    <cellStyle name="アクセント 6 2" xfId="27"/>
    <cellStyle name="タイトル 2" xfId="28"/>
    <cellStyle name="チェック セル 2" xfId="29"/>
    <cellStyle name="どちらでもない 2" xfId="30"/>
    <cellStyle name="ハイパーリンク 2" xfId="52"/>
    <cellStyle name="メモ 2" xfId="31"/>
    <cellStyle name="リンク セル 2" xfId="32"/>
    <cellStyle name="悪い 2" xfId="33"/>
    <cellStyle name="計算 2" xfId="34"/>
    <cellStyle name="警告文 2" xfId="35"/>
    <cellStyle name="桁区切り 2" xfId="1"/>
    <cellStyle name="桁区切り 2 2" xfId="56"/>
    <cellStyle name="桁区切り 2 3" xfId="55"/>
    <cellStyle name="桁区切り 3" xfId="57"/>
    <cellStyle name="桁区切り 4" xfId="58"/>
    <cellStyle name="見出し 1 2" xfId="36"/>
    <cellStyle name="見出し 2 2" xfId="37"/>
    <cellStyle name="見出し 3 2" xfId="38"/>
    <cellStyle name="見出し 4 2" xfId="39"/>
    <cellStyle name="集計 2" xfId="40"/>
    <cellStyle name="出力 2" xfId="41"/>
    <cellStyle name="説明文 2" xfId="42"/>
    <cellStyle name="通貨 2" xfId="64"/>
    <cellStyle name="入力 2" xfId="43"/>
    <cellStyle name="標準" xfId="0" builtinId="0"/>
    <cellStyle name="標準 2" xfId="44"/>
    <cellStyle name="標準 2 2" xfId="2"/>
    <cellStyle name="標準 2 2 2" xfId="54"/>
    <cellStyle name="標準 2 2 3" xfId="53"/>
    <cellStyle name="標準 2 3" xfId="50"/>
    <cellStyle name="標準 2 4" xfId="62"/>
    <cellStyle name="標準 3" xfId="45"/>
    <cellStyle name="標準 3 2" xfId="65"/>
    <cellStyle name="標準 4" xfId="46"/>
    <cellStyle name="標準 4 2" xfId="59"/>
    <cellStyle name="標準 5" xfId="47"/>
    <cellStyle name="標準 6" xfId="48"/>
    <cellStyle name="標準 7" xfId="51"/>
    <cellStyle name="標準 8" xfId="60"/>
    <cellStyle name="標準 9" xfId="61"/>
    <cellStyle name="標準_③-２加算様式（就労）" xfId="3"/>
    <cellStyle name="良い 2" xfId="49"/>
  </cellStyles>
  <dxfs count="14">
    <dxf>
      <fill>
        <patternFill>
          <bgColor rgb="FFFFFF00"/>
        </patternFill>
      </fill>
    </dxf>
    <dxf>
      <fill>
        <patternFill>
          <bgColor rgb="FFFFFF00"/>
        </patternFill>
      </fill>
    </dxf>
    <dxf>
      <font>
        <color theme="0"/>
      </font>
    </dxf>
    <dxf>
      <fill>
        <patternFill>
          <bgColor rgb="FFFFFF00"/>
        </patternFill>
      </fill>
    </dxf>
    <dxf>
      <fill>
        <patternFill>
          <bgColor rgb="FFCCFFCC"/>
        </patternFill>
      </fill>
    </dxf>
    <dxf>
      <fill>
        <patternFill>
          <bgColor rgb="FFFFA3A3"/>
        </patternFill>
      </fill>
    </dxf>
    <dxf>
      <fill>
        <patternFill>
          <bgColor rgb="FFFFA3A3"/>
        </patternFill>
      </fill>
    </dxf>
    <dxf>
      <fill>
        <patternFill>
          <bgColor rgb="FFFFA3A3"/>
        </patternFill>
      </fill>
    </dxf>
    <dxf>
      <font>
        <color theme="0"/>
      </font>
    </dxf>
    <dxf>
      <fill>
        <patternFill>
          <bgColor rgb="FFFFFF00"/>
        </patternFill>
      </fill>
    </dxf>
    <dxf>
      <fill>
        <patternFill>
          <bgColor rgb="FFFFA3A3"/>
        </patternFill>
      </fill>
    </dxf>
    <dxf>
      <fill>
        <patternFill>
          <bgColor rgb="FFFFFF00"/>
        </patternFill>
      </fill>
    </dxf>
    <dxf>
      <fill>
        <patternFill>
          <bgColor rgb="FFFFFF00"/>
        </patternFill>
      </fill>
    </dxf>
    <dxf>
      <fill>
        <patternFill>
          <bgColor rgb="FFFFFF00"/>
        </patternFill>
      </fill>
    </dxf>
  </dxfs>
  <tableStyles count="0" defaultTableStyle="TableStyleMedium2" defaultPivotStyle="PivotStyleLight16"/>
  <colors>
    <mruColors>
      <color rgb="FFDDFFDD"/>
      <color rgb="FFFFFFCC"/>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4.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externalLink" Target="externalLinks/externalLink7.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3.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externalLink" Target="externalLinks/externalLink2.xml"/><Relationship Id="rId20" Type="http://schemas.openxmlformats.org/officeDocument/2006/relationships/externalLink" Target="externalLinks/externalLink6.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externalLink" Target="externalLinks/externalLink1.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externalLink" Target="externalLinks/externalLink5.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8.xml"/></Relationships>
</file>

<file path=xl/drawings/drawing1.xml><?xml version="1.0" encoding="utf-8"?>
<xdr:wsDr xmlns:xdr="http://schemas.openxmlformats.org/drawingml/2006/spreadsheetDrawing" xmlns:a="http://schemas.openxmlformats.org/drawingml/2006/main">
  <xdr:twoCellAnchor>
    <xdr:from>
      <xdr:col>6</xdr:col>
      <xdr:colOff>256271</xdr:colOff>
      <xdr:row>18</xdr:row>
      <xdr:rowOff>38797</xdr:rowOff>
    </xdr:from>
    <xdr:to>
      <xdr:col>7</xdr:col>
      <xdr:colOff>90836</xdr:colOff>
      <xdr:row>20</xdr:row>
      <xdr:rowOff>209355</xdr:rowOff>
    </xdr:to>
    <xdr:sp macro="" textlink="">
      <xdr:nvSpPr>
        <xdr:cNvPr id="3" name="右中かっこ 2"/>
        <xdr:cNvSpPr/>
      </xdr:nvSpPr>
      <xdr:spPr>
        <a:xfrm>
          <a:off x="8266796" y="6620572"/>
          <a:ext cx="139365" cy="475358"/>
        </a:xfrm>
        <a:prstGeom prst="rightBrace">
          <a:avLst/>
        </a:prstGeom>
        <a:solidFill>
          <a:sysClr val="window" lastClr="FFFFFF"/>
        </a:solidFill>
        <a:ln w="12700">
          <a:solidFill>
            <a:sysClr val="windowText" lastClr="000000"/>
          </a:solidFill>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10582</xdr:colOff>
      <xdr:row>4</xdr:row>
      <xdr:rowOff>10582</xdr:rowOff>
    </xdr:from>
    <xdr:to>
      <xdr:col>3</xdr:col>
      <xdr:colOff>190582</xdr:colOff>
      <xdr:row>5</xdr:row>
      <xdr:rowOff>82</xdr:rowOff>
    </xdr:to>
    <xdr:sp macro="" textlink="">
      <xdr:nvSpPr>
        <xdr:cNvPr id="2" name="太陽 1"/>
        <xdr:cNvSpPr/>
      </xdr:nvSpPr>
      <xdr:spPr>
        <a:xfrm>
          <a:off x="629707" y="391582"/>
          <a:ext cx="180000" cy="180000"/>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67060</xdr:colOff>
      <xdr:row>4</xdr:row>
      <xdr:rowOff>31238</xdr:rowOff>
    </xdr:from>
    <xdr:to>
      <xdr:col>9</xdr:col>
      <xdr:colOff>139060</xdr:colOff>
      <xdr:row>4</xdr:row>
      <xdr:rowOff>175238</xdr:rowOff>
    </xdr:to>
    <xdr:sp macro="" textlink="">
      <xdr:nvSpPr>
        <xdr:cNvPr id="3" name="月 2"/>
        <xdr:cNvSpPr/>
      </xdr:nvSpPr>
      <xdr:spPr>
        <a:xfrm rot="13320000">
          <a:off x="2895985" y="412238"/>
          <a:ext cx="72000" cy="1440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7</xdr:col>
      <xdr:colOff>267679</xdr:colOff>
      <xdr:row>22</xdr:row>
      <xdr:rowOff>23653</xdr:rowOff>
    </xdr:from>
    <xdr:to>
      <xdr:col>7</xdr:col>
      <xdr:colOff>375890</xdr:colOff>
      <xdr:row>22</xdr:row>
      <xdr:rowOff>139714</xdr:rowOff>
    </xdr:to>
    <xdr:sp macro="" textlink="">
      <xdr:nvSpPr>
        <xdr:cNvPr id="2" name="太陽 1"/>
        <xdr:cNvSpPr/>
      </xdr:nvSpPr>
      <xdr:spPr>
        <a:xfrm>
          <a:off x="4344379" y="41384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xdr:row>
      <xdr:rowOff>31493</xdr:rowOff>
    </xdr:from>
    <xdr:to>
      <xdr:col>7</xdr:col>
      <xdr:colOff>359597</xdr:colOff>
      <xdr:row>23</xdr:row>
      <xdr:rowOff>136893</xdr:rowOff>
    </xdr:to>
    <xdr:sp macro="" textlink="">
      <xdr:nvSpPr>
        <xdr:cNvPr id="3" name="月 2"/>
        <xdr:cNvSpPr/>
      </xdr:nvSpPr>
      <xdr:spPr>
        <a:xfrm rot="13320000">
          <a:off x="4383597" y="42986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xdr:row>
      <xdr:rowOff>23653</xdr:rowOff>
    </xdr:from>
    <xdr:to>
      <xdr:col>7</xdr:col>
      <xdr:colOff>375890</xdr:colOff>
      <xdr:row>25</xdr:row>
      <xdr:rowOff>139714</xdr:rowOff>
    </xdr:to>
    <xdr:sp macro="" textlink="">
      <xdr:nvSpPr>
        <xdr:cNvPr id="4" name="太陽 3"/>
        <xdr:cNvSpPr/>
      </xdr:nvSpPr>
      <xdr:spPr>
        <a:xfrm>
          <a:off x="4344379" y="45956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xdr:row>
      <xdr:rowOff>31493</xdr:rowOff>
    </xdr:from>
    <xdr:to>
      <xdr:col>7</xdr:col>
      <xdr:colOff>359597</xdr:colOff>
      <xdr:row>26</xdr:row>
      <xdr:rowOff>136893</xdr:rowOff>
    </xdr:to>
    <xdr:sp macro="" textlink="">
      <xdr:nvSpPr>
        <xdr:cNvPr id="5" name="月 4"/>
        <xdr:cNvSpPr/>
      </xdr:nvSpPr>
      <xdr:spPr>
        <a:xfrm rot="13320000">
          <a:off x="4383597" y="47558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xdr:row>
      <xdr:rowOff>23653</xdr:rowOff>
    </xdr:from>
    <xdr:to>
      <xdr:col>7</xdr:col>
      <xdr:colOff>375890</xdr:colOff>
      <xdr:row>28</xdr:row>
      <xdr:rowOff>139714</xdr:rowOff>
    </xdr:to>
    <xdr:sp macro="" textlink="">
      <xdr:nvSpPr>
        <xdr:cNvPr id="6" name="太陽 5"/>
        <xdr:cNvSpPr/>
      </xdr:nvSpPr>
      <xdr:spPr>
        <a:xfrm>
          <a:off x="4344379" y="50528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xdr:row>
      <xdr:rowOff>31493</xdr:rowOff>
    </xdr:from>
    <xdr:to>
      <xdr:col>7</xdr:col>
      <xdr:colOff>359597</xdr:colOff>
      <xdr:row>29</xdr:row>
      <xdr:rowOff>136893</xdr:rowOff>
    </xdr:to>
    <xdr:sp macro="" textlink="">
      <xdr:nvSpPr>
        <xdr:cNvPr id="7" name="月 6"/>
        <xdr:cNvSpPr/>
      </xdr:nvSpPr>
      <xdr:spPr>
        <a:xfrm rot="13320000">
          <a:off x="4383597" y="52130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xdr:row>
      <xdr:rowOff>23653</xdr:rowOff>
    </xdr:from>
    <xdr:to>
      <xdr:col>7</xdr:col>
      <xdr:colOff>375890</xdr:colOff>
      <xdr:row>31</xdr:row>
      <xdr:rowOff>139714</xdr:rowOff>
    </xdr:to>
    <xdr:sp macro="" textlink="">
      <xdr:nvSpPr>
        <xdr:cNvPr id="8" name="太陽 7"/>
        <xdr:cNvSpPr/>
      </xdr:nvSpPr>
      <xdr:spPr>
        <a:xfrm>
          <a:off x="4344379" y="5510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32</xdr:row>
      <xdr:rowOff>31493</xdr:rowOff>
    </xdr:from>
    <xdr:to>
      <xdr:col>7</xdr:col>
      <xdr:colOff>359597</xdr:colOff>
      <xdr:row>32</xdr:row>
      <xdr:rowOff>136893</xdr:rowOff>
    </xdr:to>
    <xdr:sp macro="" textlink="">
      <xdr:nvSpPr>
        <xdr:cNvPr id="9" name="月 8"/>
        <xdr:cNvSpPr/>
      </xdr:nvSpPr>
      <xdr:spPr>
        <a:xfrm rot="13320000">
          <a:off x="4383597" y="5670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xdr:row>
      <xdr:rowOff>23653</xdr:rowOff>
    </xdr:from>
    <xdr:to>
      <xdr:col>7</xdr:col>
      <xdr:colOff>375890</xdr:colOff>
      <xdr:row>31</xdr:row>
      <xdr:rowOff>139714</xdr:rowOff>
    </xdr:to>
    <xdr:sp macro="" textlink="">
      <xdr:nvSpPr>
        <xdr:cNvPr id="10" name="太陽 9"/>
        <xdr:cNvSpPr/>
      </xdr:nvSpPr>
      <xdr:spPr>
        <a:xfrm>
          <a:off x="4344379" y="5510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32</xdr:row>
      <xdr:rowOff>31493</xdr:rowOff>
    </xdr:from>
    <xdr:to>
      <xdr:col>7</xdr:col>
      <xdr:colOff>359597</xdr:colOff>
      <xdr:row>32</xdr:row>
      <xdr:rowOff>136893</xdr:rowOff>
    </xdr:to>
    <xdr:sp macro="" textlink="">
      <xdr:nvSpPr>
        <xdr:cNvPr id="11" name="月 10"/>
        <xdr:cNvSpPr/>
      </xdr:nvSpPr>
      <xdr:spPr>
        <a:xfrm rot="13320000">
          <a:off x="4383597" y="5670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34</xdr:row>
      <xdr:rowOff>23653</xdr:rowOff>
    </xdr:from>
    <xdr:to>
      <xdr:col>7</xdr:col>
      <xdr:colOff>375890</xdr:colOff>
      <xdr:row>34</xdr:row>
      <xdr:rowOff>139714</xdr:rowOff>
    </xdr:to>
    <xdr:sp macro="" textlink="">
      <xdr:nvSpPr>
        <xdr:cNvPr id="12" name="太陽 11"/>
        <xdr:cNvSpPr/>
      </xdr:nvSpPr>
      <xdr:spPr>
        <a:xfrm>
          <a:off x="4344379" y="59672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35</xdr:row>
      <xdr:rowOff>31493</xdr:rowOff>
    </xdr:from>
    <xdr:to>
      <xdr:col>7</xdr:col>
      <xdr:colOff>359597</xdr:colOff>
      <xdr:row>35</xdr:row>
      <xdr:rowOff>136893</xdr:rowOff>
    </xdr:to>
    <xdr:sp macro="" textlink="">
      <xdr:nvSpPr>
        <xdr:cNvPr id="13" name="月 12"/>
        <xdr:cNvSpPr/>
      </xdr:nvSpPr>
      <xdr:spPr>
        <a:xfrm rot="13320000">
          <a:off x="4383597" y="61274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37</xdr:row>
      <xdr:rowOff>23653</xdr:rowOff>
    </xdr:from>
    <xdr:to>
      <xdr:col>7</xdr:col>
      <xdr:colOff>375890</xdr:colOff>
      <xdr:row>37</xdr:row>
      <xdr:rowOff>139714</xdr:rowOff>
    </xdr:to>
    <xdr:sp macro="" textlink="">
      <xdr:nvSpPr>
        <xdr:cNvPr id="14" name="太陽 13"/>
        <xdr:cNvSpPr/>
      </xdr:nvSpPr>
      <xdr:spPr>
        <a:xfrm>
          <a:off x="4344379" y="64244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38</xdr:row>
      <xdr:rowOff>31493</xdr:rowOff>
    </xdr:from>
    <xdr:to>
      <xdr:col>7</xdr:col>
      <xdr:colOff>359597</xdr:colOff>
      <xdr:row>38</xdr:row>
      <xdr:rowOff>136893</xdr:rowOff>
    </xdr:to>
    <xdr:sp macro="" textlink="">
      <xdr:nvSpPr>
        <xdr:cNvPr id="15" name="月 14"/>
        <xdr:cNvSpPr/>
      </xdr:nvSpPr>
      <xdr:spPr>
        <a:xfrm rot="13320000">
          <a:off x="4383597" y="65846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40</xdr:row>
      <xdr:rowOff>23653</xdr:rowOff>
    </xdr:from>
    <xdr:to>
      <xdr:col>7</xdr:col>
      <xdr:colOff>375890</xdr:colOff>
      <xdr:row>40</xdr:row>
      <xdr:rowOff>139714</xdr:rowOff>
    </xdr:to>
    <xdr:sp macro="" textlink="">
      <xdr:nvSpPr>
        <xdr:cNvPr id="16" name="太陽 15"/>
        <xdr:cNvSpPr/>
      </xdr:nvSpPr>
      <xdr:spPr>
        <a:xfrm>
          <a:off x="4344379" y="68816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41</xdr:row>
      <xdr:rowOff>31493</xdr:rowOff>
    </xdr:from>
    <xdr:to>
      <xdr:col>7</xdr:col>
      <xdr:colOff>359597</xdr:colOff>
      <xdr:row>41</xdr:row>
      <xdr:rowOff>136893</xdr:rowOff>
    </xdr:to>
    <xdr:sp macro="" textlink="">
      <xdr:nvSpPr>
        <xdr:cNvPr id="17" name="月 16"/>
        <xdr:cNvSpPr/>
      </xdr:nvSpPr>
      <xdr:spPr>
        <a:xfrm rot="13320000">
          <a:off x="4383597" y="70418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43</xdr:row>
      <xdr:rowOff>23653</xdr:rowOff>
    </xdr:from>
    <xdr:to>
      <xdr:col>7</xdr:col>
      <xdr:colOff>375890</xdr:colOff>
      <xdr:row>43</xdr:row>
      <xdr:rowOff>139714</xdr:rowOff>
    </xdr:to>
    <xdr:sp macro="" textlink="">
      <xdr:nvSpPr>
        <xdr:cNvPr id="18" name="太陽 17"/>
        <xdr:cNvSpPr/>
      </xdr:nvSpPr>
      <xdr:spPr>
        <a:xfrm>
          <a:off x="4344379" y="73388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44</xdr:row>
      <xdr:rowOff>31493</xdr:rowOff>
    </xdr:from>
    <xdr:to>
      <xdr:col>7</xdr:col>
      <xdr:colOff>359597</xdr:colOff>
      <xdr:row>44</xdr:row>
      <xdr:rowOff>136893</xdr:rowOff>
    </xdr:to>
    <xdr:sp macro="" textlink="">
      <xdr:nvSpPr>
        <xdr:cNvPr id="19" name="月 18"/>
        <xdr:cNvSpPr/>
      </xdr:nvSpPr>
      <xdr:spPr>
        <a:xfrm rot="13320000">
          <a:off x="4383597" y="74990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46</xdr:row>
      <xdr:rowOff>23653</xdr:rowOff>
    </xdr:from>
    <xdr:to>
      <xdr:col>7</xdr:col>
      <xdr:colOff>375890</xdr:colOff>
      <xdr:row>46</xdr:row>
      <xdr:rowOff>139714</xdr:rowOff>
    </xdr:to>
    <xdr:sp macro="" textlink="">
      <xdr:nvSpPr>
        <xdr:cNvPr id="20" name="太陽 19"/>
        <xdr:cNvSpPr/>
      </xdr:nvSpPr>
      <xdr:spPr>
        <a:xfrm>
          <a:off x="4344379" y="7796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47</xdr:row>
      <xdr:rowOff>31493</xdr:rowOff>
    </xdr:from>
    <xdr:to>
      <xdr:col>7</xdr:col>
      <xdr:colOff>359597</xdr:colOff>
      <xdr:row>47</xdr:row>
      <xdr:rowOff>136893</xdr:rowOff>
    </xdr:to>
    <xdr:sp macro="" textlink="">
      <xdr:nvSpPr>
        <xdr:cNvPr id="21" name="月 20"/>
        <xdr:cNvSpPr/>
      </xdr:nvSpPr>
      <xdr:spPr>
        <a:xfrm rot="13320000">
          <a:off x="4383597" y="7956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49</xdr:row>
      <xdr:rowOff>23653</xdr:rowOff>
    </xdr:from>
    <xdr:to>
      <xdr:col>7</xdr:col>
      <xdr:colOff>375890</xdr:colOff>
      <xdr:row>49</xdr:row>
      <xdr:rowOff>139714</xdr:rowOff>
    </xdr:to>
    <xdr:sp macro="" textlink="">
      <xdr:nvSpPr>
        <xdr:cNvPr id="22" name="太陽 21"/>
        <xdr:cNvSpPr/>
      </xdr:nvSpPr>
      <xdr:spPr>
        <a:xfrm>
          <a:off x="4344379" y="82532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50</xdr:row>
      <xdr:rowOff>31493</xdr:rowOff>
    </xdr:from>
    <xdr:to>
      <xdr:col>7</xdr:col>
      <xdr:colOff>359597</xdr:colOff>
      <xdr:row>50</xdr:row>
      <xdr:rowOff>136893</xdr:rowOff>
    </xdr:to>
    <xdr:sp macro="" textlink="">
      <xdr:nvSpPr>
        <xdr:cNvPr id="23" name="月 22"/>
        <xdr:cNvSpPr/>
      </xdr:nvSpPr>
      <xdr:spPr>
        <a:xfrm rot="13320000">
          <a:off x="4383597" y="84134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52</xdr:row>
      <xdr:rowOff>23653</xdr:rowOff>
    </xdr:from>
    <xdr:to>
      <xdr:col>7</xdr:col>
      <xdr:colOff>375890</xdr:colOff>
      <xdr:row>52</xdr:row>
      <xdr:rowOff>139714</xdr:rowOff>
    </xdr:to>
    <xdr:sp macro="" textlink="">
      <xdr:nvSpPr>
        <xdr:cNvPr id="24" name="太陽 23"/>
        <xdr:cNvSpPr/>
      </xdr:nvSpPr>
      <xdr:spPr>
        <a:xfrm>
          <a:off x="4344379" y="87104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53</xdr:row>
      <xdr:rowOff>31493</xdr:rowOff>
    </xdr:from>
    <xdr:to>
      <xdr:col>7</xdr:col>
      <xdr:colOff>359597</xdr:colOff>
      <xdr:row>53</xdr:row>
      <xdr:rowOff>136893</xdr:rowOff>
    </xdr:to>
    <xdr:sp macro="" textlink="">
      <xdr:nvSpPr>
        <xdr:cNvPr id="25" name="月 24"/>
        <xdr:cNvSpPr/>
      </xdr:nvSpPr>
      <xdr:spPr>
        <a:xfrm rot="13320000">
          <a:off x="4383597" y="88706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55</xdr:row>
      <xdr:rowOff>23653</xdr:rowOff>
    </xdr:from>
    <xdr:to>
      <xdr:col>7</xdr:col>
      <xdr:colOff>375890</xdr:colOff>
      <xdr:row>55</xdr:row>
      <xdr:rowOff>139714</xdr:rowOff>
    </xdr:to>
    <xdr:sp macro="" textlink="">
      <xdr:nvSpPr>
        <xdr:cNvPr id="26" name="太陽 25"/>
        <xdr:cNvSpPr/>
      </xdr:nvSpPr>
      <xdr:spPr>
        <a:xfrm>
          <a:off x="4344379" y="91676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56</xdr:row>
      <xdr:rowOff>31493</xdr:rowOff>
    </xdr:from>
    <xdr:to>
      <xdr:col>7</xdr:col>
      <xdr:colOff>359597</xdr:colOff>
      <xdr:row>56</xdr:row>
      <xdr:rowOff>136893</xdr:rowOff>
    </xdr:to>
    <xdr:sp macro="" textlink="">
      <xdr:nvSpPr>
        <xdr:cNvPr id="27" name="月 26"/>
        <xdr:cNvSpPr/>
      </xdr:nvSpPr>
      <xdr:spPr>
        <a:xfrm rot="13320000">
          <a:off x="4383597" y="93278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58</xdr:row>
      <xdr:rowOff>23653</xdr:rowOff>
    </xdr:from>
    <xdr:to>
      <xdr:col>7</xdr:col>
      <xdr:colOff>375890</xdr:colOff>
      <xdr:row>58</xdr:row>
      <xdr:rowOff>139714</xdr:rowOff>
    </xdr:to>
    <xdr:sp macro="" textlink="">
      <xdr:nvSpPr>
        <xdr:cNvPr id="28" name="太陽 27"/>
        <xdr:cNvSpPr/>
      </xdr:nvSpPr>
      <xdr:spPr>
        <a:xfrm>
          <a:off x="4344379" y="96248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59</xdr:row>
      <xdr:rowOff>31493</xdr:rowOff>
    </xdr:from>
    <xdr:to>
      <xdr:col>7</xdr:col>
      <xdr:colOff>359597</xdr:colOff>
      <xdr:row>59</xdr:row>
      <xdr:rowOff>136893</xdr:rowOff>
    </xdr:to>
    <xdr:sp macro="" textlink="">
      <xdr:nvSpPr>
        <xdr:cNvPr id="29" name="月 28"/>
        <xdr:cNvSpPr/>
      </xdr:nvSpPr>
      <xdr:spPr>
        <a:xfrm rot="13320000">
          <a:off x="4383597" y="97850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61</xdr:row>
      <xdr:rowOff>23653</xdr:rowOff>
    </xdr:from>
    <xdr:to>
      <xdr:col>7</xdr:col>
      <xdr:colOff>375890</xdr:colOff>
      <xdr:row>61</xdr:row>
      <xdr:rowOff>139714</xdr:rowOff>
    </xdr:to>
    <xdr:sp macro="" textlink="">
      <xdr:nvSpPr>
        <xdr:cNvPr id="30" name="太陽 29"/>
        <xdr:cNvSpPr/>
      </xdr:nvSpPr>
      <xdr:spPr>
        <a:xfrm>
          <a:off x="4344379" y="10082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62</xdr:row>
      <xdr:rowOff>31493</xdr:rowOff>
    </xdr:from>
    <xdr:to>
      <xdr:col>7</xdr:col>
      <xdr:colOff>359597</xdr:colOff>
      <xdr:row>62</xdr:row>
      <xdr:rowOff>136893</xdr:rowOff>
    </xdr:to>
    <xdr:sp macro="" textlink="">
      <xdr:nvSpPr>
        <xdr:cNvPr id="31" name="月 30"/>
        <xdr:cNvSpPr/>
      </xdr:nvSpPr>
      <xdr:spPr>
        <a:xfrm rot="13320000">
          <a:off x="4383597" y="10242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61</xdr:row>
      <xdr:rowOff>23653</xdr:rowOff>
    </xdr:from>
    <xdr:to>
      <xdr:col>7</xdr:col>
      <xdr:colOff>375890</xdr:colOff>
      <xdr:row>61</xdr:row>
      <xdr:rowOff>139714</xdr:rowOff>
    </xdr:to>
    <xdr:sp macro="" textlink="">
      <xdr:nvSpPr>
        <xdr:cNvPr id="32" name="太陽 31"/>
        <xdr:cNvSpPr/>
      </xdr:nvSpPr>
      <xdr:spPr>
        <a:xfrm>
          <a:off x="4344379" y="10082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62</xdr:row>
      <xdr:rowOff>31493</xdr:rowOff>
    </xdr:from>
    <xdr:to>
      <xdr:col>7</xdr:col>
      <xdr:colOff>359597</xdr:colOff>
      <xdr:row>62</xdr:row>
      <xdr:rowOff>136893</xdr:rowOff>
    </xdr:to>
    <xdr:sp macro="" textlink="">
      <xdr:nvSpPr>
        <xdr:cNvPr id="33" name="月 32"/>
        <xdr:cNvSpPr/>
      </xdr:nvSpPr>
      <xdr:spPr>
        <a:xfrm rot="13320000">
          <a:off x="4383597" y="10242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64</xdr:row>
      <xdr:rowOff>23653</xdr:rowOff>
    </xdr:from>
    <xdr:to>
      <xdr:col>7</xdr:col>
      <xdr:colOff>375890</xdr:colOff>
      <xdr:row>64</xdr:row>
      <xdr:rowOff>139714</xdr:rowOff>
    </xdr:to>
    <xdr:sp macro="" textlink="">
      <xdr:nvSpPr>
        <xdr:cNvPr id="34" name="太陽 33"/>
        <xdr:cNvSpPr/>
      </xdr:nvSpPr>
      <xdr:spPr>
        <a:xfrm>
          <a:off x="4344379" y="105392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65</xdr:row>
      <xdr:rowOff>31493</xdr:rowOff>
    </xdr:from>
    <xdr:to>
      <xdr:col>7</xdr:col>
      <xdr:colOff>359597</xdr:colOff>
      <xdr:row>65</xdr:row>
      <xdr:rowOff>136893</xdr:rowOff>
    </xdr:to>
    <xdr:sp macro="" textlink="">
      <xdr:nvSpPr>
        <xdr:cNvPr id="35" name="月 34"/>
        <xdr:cNvSpPr/>
      </xdr:nvSpPr>
      <xdr:spPr>
        <a:xfrm rot="13320000">
          <a:off x="4383597" y="106994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67</xdr:row>
      <xdr:rowOff>23653</xdr:rowOff>
    </xdr:from>
    <xdr:to>
      <xdr:col>7</xdr:col>
      <xdr:colOff>375890</xdr:colOff>
      <xdr:row>67</xdr:row>
      <xdr:rowOff>139714</xdr:rowOff>
    </xdr:to>
    <xdr:sp macro="" textlink="">
      <xdr:nvSpPr>
        <xdr:cNvPr id="36" name="太陽 35"/>
        <xdr:cNvSpPr/>
      </xdr:nvSpPr>
      <xdr:spPr>
        <a:xfrm>
          <a:off x="4344379" y="109964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68</xdr:row>
      <xdr:rowOff>31493</xdr:rowOff>
    </xdr:from>
    <xdr:to>
      <xdr:col>7</xdr:col>
      <xdr:colOff>359597</xdr:colOff>
      <xdr:row>68</xdr:row>
      <xdr:rowOff>136893</xdr:rowOff>
    </xdr:to>
    <xdr:sp macro="" textlink="">
      <xdr:nvSpPr>
        <xdr:cNvPr id="37" name="月 36"/>
        <xdr:cNvSpPr/>
      </xdr:nvSpPr>
      <xdr:spPr>
        <a:xfrm rot="13320000">
          <a:off x="4383597" y="111566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70</xdr:row>
      <xdr:rowOff>23653</xdr:rowOff>
    </xdr:from>
    <xdr:to>
      <xdr:col>7</xdr:col>
      <xdr:colOff>375890</xdr:colOff>
      <xdr:row>70</xdr:row>
      <xdr:rowOff>139714</xdr:rowOff>
    </xdr:to>
    <xdr:sp macro="" textlink="">
      <xdr:nvSpPr>
        <xdr:cNvPr id="38" name="太陽 37"/>
        <xdr:cNvSpPr/>
      </xdr:nvSpPr>
      <xdr:spPr>
        <a:xfrm>
          <a:off x="4344379" y="114536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71</xdr:row>
      <xdr:rowOff>31493</xdr:rowOff>
    </xdr:from>
    <xdr:to>
      <xdr:col>7</xdr:col>
      <xdr:colOff>359597</xdr:colOff>
      <xdr:row>71</xdr:row>
      <xdr:rowOff>136893</xdr:rowOff>
    </xdr:to>
    <xdr:sp macro="" textlink="">
      <xdr:nvSpPr>
        <xdr:cNvPr id="39" name="月 38"/>
        <xdr:cNvSpPr/>
      </xdr:nvSpPr>
      <xdr:spPr>
        <a:xfrm rot="13320000">
          <a:off x="4383597" y="116138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73</xdr:row>
      <xdr:rowOff>23653</xdr:rowOff>
    </xdr:from>
    <xdr:to>
      <xdr:col>7</xdr:col>
      <xdr:colOff>375890</xdr:colOff>
      <xdr:row>73</xdr:row>
      <xdr:rowOff>139714</xdr:rowOff>
    </xdr:to>
    <xdr:sp macro="" textlink="">
      <xdr:nvSpPr>
        <xdr:cNvPr id="40" name="太陽 39"/>
        <xdr:cNvSpPr/>
      </xdr:nvSpPr>
      <xdr:spPr>
        <a:xfrm>
          <a:off x="4344379" y="119108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74</xdr:row>
      <xdr:rowOff>31493</xdr:rowOff>
    </xdr:from>
    <xdr:to>
      <xdr:col>7</xdr:col>
      <xdr:colOff>359597</xdr:colOff>
      <xdr:row>74</xdr:row>
      <xdr:rowOff>136893</xdr:rowOff>
    </xdr:to>
    <xdr:sp macro="" textlink="">
      <xdr:nvSpPr>
        <xdr:cNvPr id="41" name="月 40"/>
        <xdr:cNvSpPr/>
      </xdr:nvSpPr>
      <xdr:spPr>
        <a:xfrm rot="13320000">
          <a:off x="4383597" y="120710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76</xdr:row>
      <xdr:rowOff>23653</xdr:rowOff>
    </xdr:from>
    <xdr:to>
      <xdr:col>7</xdr:col>
      <xdr:colOff>375890</xdr:colOff>
      <xdr:row>76</xdr:row>
      <xdr:rowOff>139714</xdr:rowOff>
    </xdr:to>
    <xdr:sp macro="" textlink="">
      <xdr:nvSpPr>
        <xdr:cNvPr id="42" name="太陽 41"/>
        <xdr:cNvSpPr/>
      </xdr:nvSpPr>
      <xdr:spPr>
        <a:xfrm>
          <a:off x="4344379" y="12368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77</xdr:row>
      <xdr:rowOff>31493</xdr:rowOff>
    </xdr:from>
    <xdr:to>
      <xdr:col>7</xdr:col>
      <xdr:colOff>359597</xdr:colOff>
      <xdr:row>77</xdr:row>
      <xdr:rowOff>136893</xdr:rowOff>
    </xdr:to>
    <xdr:sp macro="" textlink="">
      <xdr:nvSpPr>
        <xdr:cNvPr id="43" name="月 42"/>
        <xdr:cNvSpPr/>
      </xdr:nvSpPr>
      <xdr:spPr>
        <a:xfrm rot="13320000">
          <a:off x="4383597" y="12528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79</xdr:row>
      <xdr:rowOff>23653</xdr:rowOff>
    </xdr:from>
    <xdr:to>
      <xdr:col>7</xdr:col>
      <xdr:colOff>375890</xdr:colOff>
      <xdr:row>79</xdr:row>
      <xdr:rowOff>139714</xdr:rowOff>
    </xdr:to>
    <xdr:sp macro="" textlink="">
      <xdr:nvSpPr>
        <xdr:cNvPr id="44" name="太陽 43"/>
        <xdr:cNvSpPr/>
      </xdr:nvSpPr>
      <xdr:spPr>
        <a:xfrm>
          <a:off x="4344379" y="128252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80</xdr:row>
      <xdr:rowOff>31493</xdr:rowOff>
    </xdr:from>
    <xdr:to>
      <xdr:col>7</xdr:col>
      <xdr:colOff>359597</xdr:colOff>
      <xdr:row>80</xdr:row>
      <xdr:rowOff>136893</xdr:rowOff>
    </xdr:to>
    <xdr:sp macro="" textlink="">
      <xdr:nvSpPr>
        <xdr:cNvPr id="45" name="月 44"/>
        <xdr:cNvSpPr/>
      </xdr:nvSpPr>
      <xdr:spPr>
        <a:xfrm rot="13320000">
          <a:off x="4383597" y="129854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xdr:row>
      <xdr:rowOff>23653</xdr:rowOff>
    </xdr:from>
    <xdr:to>
      <xdr:col>7</xdr:col>
      <xdr:colOff>375890</xdr:colOff>
      <xdr:row>22</xdr:row>
      <xdr:rowOff>139714</xdr:rowOff>
    </xdr:to>
    <xdr:sp macro="" textlink="">
      <xdr:nvSpPr>
        <xdr:cNvPr id="46" name="太陽 45"/>
        <xdr:cNvSpPr/>
      </xdr:nvSpPr>
      <xdr:spPr>
        <a:xfrm>
          <a:off x="4344379" y="41384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xdr:row>
      <xdr:rowOff>31493</xdr:rowOff>
    </xdr:from>
    <xdr:to>
      <xdr:col>7</xdr:col>
      <xdr:colOff>359597</xdr:colOff>
      <xdr:row>23</xdr:row>
      <xdr:rowOff>136893</xdr:rowOff>
    </xdr:to>
    <xdr:sp macro="" textlink="">
      <xdr:nvSpPr>
        <xdr:cNvPr id="47" name="月 46"/>
        <xdr:cNvSpPr/>
      </xdr:nvSpPr>
      <xdr:spPr>
        <a:xfrm rot="13320000">
          <a:off x="4383597" y="42986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xdr:row>
      <xdr:rowOff>23653</xdr:rowOff>
    </xdr:from>
    <xdr:to>
      <xdr:col>7</xdr:col>
      <xdr:colOff>375890</xdr:colOff>
      <xdr:row>25</xdr:row>
      <xdr:rowOff>139714</xdr:rowOff>
    </xdr:to>
    <xdr:sp macro="" textlink="">
      <xdr:nvSpPr>
        <xdr:cNvPr id="48" name="太陽 47"/>
        <xdr:cNvSpPr/>
      </xdr:nvSpPr>
      <xdr:spPr>
        <a:xfrm>
          <a:off x="4344379" y="45956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xdr:row>
      <xdr:rowOff>31493</xdr:rowOff>
    </xdr:from>
    <xdr:to>
      <xdr:col>7</xdr:col>
      <xdr:colOff>359597</xdr:colOff>
      <xdr:row>26</xdr:row>
      <xdr:rowOff>136893</xdr:rowOff>
    </xdr:to>
    <xdr:sp macro="" textlink="">
      <xdr:nvSpPr>
        <xdr:cNvPr id="49" name="月 48"/>
        <xdr:cNvSpPr/>
      </xdr:nvSpPr>
      <xdr:spPr>
        <a:xfrm rot="13320000">
          <a:off x="4383597" y="47558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xdr:row>
      <xdr:rowOff>23653</xdr:rowOff>
    </xdr:from>
    <xdr:to>
      <xdr:col>7</xdr:col>
      <xdr:colOff>375890</xdr:colOff>
      <xdr:row>28</xdr:row>
      <xdr:rowOff>139714</xdr:rowOff>
    </xdr:to>
    <xdr:sp macro="" textlink="">
      <xdr:nvSpPr>
        <xdr:cNvPr id="50" name="太陽 49"/>
        <xdr:cNvSpPr/>
      </xdr:nvSpPr>
      <xdr:spPr>
        <a:xfrm>
          <a:off x="4344379" y="50528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xdr:row>
      <xdr:rowOff>31493</xdr:rowOff>
    </xdr:from>
    <xdr:to>
      <xdr:col>7</xdr:col>
      <xdr:colOff>359597</xdr:colOff>
      <xdr:row>29</xdr:row>
      <xdr:rowOff>136893</xdr:rowOff>
    </xdr:to>
    <xdr:sp macro="" textlink="">
      <xdr:nvSpPr>
        <xdr:cNvPr id="51" name="月 50"/>
        <xdr:cNvSpPr/>
      </xdr:nvSpPr>
      <xdr:spPr>
        <a:xfrm rot="13320000">
          <a:off x="4383597" y="52130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xdr:row>
      <xdr:rowOff>23653</xdr:rowOff>
    </xdr:from>
    <xdr:to>
      <xdr:col>7</xdr:col>
      <xdr:colOff>375890</xdr:colOff>
      <xdr:row>31</xdr:row>
      <xdr:rowOff>139714</xdr:rowOff>
    </xdr:to>
    <xdr:sp macro="" textlink="">
      <xdr:nvSpPr>
        <xdr:cNvPr id="52" name="太陽 51"/>
        <xdr:cNvSpPr/>
      </xdr:nvSpPr>
      <xdr:spPr>
        <a:xfrm>
          <a:off x="4344379" y="5510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32</xdr:row>
      <xdr:rowOff>31493</xdr:rowOff>
    </xdr:from>
    <xdr:to>
      <xdr:col>7</xdr:col>
      <xdr:colOff>359597</xdr:colOff>
      <xdr:row>32</xdr:row>
      <xdr:rowOff>136893</xdr:rowOff>
    </xdr:to>
    <xdr:sp macro="" textlink="">
      <xdr:nvSpPr>
        <xdr:cNvPr id="53" name="月 52"/>
        <xdr:cNvSpPr/>
      </xdr:nvSpPr>
      <xdr:spPr>
        <a:xfrm rot="13320000">
          <a:off x="4383597" y="5670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xdr:row>
      <xdr:rowOff>23653</xdr:rowOff>
    </xdr:from>
    <xdr:to>
      <xdr:col>7</xdr:col>
      <xdr:colOff>375890</xdr:colOff>
      <xdr:row>31</xdr:row>
      <xdr:rowOff>139714</xdr:rowOff>
    </xdr:to>
    <xdr:sp macro="" textlink="">
      <xdr:nvSpPr>
        <xdr:cNvPr id="54" name="太陽 53"/>
        <xdr:cNvSpPr/>
      </xdr:nvSpPr>
      <xdr:spPr>
        <a:xfrm>
          <a:off x="4344379" y="5510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32</xdr:row>
      <xdr:rowOff>31493</xdr:rowOff>
    </xdr:from>
    <xdr:to>
      <xdr:col>7</xdr:col>
      <xdr:colOff>359597</xdr:colOff>
      <xdr:row>32</xdr:row>
      <xdr:rowOff>136893</xdr:rowOff>
    </xdr:to>
    <xdr:sp macro="" textlink="">
      <xdr:nvSpPr>
        <xdr:cNvPr id="55" name="月 54"/>
        <xdr:cNvSpPr/>
      </xdr:nvSpPr>
      <xdr:spPr>
        <a:xfrm rot="13320000">
          <a:off x="4383597" y="5670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34</xdr:row>
      <xdr:rowOff>23653</xdr:rowOff>
    </xdr:from>
    <xdr:to>
      <xdr:col>7</xdr:col>
      <xdr:colOff>375890</xdr:colOff>
      <xdr:row>34</xdr:row>
      <xdr:rowOff>139714</xdr:rowOff>
    </xdr:to>
    <xdr:sp macro="" textlink="">
      <xdr:nvSpPr>
        <xdr:cNvPr id="56" name="太陽 55"/>
        <xdr:cNvSpPr/>
      </xdr:nvSpPr>
      <xdr:spPr>
        <a:xfrm>
          <a:off x="4344379" y="59672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35</xdr:row>
      <xdr:rowOff>31493</xdr:rowOff>
    </xdr:from>
    <xdr:to>
      <xdr:col>7</xdr:col>
      <xdr:colOff>359597</xdr:colOff>
      <xdr:row>35</xdr:row>
      <xdr:rowOff>136893</xdr:rowOff>
    </xdr:to>
    <xdr:sp macro="" textlink="">
      <xdr:nvSpPr>
        <xdr:cNvPr id="57" name="月 56"/>
        <xdr:cNvSpPr/>
      </xdr:nvSpPr>
      <xdr:spPr>
        <a:xfrm rot="13320000">
          <a:off x="4383597" y="61274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37</xdr:row>
      <xdr:rowOff>23653</xdr:rowOff>
    </xdr:from>
    <xdr:to>
      <xdr:col>7</xdr:col>
      <xdr:colOff>375890</xdr:colOff>
      <xdr:row>37</xdr:row>
      <xdr:rowOff>139714</xdr:rowOff>
    </xdr:to>
    <xdr:sp macro="" textlink="">
      <xdr:nvSpPr>
        <xdr:cNvPr id="58" name="太陽 57"/>
        <xdr:cNvSpPr/>
      </xdr:nvSpPr>
      <xdr:spPr>
        <a:xfrm>
          <a:off x="4344379" y="64244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38</xdr:row>
      <xdr:rowOff>31493</xdr:rowOff>
    </xdr:from>
    <xdr:to>
      <xdr:col>7</xdr:col>
      <xdr:colOff>359597</xdr:colOff>
      <xdr:row>38</xdr:row>
      <xdr:rowOff>136893</xdr:rowOff>
    </xdr:to>
    <xdr:sp macro="" textlink="">
      <xdr:nvSpPr>
        <xdr:cNvPr id="59" name="月 58"/>
        <xdr:cNvSpPr/>
      </xdr:nvSpPr>
      <xdr:spPr>
        <a:xfrm rot="13320000">
          <a:off x="4383597" y="65846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40</xdr:row>
      <xdr:rowOff>23653</xdr:rowOff>
    </xdr:from>
    <xdr:to>
      <xdr:col>7</xdr:col>
      <xdr:colOff>375890</xdr:colOff>
      <xdr:row>40</xdr:row>
      <xdr:rowOff>139714</xdr:rowOff>
    </xdr:to>
    <xdr:sp macro="" textlink="">
      <xdr:nvSpPr>
        <xdr:cNvPr id="60" name="太陽 59"/>
        <xdr:cNvSpPr/>
      </xdr:nvSpPr>
      <xdr:spPr>
        <a:xfrm>
          <a:off x="4344379" y="68816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41</xdr:row>
      <xdr:rowOff>31493</xdr:rowOff>
    </xdr:from>
    <xdr:to>
      <xdr:col>7</xdr:col>
      <xdr:colOff>359597</xdr:colOff>
      <xdr:row>41</xdr:row>
      <xdr:rowOff>136893</xdr:rowOff>
    </xdr:to>
    <xdr:sp macro="" textlink="">
      <xdr:nvSpPr>
        <xdr:cNvPr id="61" name="月 60"/>
        <xdr:cNvSpPr/>
      </xdr:nvSpPr>
      <xdr:spPr>
        <a:xfrm rot="13320000">
          <a:off x="4383597" y="70418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43</xdr:row>
      <xdr:rowOff>23653</xdr:rowOff>
    </xdr:from>
    <xdr:to>
      <xdr:col>7</xdr:col>
      <xdr:colOff>375890</xdr:colOff>
      <xdr:row>43</xdr:row>
      <xdr:rowOff>139714</xdr:rowOff>
    </xdr:to>
    <xdr:sp macro="" textlink="">
      <xdr:nvSpPr>
        <xdr:cNvPr id="62" name="太陽 61"/>
        <xdr:cNvSpPr/>
      </xdr:nvSpPr>
      <xdr:spPr>
        <a:xfrm>
          <a:off x="4344379" y="73388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44</xdr:row>
      <xdr:rowOff>31493</xdr:rowOff>
    </xdr:from>
    <xdr:to>
      <xdr:col>7</xdr:col>
      <xdr:colOff>359597</xdr:colOff>
      <xdr:row>44</xdr:row>
      <xdr:rowOff>136893</xdr:rowOff>
    </xdr:to>
    <xdr:sp macro="" textlink="">
      <xdr:nvSpPr>
        <xdr:cNvPr id="63" name="月 62"/>
        <xdr:cNvSpPr/>
      </xdr:nvSpPr>
      <xdr:spPr>
        <a:xfrm rot="13320000">
          <a:off x="4383597" y="74990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46</xdr:row>
      <xdr:rowOff>23653</xdr:rowOff>
    </xdr:from>
    <xdr:to>
      <xdr:col>7</xdr:col>
      <xdr:colOff>375890</xdr:colOff>
      <xdr:row>46</xdr:row>
      <xdr:rowOff>139714</xdr:rowOff>
    </xdr:to>
    <xdr:sp macro="" textlink="">
      <xdr:nvSpPr>
        <xdr:cNvPr id="64" name="太陽 63"/>
        <xdr:cNvSpPr/>
      </xdr:nvSpPr>
      <xdr:spPr>
        <a:xfrm>
          <a:off x="4344379" y="7796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47</xdr:row>
      <xdr:rowOff>31493</xdr:rowOff>
    </xdr:from>
    <xdr:to>
      <xdr:col>7</xdr:col>
      <xdr:colOff>359597</xdr:colOff>
      <xdr:row>47</xdr:row>
      <xdr:rowOff>136893</xdr:rowOff>
    </xdr:to>
    <xdr:sp macro="" textlink="">
      <xdr:nvSpPr>
        <xdr:cNvPr id="65" name="月 64"/>
        <xdr:cNvSpPr/>
      </xdr:nvSpPr>
      <xdr:spPr>
        <a:xfrm rot="13320000">
          <a:off x="4383597" y="7956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49</xdr:row>
      <xdr:rowOff>23653</xdr:rowOff>
    </xdr:from>
    <xdr:to>
      <xdr:col>7</xdr:col>
      <xdr:colOff>375890</xdr:colOff>
      <xdr:row>49</xdr:row>
      <xdr:rowOff>139714</xdr:rowOff>
    </xdr:to>
    <xdr:sp macro="" textlink="">
      <xdr:nvSpPr>
        <xdr:cNvPr id="66" name="太陽 65"/>
        <xdr:cNvSpPr/>
      </xdr:nvSpPr>
      <xdr:spPr>
        <a:xfrm>
          <a:off x="4344379" y="82532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50</xdr:row>
      <xdr:rowOff>31493</xdr:rowOff>
    </xdr:from>
    <xdr:to>
      <xdr:col>7</xdr:col>
      <xdr:colOff>359597</xdr:colOff>
      <xdr:row>50</xdr:row>
      <xdr:rowOff>136893</xdr:rowOff>
    </xdr:to>
    <xdr:sp macro="" textlink="">
      <xdr:nvSpPr>
        <xdr:cNvPr id="67" name="月 66"/>
        <xdr:cNvSpPr/>
      </xdr:nvSpPr>
      <xdr:spPr>
        <a:xfrm rot="13320000">
          <a:off x="4383597" y="84134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52</xdr:row>
      <xdr:rowOff>23653</xdr:rowOff>
    </xdr:from>
    <xdr:to>
      <xdr:col>7</xdr:col>
      <xdr:colOff>375890</xdr:colOff>
      <xdr:row>52</xdr:row>
      <xdr:rowOff>139714</xdr:rowOff>
    </xdr:to>
    <xdr:sp macro="" textlink="">
      <xdr:nvSpPr>
        <xdr:cNvPr id="68" name="太陽 67"/>
        <xdr:cNvSpPr/>
      </xdr:nvSpPr>
      <xdr:spPr>
        <a:xfrm>
          <a:off x="4344379" y="87104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53</xdr:row>
      <xdr:rowOff>31493</xdr:rowOff>
    </xdr:from>
    <xdr:to>
      <xdr:col>7</xdr:col>
      <xdr:colOff>359597</xdr:colOff>
      <xdr:row>53</xdr:row>
      <xdr:rowOff>136893</xdr:rowOff>
    </xdr:to>
    <xdr:sp macro="" textlink="">
      <xdr:nvSpPr>
        <xdr:cNvPr id="69" name="月 68"/>
        <xdr:cNvSpPr/>
      </xdr:nvSpPr>
      <xdr:spPr>
        <a:xfrm rot="13320000">
          <a:off x="4383597" y="88706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55</xdr:row>
      <xdr:rowOff>23653</xdr:rowOff>
    </xdr:from>
    <xdr:to>
      <xdr:col>7</xdr:col>
      <xdr:colOff>375890</xdr:colOff>
      <xdr:row>55</xdr:row>
      <xdr:rowOff>139714</xdr:rowOff>
    </xdr:to>
    <xdr:sp macro="" textlink="">
      <xdr:nvSpPr>
        <xdr:cNvPr id="70" name="太陽 69"/>
        <xdr:cNvSpPr/>
      </xdr:nvSpPr>
      <xdr:spPr>
        <a:xfrm>
          <a:off x="4344379" y="91676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56</xdr:row>
      <xdr:rowOff>31493</xdr:rowOff>
    </xdr:from>
    <xdr:to>
      <xdr:col>7</xdr:col>
      <xdr:colOff>359597</xdr:colOff>
      <xdr:row>56</xdr:row>
      <xdr:rowOff>136893</xdr:rowOff>
    </xdr:to>
    <xdr:sp macro="" textlink="">
      <xdr:nvSpPr>
        <xdr:cNvPr id="71" name="月 70"/>
        <xdr:cNvSpPr/>
      </xdr:nvSpPr>
      <xdr:spPr>
        <a:xfrm rot="13320000">
          <a:off x="4383597" y="93278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58</xdr:row>
      <xdr:rowOff>23653</xdr:rowOff>
    </xdr:from>
    <xdr:to>
      <xdr:col>7</xdr:col>
      <xdr:colOff>375890</xdr:colOff>
      <xdr:row>58</xdr:row>
      <xdr:rowOff>139714</xdr:rowOff>
    </xdr:to>
    <xdr:sp macro="" textlink="">
      <xdr:nvSpPr>
        <xdr:cNvPr id="72" name="太陽 71"/>
        <xdr:cNvSpPr/>
      </xdr:nvSpPr>
      <xdr:spPr>
        <a:xfrm>
          <a:off x="4344379" y="96248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59</xdr:row>
      <xdr:rowOff>31493</xdr:rowOff>
    </xdr:from>
    <xdr:to>
      <xdr:col>7</xdr:col>
      <xdr:colOff>359597</xdr:colOff>
      <xdr:row>59</xdr:row>
      <xdr:rowOff>136893</xdr:rowOff>
    </xdr:to>
    <xdr:sp macro="" textlink="">
      <xdr:nvSpPr>
        <xdr:cNvPr id="73" name="月 72"/>
        <xdr:cNvSpPr/>
      </xdr:nvSpPr>
      <xdr:spPr>
        <a:xfrm rot="13320000">
          <a:off x="4383597" y="97850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61</xdr:row>
      <xdr:rowOff>23653</xdr:rowOff>
    </xdr:from>
    <xdr:to>
      <xdr:col>7</xdr:col>
      <xdr:colOff>375890</xdr:colOff>
      <xdr:row>61</xdr:row>
      <xdr:rowOff>139714</xdr:rowOff>
    </xdr:to>
    <xdr:sp macro="" textlink="">
      <xdr:nvSpPr>
        <xdr:cNvPr id="74" name="太陽 73"/>
        <xdr:cNvSpPr/>
      </xdr:nvSpPr>
      <xdr:spPr>
        <a:xfrm>
          <a:off x="4344379" y="10082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62</xdr:row>
      <xdr:rowOff>31493</xdr:rowOff>
    </xdr:from>
    <xdr:to>
      <xdr:col>7</xdr:col>
      <xdr:colOff>359597</xdr:colOff>
      <xdr:row>62</xdr:row>
      <xdr:rowOff>136893</xdr:rowOff>
    </xdr:to>
    <xdr:sp macro="" textlink="">
      <xdr:nvSpPr>
        <xdr:cNvPr id="75" name="月 74"/>
        <xdr:cNvSpPr/>
      </xdr:nvSpPr>
      <xdr:spPr>
        <a:xfrm rot="13320000">
          <a:off x="4383597" y="10242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61</xdr:row>
      <xdr:rowOff>23653</xdr:rowOff>
    </xdr:from>
    <xdr:to>
      <xdr:col>7</xdr:col>
      <xdr:colOff>375890</xdr:colOff>
      <xdr:row>61</xdr:row>
      <xdr:rowOff>139714</xdr:rowOff>
    </xdr:to>
    <xdr:sp macro="" textlink="">
      <xdr:nvSpPr>
        <xdr:cNvPr id="76" name="太陽 75"/>
        <xdr:cNvSpPr/>
      </xdr:nvSpPr>
      <xdr:spPr>
        <a:xfrm>
          <a:off x="4344379" y="10082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62</xdr:row>
      <xdr:rowOff>31493</xdr:rowOff>
    </xdr:from>
    <xdr:to>
      <xdr:col>7</xdr:col>
      <xdr:colOff>359597</xdr:colOff>
      <xdr:row>62</xdr:row>
      <xdr:rowOff>136893</xdr:rowOff>
    </xdr:to>
    <xdr:sp macro="" textlink="">
      <xdr:nvSpPr>
        <xdr:cNvPr id="77" name="月 76"/>
        <xdr:cNvSpPr/>
      </xdr:nvSpPr>
      <xdr:spPr>
        <a:xfrm rot="13320000">
          <a:off x="4383597" y="10242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64</xdr:row>
      <xdr:rowOff>23653</xdr:rowOff>
    </xdr:from>
    <xdr:to>
      <xdr:col>7</xdr:col>
      <xdr:colOff>375890</xdr:colOff>
      <xdr:row>64</xdr:row>
      <xdr:rowOff>139714</xdr:rowOff>
    </xdr:to>
    <xdr:sp macro="" textlink="">
      <xdr:nvSpPr>
        <xdr:cNvPr id="78" name="太陽 77"/>
        <xdr:cNvSpPr/>
      </xdr:nvSpPr>
      <xdr:spPr>
        <a:xfrm>
          <a:off x="4344379" y="105392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65</xdr:row>
      <xdr:rowOff>31493</xdr:rowOff>
    </xdr:from>
    <xdr:to>
      <xdr:col>7</xdr:col>
      <xdr:colOff>359597</xdr:colOff>
      <xdr:row>65</xdr:row>
      <xdr:rowOff>136893</xdr:rowOff>
    </xdr:to>
    <xdr:sp macro="" textlink="">
      <xdr:nvSpPr>
        <xdr:cNvPr id="79" name="月 78"/>
        <xdr:cNvSpPr/>
      </xdr:nvSpPr>
      <xdr:spPr>
        <a:xfrm rot="13320000">
          <a:off x="4383597" y="106994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67</xdr:row>
      <xdr:rowOff>23653</xdr:rowOff>
    </xdr:from>
    <xdr:to>
      <xdr:col>7</xdr:col>
      <xdr:colOff>375890</xdr:colOff>
      <xdr:row>67</xdr:row>
      <xdr:rowOff>139714</xdr:rowOff>
    </xdr:to>
    <xdr:sp macro="" textlink="">
      <xdr:nvSpPr>
        <xdr:cNvPr id="80" name="太陽 79"/>
        <xdr:cNvSpPr/>
      </xdr:nvSpPr>
      <xdr:spPr>
        <a:xfrm>
          <a:off x="4344379" y="109964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68</xdr:row>
      <xdr:rowOff>31493</xdr:rowOff>
    </xdr:from>
    <xdr:to>
      <xdr:col>7</xdr:col>
      <xdr:colOff>359597</xdr:colOff>
      <xdr:row>68</xdr:row>
      <xdr:rowOff>136893</xdr:rowOff>
    </xdr:to>
    <xdr:sp macro="" textlink="">
      <xdr:nvSpPr>
        <xdr:cNvPr id="81" name="月 80"/>
        <xdr:cNvSpPr/>
      </xdr:nvSpPr>
      <xdr:spPr>
        <a:xfrm rot="13320000">
          <a:off x="4383597" y="111566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70</xdr:row>
      <xdr:rowOff>23653</xdr:rowOff>
    </xdr:from>
    <xdr:to>
      <xdr:col>7</xdr:col>
      <xdr:colOff>375890</xdr:colOff>
      <xdr:row>70</xdr:row>
      <xdr:rowOff>139714</xdr:rowOff>
    </xdr:to>
    <xdr:sp macro="" textlink="">
      <xdr:nvSpPr>
        <xdr:cNvPr id="82" name="太陽 81"/>
        <xdr:cNvSpPr/>
      </xdr:nvSpPr>
      <xdr:spPr>
        <a:xfrm>
          <a:off x="4344379" y="114536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71</xdr:row>
      <xdr:rowOff>31493</xdr:rowOff>
    </xdr:from>
    <xdr:to>
      <xdr:col>7</xdr:col>
      <xdr:colOff>359597</xdr:colOff>
      <xdr:row>71</xdr:row>
      <xdr:rowOff>136893</xdr:rowOff>
    </xdr:to>
    <xdr:sp macro="" textlink="">
      <xdr:nvSpPr>
        <xdr:cNvPr id="83" name="月 82"/>
        <xdr:cNvSpPr/>
      </xdr:nvSpPr>
      <xdr:spPr>
        <a:xfrm rot="13320000">
          <a:off x="4383597" y="116138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73</xdr:row>
      <xdr:rowOff>23653</xdr:rowOff>
    </xdr:from>
    <xdr:to>
      <xdr:col>7</xdr:col>
      <xdr:colOff>375890</xdr:colOff>
      <xdr:row>73</xdr:row>
      <xdr:rowOff>139714</xdr:rowOff>
    </xdr:to>
    <xdr:sp macro="" textlink="">
      <xdr:nvSpPr>
        <xdr:cNvPr id="84" name="太陽 83"/>
        <xdr:cNvSpPr/>
      </xdr:nvSpPr>
      <xdr:spPr>
        <a:xfrm>
          <a:off x="4344379" y="119108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74</xdr:row>
      <xdr:rowOff>31493</xdr:rowOff>
    </xdr:from>
    <xdr:to>
      <xdr:col>7</xdr:col>
      <xdr:colOff>359597</xdr:colOff>
      <xdr:row>74</xdr:row>
      <xdr:rowOff>136893</xdr:rowOff>
    </xdr:to>
    <xdr:sp macro="" textlink="">
      <xdr:nvSpPr>
        <xdr:cNvPr id="85" name="月 84"/>
        <xdr:cNvSpPr/>
      </xdr:nvSpPr>
      <xdr:spPr>
        <a:xfrm rot="13320000">
          <a:off x="4383597" y="120710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76</xdr:row>
      <xdr:rowOff>23653</xdr:rowOff>
    </xdr:from>
    <xdr:to>
      <xdr:col>7</xdr:col>
      <xdr:colOff>375890</xdr:colOff>
      <xdr:row>76</xdr:row>
      <xdr:rowOff>139714</xdr:rowOff>
    </xdr:to>
    <xdr:sp macro="" textlink="">
      <xdr:nvSpPr>
        <xdr:cNvPr id="86" name="太陽 85"/>
        <xdr:cNvSpPr/>
      </xdr:nvSpPr>
      <xdr:spPr>
        <a:xfrm>
          <a:off x="4344379" y="12368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77</xdr:row>
      <xdr:rowOff>31493</xdr:rowOff>
    </xdr:from>
    <xdr:to>
      <xdr:col>7</xdr:col>
      <xdr:colOff>359597</xdr:colOff>
      <xdr:row>77</xdr:row>
      <xdr:rowOff>136893</xdr:rowOff>
    </xdr:to>
    <xdr:sp macro="" textlink="">
      <xdr:nvSpPr>
        <xdr:cNvPr id="87" name="月 86"/>
        <xdr:cNvSpPr/>
      </xdr:nvSpPr>
      <xdr:spPr>
        <a:xfrm rot="13320000">
          <a:off x="4383597" y="12528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79</xdr:row>
      <xdr:rowOff>23653</xdr:rowOff>
    </xdr:from>
    <xdr:to>
      <xdr:col>7</xdr:col>
      <xdr:colOff>375890</xdr:colOff>
      <xdr:row>79</xdr:row>
      <xdr:rowOff>139714</xdr:rowOff>
    </xdr:to>
    <xdr:sp macro="" textlink="">
      <xdr:nvSpPr>
        <xdr:cNvPr id="88" name="太陽 87"/>
        <xdr:cNvSpPr/>
      </xdr:nvSpPr>
      <xdr:spPr>
        <a:xfrm>
          <a:off x="4344379" y="128252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80</xdr:row>
      <xdr:rowOff>31493</xdr:rowOff>
    </xdr:from>
    <xdr:to>
      <xdr:col>7</xdr:col>
      <xdr:colOff>359597</xdr:colOff>
      <xdr:row>80</xdr:row>
      <xdr:rowOff>136893</xdr:rowOff>
    </xdr:to>
    <xdr:sp macro="" textlink="">
      <xdr:nvSpPr>
        <xdr:cNvPr id="89" name="月 88"/>
        <xdr:cNvSpPr/>
      </xdr:nvSpPr>
      <xdr:spPr>
        <a:xfrm rot="13320000">
          <a:off x="4383597" y="129854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xdr:row>
      <xdr:rowOff>23653</xdr:rowOff>
    </xdr:from>
    <xdr:to>
      <xdr:col>7</xdr:col>
      <xdr:colOff>375890</xdr:colOff>
      <xdr:row>22</xdr:row>
      <xdr:rowOff>139714</xdr:rowOff>
    </xdr:to>
    <xdr:sp macro="" textlink="">
      <xdr:nvSpPr>
        <xdr:cNvPr id="90" name="太陽 89"/>
        <xdr:cNvSpPr/>
      </xdr:nvSpPr>
      <xdr:spPr>
        <a:xfrm>
          <a:off x="4344379" y="41384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xdr:row>
      <xdr:rowOff>31493</xdr:rowOff>
    </xdr:from>
    <xdr:to>
      <xdr:col>7</xdr:col>
      <xdr:colOff>359597</xdr:colOff>
      <xdr:row>23</xdr:row>
      <xdr:rowOff>136893</xdr:rowOff>
    </xdr:to>
    <xdr:sp macro="" textlink="">
      <xdr:nvSpPr>
        <xdr:cNvPr id="91" name="月 90"/>
        <xdr:cNvSpPr/>
      </xdr:nvSpPr>
      <xdr:spPr>
        <a:xfrm rot="13320000">
          <a:off x="4383597" y="42986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xdr:row>
      <xdr:rowOff>23653</xdr:rowOff>
    </xdr:from>
    <xdr:to>
      <xdr:col>7</xdr:col>
      <xdr:colOff>375890</xdr:colOff>
      <xdr:row>25</xdr:row>
      <xdr:rowOff>139714</xdr:rowOff>
    </xdr:to>
    <xdr:sp macro="" textlink="">
      <xdr:nvSpPr>
        <xdr:cNvPr id="92" name="太陽 91"/>
        <xdr:cNvSpPr/>
      </xdr:nvSpPr>
      <xdr:spPr>
        <a:xfrm>
          <a:off x="4344379" y="45956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xdr:row>
      <xdr:rowOff>31493</xdr:rowOff>
    </xdr:from>
    <xdr:to>
      <xdr:col>7</xdr:col>
      <xdr:colOff>359597</xdr:colOff>
      <xdr:row>26</xdr:row>
      <xdr:rowOff>136893</xdr:rowOff>
    </xdr:to>
    <xdr:sp macro="" textlink="">
      <xdr:nvSpPr>
        <xdr:cNvPr id="93" name="月 92"/>
        <xdr:cNvSpPr/>
      </xdr:nvSpPr>
      <xdr:spPr>
        <a:xfrm rot="13320000">
          <a:off x="4383597" y="47558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xdr:row>
      <xdr:rowOff>23653</xdr:rowOff>
    </xdr:from>
    <xdr:to>
      <xdr:col>7</xdr:col>
      <xdr:colOff>375890</xdr:colOff>
      <xdr:row>28</xdr:row>
      <xdr:rowOff>139714</xdr:rowOff>
    </xdr:to>
    <xdr:sp macro="" textlink="">
      <xdr:nvSpPr>
        <xdr:cNvPr id="94" name="太陽 93"/>
        <xdr:cNvSpPr/>
      </xdr:nvSpPr>
      <xdr:spPr>
        <a:xfrm>
          <a:off x="4344379" y="50528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xdr:row>
      <xdr:rowOff>31493</xdr:rowOff>
    </xdr:from>
    <xdr:to>
      <xdr:col>7</xdr:col>
      <xdr:colOff>359597</xdr:colOff>
      <xdr:row>29</xdr:row>
      <xdr:rowOff>136893</xdr:rowOff>
    </xdr:to>
    <xdr:sp macro="" textlink="">
      <xdr:nvSpPr>
        <xdr:cNvPr id="95" name="月 94"/>
        <xdr:cNvSpPr/>
      </xdr:nvSpPr>
      <xdr:spPr>
        <a:xfrm rot="13320000">
          <a:off x="4383597" y="52130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xdr:row>
      <xdr:rowOff>23653</xdr:rowOff>
    </xdr:from>
    <xdr:to>
      <xdr:col>7</xdr:col>
      <xdr:colOff>375890</xdr:colOff>
      <xdr:row>31</xdr:row>
      <xdr:rowOff>139714</xdr:rowOff>
    </xdr:to>
    <xdr:sp macro="" textlink="">
      <xdr:nvSpPr>
        <xdr:cNvPr id="96" name="太陽 95"/>
        <xdr:cNvSpPr/>
      </xdr:nvSpPr>
      <xdr:spPr>
        <a:xfrm>
          <a:off x="4344379" y="5510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32</xdr:row>
      <xdr:rowOff>31493</xdr:rowOff>
    </xdr:from>
    <xdr:to>
      <xdr:col>7</xdr:col>
      <xdr:colOff>359597</xdr:colOff>
      <xdr:row>32</xdr:row>
      <xdr:rowOff>136893</xdr:rowOff>
    </xdr:to>
    <xdr:sp macro="" textlink="">
      <xdr:nvSpPr>
        <xdr:cNvPr id="97" name="月 96"/>
        <xdr:cNvSpPr/>
      </xdr:nvSpPr>
      <xdr:spPr>
        <a:xfrm rot="13320000">
          <a:off x="4383597" y="5670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xdr:row>
      <xdr:rowOff>23653</xdr:rowOff>
    </xdr:from>
    <xdr:to>
      <xdr:col>7</xdr:col>
      <xdr:colOff>375890</xdr:colOff>
      <xdr:row>31</xdr:row>
      <xdr:rowOff>139714</xdr:rowOff>
    </xdr:to>
    <xdr:sp macro="" textlink="">
      <xdr:nvSpPr>
        <xdr:cNvPr id="98" name="太陽 97"/>
        <xdr:cNvSpPr/>
      </xdr:nvSpPr>
      <xdr:spPr>
        <a:xfrm>
          <a:off x="4344379" y="5510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32</xdr:row>
      <xdr:rowOff>31493</xdr:rowOff>
    </xdr:from>
    <xdr:to>
      <xdr:col>7</xdr:col>
      <xdr:colOff>359597</xdr:colOff>
      <xdr:row>32</xdr:row>
      <xdr:rowOff>136893</xdr:rowOff>
    </xdr:to>
    <xdr:sp macro="" textlink="">
      <xdr:nvSpPr>
        <xdr:cNvPr id="99" name="月 98"/>
        <xdr:cNvSpPr/>
      </xdr:nvSpPr>
      <xdr:spPr>
        <a:xfrm rot="13320000">
          <a:off x="4383597" y="5670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34</xdr:row>
      <xdr:rowOff>23653</xdr:rowOff>
    </xdr:from>
    <xdr:to>
      <xdr:col>7</xdr:col>
      <xdr:colOff>375890</xdr:colOff>
      <xdr:row>34</xdr:row>
      <xdr:rowOff>139714</xdr:rowOff>
    </xdr:to>
    <xdr:sp macro="" textlink="">
      <xdr:nvSpPr>
        <xdr:cNvPr id="100" name="太陽 99"/>
        <xdr:cNvSpPr/>
      </xdr:nvSpPr>
      <xdr:spPr>
        <a:xfrm>
          <a:off x="4344379" y="59672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35</xdr:row>
      <xdr:rowOff>31493</xdr:rowOff>
    </xdr:from>
    <xdr:to>
      <xdr:col>7</xdr:col>
      <xdr:colOff>359597</xdr:colOff>
      <xdr:row>35</xdr:row>
      <xdr:rowOff>136893</xdr:rowOff>
    </xdr:to>
    <xdr:sp macro="" textlink="">
      <xdr:nvSpPr>
        <xdr:cNvPr id="101" name="月 100"/>
        <xdr:cNvSpPr/>
      </xdr:nvSpPr>
      <xdr:spPr>
        <a:xfrm rot="13320000">
          <a:off x="4383597" y="61274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37</xdr:row>
      <xdr:rowOff>23653</xdr:rowOff>
    </xdr:from>
    <xdr:to>
      <xdr:col>7</xdr:col>
      <xdr:colOff>375890</xdr:colOff>
      <xdr:row>37</xdr:row>
      <xdr:rowOff>139714</xdr:rowOff>
    </xdr:to>
    <xdr:sp macro="" textlink="">
      <xdr:nvSpPr>
        <xdr:cNvPr id="102" name="太陽 101"/>
        <xdr:cNvSpPr/>
      </xdr:nvSpPr>
      <xdr:spPr>
        <a:xfrm>
          <a:off x="4344379" y="64244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38</xdr:row>
      <xdr:rowOff>31493</xdr:rowOff>
    </xdr:from>
    <xdr:to>
      <xdr:col>7</xdr:col>
      <xdr:colOff>359597</xdr:colOff>
      <xdr:row>38</xdr:row>
      <xdr:rowOff>136893</xdr:rowOff>
    </xdr:to>
    <xdr:sp macro="" textlink="">
      <xdr:nvSpPr>
        <xdr:cNvPr id="103" name="月 102"/>
        <xdr:cNvSpPr/>
      </xdr:nvSpPr>
      <xdr:spPr>
        <a:xfrm rot="13320000">
          <a:off x="4383597" y="65846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40</xdr:row>
      <xdr:rowOff>23653</xdr:rowOff>
    </xdr:from>
    <xdr:to>
      <xdr:col>7</xdr:col>
      <xdr:colOff>375890</xdr:colOff>
      <xdr:row>40</xdr:row>
      <xdr:rowOff>139714</xdr:rowOff>
    </xdr:to>
    <xdr:sp macro="" textlink="">
      <xdr:nvSpPr>
        <xdr:cNvPr id="104" name="太陽 103"/>
        <xdr:cNvSpPr/>
      </xdr:nvSpPr>
      <xdr:spPr>
        <a:xfrm>
          <a:off x="4344379" y="68816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41</xdr:row>
      <xdr:rowOff>31493</xdr:rowOff>
    </xdr:from>
    <xdr:to>
      <xdr:col>7</xdr:col>
      <xdr:colOff>359597</xdr:colOff>
      <xdr:row>41</xdr:row>
      <xdr:rowOff>136893</xdr:rowOff>
    </xdr:to>
    <xdr:sp macro="" textlink="">
      <xdr:nvSpPr>
        <xdr:cNvPr id="105" name="月 104"/>
        <xdr:cNvSpPr/>
      </xdr:nvSpPr>
      <xdr:spPr>
        <a:xfrm rot="13320000">
          <a:off x="4383597" y="70418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43</xdr:row>
      <xdr:rowOff>23653</xdr:rowOff>
    </xdr:from>
    <xdr:to>
      <xdr:col>7</xdr:col>
      <xdr:colOff>375890</xdr:colOff>
      <xdr:row>43</xdr:row>
      <xdr:rowOff>139714</xdr:rowOff>
    </xdr:to>
    <xdr:sp macro="" textlink="">
      <xdr:nvSpPr>
        <xdr:cNvPr id="106" name="太陽 105"/>
        <xdr:cNvSpPr/>
      </xdr:nvSpPr>
      <xdr:spPr>
        <a:xfrm>
          <a:off x="4344379" y="73388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44</xdr:row>
      <xdr:rowOff>31493</xdr:rowOff>
    </xdr:from>
    <xdr:to>
      <xdr:col>7</xdr:col>
      <xdr:colOff>359597</xdr:colOff>
      <xdr:row>44</xdr:row>
      <xdr:rowOff>136893</xdr:rowOff>
    </xdr:to>
    <xdr:sp macro="" textlink="">
      <xdr:nvSpPr>
        <xdr:cNvPr id="107" name="月 106"/>
        <xdr:cNvSpPr/>
      </xdr:nvSpPr>
      <xdr:spPr>
        <a:xfrm rot="13320000">
          <a:off x="4383597" y="74990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46</xdr:row>
      <xdr:rowOff>23653</xdr:rowOff>
    </xdr:from>
    <xdr:to>
      <xdr:col>7</xdr:col>
      <xdr:colOff>375890</xdr:colOff>
      <xdr:row>46</xdr:row>
      <xdr:rowOff>139714</xdr:rowOff>
    </xdr:to>
    <xdr:sp macro="" textlink="">
      <xdr:nvSpPr>
        <xdr:cNvPr id="108" name="太陽 107"/>
        <xdr:cNvSpPr/>
      </xdr:nvSpPr>
      <xdr:spPr>
        <a:xfrm>
          <a:off x="4344379" y="7796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47</xdr:row>
      <xdr:rowOff>31493</xdr:rowOff>
    </xdr:from>
    <xdr:to>
      <xdr:col>7</xdr:col>
      <xdr:colOff>359597</xdr:colOff>
      <xdr:row>47</xdr:row>
      <xdr:rowOff>136893</xdr:rowOff>
    </xdr:to>
    <xdr:sp macro="" textlink="">
      <xdr:nvSpPr>
        <xdr:cNvPr id="109" name="月 108"/>
        <xdr:cNvSpPr/>
      </xdr:nvSpPr>
      <xdr:spPr>
        <a:xfrm rot="13320000">
          <a:off x="4383597" y="7956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49</xdr:row>
      <xdr:rowOff>23653</xdr:rowOff>
    </xdr:from>
    <xdr:to>
      <xdr:col>7</xdr:col>
      <xdr:colOff>375890</xdr:colOff>
      <xdr:row>49</xdr:row>
      <xdr:rowOff>139714</xdr:rowOff>
    </xdr:to>
    <xdr:sp macro="" textlink="">
      <xdr:nvSpPr>
        <xdr:cNvPr id="110" name="太陽 109"/>
        <xdr:cNvSpPr/>
      </xdr:nvSpPr>
      <xdr:spPr>
        <a:xfrm>
          <a:off x="4344379" y="82532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50</xdr:row>
      <xdr:rowOff>31493</xdr:rowOff>
    </xdr:from>
    <xdr:to>
      <xdr:col>7</xdr:col>
      <xdr:colOff>359597</xdr:colOff>
      <xdr:row>50</xdr:row>
      <xdr:rowOff>136893</xdr:rowOff>
    </xdr:to>
    <xdr:sp macro="" textlink="">
      <xdr:nvSpPr>
        <xdr:cNvPr id="111" name="月 110"/>
        <xdr:cNvSpPr/>
      </xdr:nvSpPr>
      <xdr:spPr>
        <a:xfrm rot="13320000">
          <a:off x="4383597" y="84134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52</xdr:row>
      <xdr:rowOff>23653</xdr:rowOff>
    </xdr:from>
    <xdr:to>
      <xdr:col>7</xdr:col>
      <xdr:colOff>375890</xdr:colOff>
      <xdr:row>52</xdr:row>
      <xdr:rowOff>139714</xdr:rowOff>
    </xdr:to>
    <xdr:sp macro="" textlink="">
      <xdr:nvSpPr>
        <xdr:cNvPr id="112" name="太陽 111"/>
        <xdr:cNvSpPr/>
      </xdr:nvSpPr>
      <xdr:spPr>
        <a:xfrm>
          <a:off x="4344379" y="87104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53</xdr:row>
      <xdr:rowOff>31493</xdr:rowOff>
    </xdr:from>
    <xdr:to>
      <xdr:col>7</xdr:col>
      <xdr:colOff>359597</xdr:colOff>
      <xdr:row>53</xdr:row>
      <xdr:rowOff>136893</xdr:rowOff>
    </xdr:to>
    <xdr:sp macro="" textlink="">
      <xdr:nvSpPr>
        <xdr:cNvPr id="113" name="月 112"/>
        <xdr:cNvSpPr/>
      </xdr:nvSpPr>
      <xdr:spPr>
        <a:xfrm rot="13320000">
          <a:off x="4383597" y="88706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55</xdr:row>
      <xdr:rowOff>23653</xdr:rowOff>
    </xdr:from>
    <xdr:to>
      <xdr:col>7</xdr:col>
      <xdr:colOff>375890</xdr:colOff>
      <xdr:row>55</xdr:row>
      <xdr:rowOff>139714</xdr:rowOff>
    </xdr:to>
    <xdr:sp macro="" textlink="">
      <xdr:nvSpPr>
        <xdr:cNvPr id="114" name="太陽 113"/>
        <xdr:cNvSpPr/>
      </xdr:nvSpPr>
      <xdr:spPr>
        <a:xfrm>
          <a:off x="4344379" y="91676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56</xdr:row>
      <xdr:rowOff>31493</xdr:rowOff>
    </xdr:from>
    <xdr:to>
      <xdr:col>7</xdr:col>
      <xdr:colOff>359597</xdr:colOff>
      <xdr:row>56</xdr:row>
      <xdr:rowOff>136893</xdr:rowOff>
    </xdr:to>
    <xdr:sp macro="" textlink="">
      <xdr:nvSpPr>
        <xdr:cNvPr id="115" name="月 114"/>
        <xdr:cNvSpPr/>
      </xdr:nvSpPr>
      <xdr:spPr>
        <a:xfrm rot="13320000">
          <a:off x="4383597" y="93278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58</xdr:row>
      <xdr:rowOff>23653</xdr:rowOff>
    </xdr:from>
    <xdr:to>
      <xdr:col>7</xdr:col>
      <xdr:colOff>375890</xdr:colOff>
      <xdr:row>58</xdr:row>
      <xdr:rowOff>139714</xdr:rowOff>
    </xdr:to>
    <xdr:sp macro="" textlink="">
      <xdr:nvSpPr>
        <xdr:cNvPr id="116" name="太陽 115"/>
        <xdr:cNvSpPr/>
      </xdr:nvSpPr>
      <xdr:spPr>
        <a:xfrm>
          <a:off x="4344379" y="96248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59</xdr:row>
      <xdr:rowOff>31493</xdr:rowOff>
    </xdr:from>
    <xdr:to>
      <xdr:col>7</xdr:col>
      <xdr:colOff>359597</xdr:colOff>
      <xdr:row>59</xdr:row>
      <xdr:rowOff>136893</xdr:rowOff>
    </xdr:to>
    <xdr:sp macro="" textlink="">
      <xdr:nvSpPr>
        <xdr:cNvPr id="117" name="月 116"/>
        <xdr:cNvSpPr/>
      </xdr:nvSpPr>
      <xdr:spPr>
        <a:xfrm rot="13320000">
          <a:off x="4383597" y="97850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61</xdr:row>
      <xdr:rowOff>23653</xdr:rowOff>
    </xdr:from>
    <xdr:to>
      <xdr:col>7</xdr:col>
      <xdr:colOff>375890</xdr:colOff>
      <xdr:row>61</xdr:row>
      <xdr:rowOff>139714</xdr:rowOff>
    </xdr:to>
    <xdr:sp macro="" textlink="">
      <xdr:nvSpPr>
        <xdr:cNvPr id="118" name="太陽 117"/>
        <xdr:cNvSpPr/>
      </xdr:nvSpPr>
      <xdr:spPr>
        <a:xfrm>
          <a:off x="4344379" y="10082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62</xdr:row>
      <xdr:rowOff>31493</xdr:rowOff>
    </xdr:from>
    <xdr:to>
      <xdr:col>7</xdr:col>
      <xdr:colOff>359597</xdr:colOff>
      <xdr:row>62</xdr:row>
      <xdr:rowOff>136893</xdr:rowOff>
    </xdr:to>
    <xdr:sp macro="" textlink="">
      <xdr:nvSpPr>
        <xdr:cNvPr id="119" name="月 118"/>
        <xdr:cNvSpPr/>
      </xdr:nvSpPr>
      <xdr:spPr>
        <a:xfrm rot="13320000">
          <a:off x="4383597" y="10242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61</xdr:row>
      <xdr:rowOff>23653</xdr:rowOff>
    </xdr:from>
    <xdr:to>
      <xdr:col>7</xdr:col>
      <xdr:colOff>375890</xdr:colOff>
      <xdr:row>61</xdr:row>
      <xdr:rowOff>139714</xdr:rowOff>
    </xdr:to>
    <xdr:sp macro="" textlink="">
      <xdr:nvSpPr>
        <xdr:cNvPr id="120" name="太陽 119"/>
        <xdr:cNvSpPr/>
      </xdr:nvSpPr>
      <xdr:spPr>
        <a:xfrm>
          <a:off x="4344379" y="10082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62</xdr:row>
      <xdr:rowOff>31493</xdr:rowOff>
    </xdr:from>
    <xdr:to>
      <xdr:col>7</xdr:col>
      <xdr:colOff>359597</xdr:colOff>
      <xdr:row>62</xdr:row>
      <xdr:rowOff>136893</xdr:rowOff>
    </xdr:to>
    <xdr:sp macro="" textlink="">
      <xdr:nvSpPr>
        <xdr:cNvPr id="121" name="月 120"/>
        <xdr:cNvSpPr/>
      </xdr:nvSpPr>
      <xdr:spPr>
        <a:xfrm rot="13320000">
          <a:off x="4383597" y="10242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64</xdr:row>
      <xdr:rowOff>23653</xdr:rowOff>
    </xdr:from>
    <xdr:to>
      <xdr:col>7</xdr:col>
      <xdr:colOff>375890</xdr:colOff>
      <xdr:row>64</xdr:row>
      <xdr:rowOff>139714</xdr:rowOff>
    </xdr:to>
    <xdr:sp macro="" textlink="">
      <xdr:nvSpPr>
        <xdr:cNvPr id="122" name="太陽 121"/>
        <xdr:cNvSpPr/>
      </xdr:nvSpPr>
      <xdr:spPr>
        <a:xfrm>
          <a:off x="4344379" y="105392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65</xdr:row>
      <xdr:rowOff>31493</xdr:rowOff>
    </xdr:from>
    <xdr:to>
      <xdr:col>7</xdr:col>
      <xdr:colOff>359597</xdr:colOff>
      <xdr:row>65</xdr:row>
      <xdr:rowOff>136893</xdr:rowOff>
    </xdr:to>
    <xdr:sp macro="" textlink="">
      <xdr:nvSpPr>
        <xdr:cNvPr id="123" name="月 122"/>
        <xdr:cNvSpPr/>
      </xdr:nvSpPr>
      <xdr:spPr>
        <a:xfrm rot="13320000">
          <a:off x="4383597" y="106994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67</xdr:row>
      <xdr:rowOff>23653</xdr:rowOff>
    </xdr:from>
    <xdr:to>
      <xdr:col>7</xdr:col>
      <xdr:colOff>375890</xdr:colOff>
      <xdr:row>67</xdr:row>
      <xdr:rowOff>139714</xdr:rowOff>
    </xdr:to>
    <xdr:sp macro="" textlink="">
      <xdr:nvSpPr>
        <xdr:cNvPr id="124" name="太陽 123"/>
        <xdr:cNvSpPr/>
      </xdr:nvSpPr>
      <xdr:spPr>
        <a:xfrm>
          <a:off x="4344379" y="109964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68</xdr:row>
      <xdr:rowOff>31493</xdr:rowOff>
    </xdr:from>
    <xdr:to>
      <xdr:col>7</xdr:col>
      <xdr:colOff>359597</xdr:colOff>
      <xdr:row>68</xdr:row>
      <xdr:rowOff>136893</xdr:rowOff>
    </xdr:to>
    <xdr:sp macro="" textlink="">
      <xdr:nvSpPr>
        <xdr:cNvPr id="125" name="月 124"/>
        <xdr:cNvSpPr/>
      </xdr:nvSpPr>
      <xdr:spPr>
        <a:xfrm rot="13320000">
          <a:off x="4383597" y="111566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70</xdr:row>
      <xdr:rowOff>23653</xdr:rowOff>
    </xdr:from>
    <xdr:to>
      <xdr:col>7</xdr:col>
      <xdr:colOff>375890</xdr:colOff>
      <xdr:row>70</xdr:row>
      <xdr:rowOff>139714</xdr:rowOff>
    </xdr:to>
    <xdr:sp macro="" textlink="">
      <xdr:nvSpPr>
        <xdr:cNvPr id="126" name="太陽 125"/>
        <xdr:cNvSpPr/>
      </xdr:nvSpPr>
      <xdr:spPr>
        <a:xfrm>
          <a:off x="4344379" y="114536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71</xdr:row>
      <xdr:rowOff>31493</xdr:rowOff>
    </xdr:from>
    <xdr:to>
      <xdr:col>7</xdr:col>
      <xdr:colOff>359597</xdr:colOff>
      <xdr:row>71</xdr:row>
      <xdr:rowOff>136893</xdr:rowOff>
    </xdr:to>
    <xdr:sp macro="" textlink="">
      <xdr:nvSpPr>
        <xdr:cNvPr id="127" name="月 126"/>
        <xdr:cNvSpPr/>
      </xdr:nvSpPr>
      <xdr:spPr>
        <a:xfrm rot="13320000">
          <a:off x="4383597" y="116138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73</xdr:row>
      <xdr:rowOff>23653</xdr:rowOff>
    </xdr:from>
    <xdr:to>
      <xdr:col>7</xdr:col>
      <xdr:colOff>375890</xdr:colOff>
      <xdr:row>73</xdr:row>
      <xdr:rowOff>139714</xdr:rowOff>
    </xdr:to>
    <xdr:sp macro="" textlink="">
      <xdr:nvSpPr>
        <xdr:cNvPr id="128" name="太陽 127"/>
        <xdr:cNvSpPr/>
      </xdr:nvSpPr>
      <xdr:spPr>
        <a:xfrm>
          <a:off x="4344379" y="119108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74</xdr:row>
      <xdr:rowOff>31493</xdr:rowOff>
    </xdr:from>
    <xdr:to>
      <xdr:col>7</xdr:col>
      <xdr:colOff>359597</xdr:colOff>
      <xdr:row>74</xdr:row>
      <xdr:rowOff>136893</xdr:rowOff>
    </xdr:to>
    <xdr:sp macro="" textlink="">
      <xdr:nvSpPr>
        <xdr:cNvPr id="129" name="月 128"/>
        <xdr:cNvSpPr/>
      </xdr:nvSpPr>
      <xdr:spPr>
        <a:xfrm rot="13320000">
          <a:off x="4383597" y="120710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76</xdr:row>
      <xdr:rowOff>23653</xdr:rowOff>
    </xdr:from>
    <xdr:to>
      <xdr:col>7</xdr:col>
      <xdr:colOff>375890</xdr:colOff>
      <xdr:row>76</xdr:row>
      <xdr:rowOff>139714</xdr:rowOff>
    </xdr:to>
    <xdr:sp macro="" textlink="">
      <xdr:nvSpPr>
        <xdr:cNvPr id="130" name="太陽 129"/>
        <xdr:cNvSpPr/>
      </xdr:nvSpPr>
      <xdr:spPr>
        <a:xfrm>
          <a:off x="4344379" y="12368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77</xdr:row>
      <xdr:rowOff>31493</xdr:rowOff>
    </xdr:from>
    <xdr:to>
      <xdr:col>7</xdr:col>
      <xdr:colOff>359597</xdr:colOff>
      <xdr:row>77</xdr:row>
      <xdr:rowOff>136893</xdr:rowOff>
    </xdr:to>
    <xdr:sp macro="" textlink="">
      <xdr:nvSpPr>
        <xdr:cNvPr id="131" name="月 130"/>
        <xdr:cNvSpPr/>
      </xdr:nvSpPr>
      <xdr:spPr>
        <a:xfrm rot="13320000">
          <a:off x="4383597" y="12528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79</xdr:row>
      <xdr:rowOff>23653</xdr:rowOff>
    </xdr:from>
    <xdr:to>
      <xdr:col>7</xdr:col>
      <xdr:colOff>375890</xdr:colOff>
      <xdr:row>79</xdr:row>
      <xdr:rowOff>139714</xdr:rowOff>
    </xdr:to>
    <xdr:sp macro="" textlink="">
      <xdr:nvSpPr>
        <xdr:cNvPr id="132" name="太陽 131"/>
        <xdr:cNvSpPr/>
      </xdr:nvSpPr>
      <xdr:spPr>
        <a:xfrm>
          <a:off x="4344379" y="128252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80</xdr:row>
      <xdr:rowOff>31493</xdr:rowOff>
    </xdr:from>
    <xdr:to>
      <xdr:col>7</xdr:col>
      <xdr:colOff>359597</xdr:colOff>
      <xdr:row>80</xdr:row>
      <xdr:rowOff>136893</xdr:rowOff>
    </xdr:to>
    <xdr:sp macro="" textlink="">
      <xdr:nvSpPr>
        <xdr:cNvPr id="133" name="月 132"/>
        <xdr:cNvSpPr/>
      </xdr:nvSpPr>
      <xdr:spPr>
        <a:xfrm rot="13320000">
          <a:off x="4383597" y="129854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xdr:row>
      <xdr:rowOff>23653</xdr:rowOff>
    </xdr:from>
    <xdr:to>
      <xdr:col>7</xdr:col>
      <xdr:colOff>375890</xdr:colOff>
      <xdr:row>22</xdr:row>
      <xdr:rowOff>139714</xdr:rowOff>
    </xdr:to>
    <xdr:sp macro="" textlink="">
      <xdr:nvSpPr>
        <xdr:cNvPr id="134" name="太陽 133"/>
        <xdr:cNvSpPr/>
      </xdr:nvSpPr>
      <xdr:spPr>
        <a:xfrm>
          <a:off x="4344379" y="41384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xdr:row>
      <xdr:rowOff>31493</xdr:rowOff>
    </xdr:from>
    <xdr:to>
      <xdr:col>7</xdr:col>
      <xdr:colOff>359597</xdr:colOff>
      <xdr:row>23</xdr:row>
      <xdr:rowOff>136893</xdr:rowOff>
    </xdr:to>
    <xdr:sp macro="" textlink="">
      <xdr:nvSpPr>
        <xdr:cNvPr id="135" name="月 134"/>
        <xdr:cNvSpPr/>
      </xdr:nvSpPr>
      <xdr:spPr>
        <a:xfrm rot="13320000">
          <a:off x="4383597" y="42986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xdr:row>
      <xdr:rowOff>23653</xdr:rowOff>
    </xdr:from>
    <xdr:to>
      <xdr:col>7</xdr:col>
      <xdr:colOff>375890</xdr:colOff>
      <xdr:row>25</xdr:row>
      <xdr:rowOff>139714</xdr:rowOff>
    </xdr:to>
    <xdr:sp macro="" textlink="">
      <xdr:nvSpPr>
        <xdr:cNvPr id="136" name="太陽 135"/>
        <xdr:cNvSpPr/>
      </xdr:nvSpPr>
      <xdr:spPr>
        <a:xfrm>
          <a:off x="4344379" y="45956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xdr:row>
      <xdr:rowOff>31493</xdr:rowOff>
    </xdr:from>
    <xdr:to>
      <xdr:col>7</xdr:col>
      <xdr:colOff>359597</xdr:colOff>
      <xdr:row>26</xdr:row>
      <xdr:rowOff>136893</xdr:rowOff>
    </xdr:to>
    <xdr:sp macro="" textlink="">
      <xdr:nvSpPr>
        <xdr:cNvPr id="137" name="月 136"/>
        <xdr:cNvSpPr/>
      </xdr:nvSpPr>
      <xdr:spPr>
        <a:xfrm rot="13320000">
          <a:off x="4383597" y="47558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xdr:row>
      <xdr:rowOff>23653</xdr:rowOff>
    </xdr:from>
    <xdr:to>
      <xdr:col>7</xdr:col>
      <xdr:colOff>375890</xdr:colOff>
      <xdr:row>28</xdr:row>
      <xdr:rowOff>139714</xdr:rowOff>
    </xdr:to>
    <xdr:sp macro="" textlink="">
      <xdr:nvSpPr>
        <xdr:cNvPr id="138" name="太陽 137"/>
        <xdr:cNvSpPr/>
      </xdr:nvSpPr>
      <xdr:spPr>
        <a:xfrm>
          <a:off x="4344379" y="50528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xdr:row>
      <xdr:rowOff>31493</xdr:rowOff>
    </xdr:from>
    <xdr:to>
      <xdr:col>7</xdr:col>
      <xdr:colOff>359597</xdr:colOff>
      <xdr:row>29</xdr:row>
      <xdr:rowOff>136893</xdr:rowOff>
    </xdr:to>
    <xdr:sp macro="" textlink="">
      <xdr:nvSpPr>
        <xdr:cNvPr id="139" name="月 138"/>
        <xdr:cNvSpPr/>
      </xdr:nvSpPr>
      <xdr:spPr>
        <a:xfrm rot="13320000">
          <a:off x="4383597" y="52130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xdr:row>
      <xdr:rowOff>23653</xdr:rowOff>
    </xdr:from>
    <xdr:to>
      <xdr:col>7</xdr:col>
      <xdr:colOff>375890</xdr:colOff>
      <xdr:row>31</xdr:row>
      <xdr:rowOff>139714</xdr:rowOff>
    </xdr:to>
    <xdr:sp macro="" textlink="">
      <xdr:nvSpPr>
        <xdr:cNvPr id="140" name="太陽 139"/>
        <xdr:cNvSpPr/>
      </xdr:nvSpPr>
      <xdr:spPr>
        <a:xfrm>
          <a:off x="4344379" y="5510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32</xdr:row>
      <xdr:rowOff>31493</xdr:rowOff>
    </xdr:from>
    <xdr:to>
      <xdr:col>7</xdr:col>
      <xdr:colOff>359597</xdr:colOff>
      <xdr:row>32</xdr:row>
      <xdr:rowOff>136893</xdr:rowOff>
    </xdr:to>
    <xdr:sp macro="" textlink="">
      <xdr:nvSpPr>
        <xdr:cNvPr id="141" name="月 140"/>
        <xdr:cNvSpPr/>
      </xdr:nvSpPr>
      <xdr:spPr>
        <a:xfrm rot="13320000">
          <a:off x="4383597" y="5670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xdr:row>
      <xdr:rowOff>23653</xdr:rowOff>
    </xdr:from>
    <xdr:to>
      <xdr:col>7</xdr:col>
      <xdr:colOff>375890</xdr:colOff>
      <xdr:row>31</xdr:row>
      <xdr:rowOff>139714</xdr:rowOff>
    </xdr:to>
    <xdr:sp macro="" textlink="">
      <xdr:nvSpPr>
        <xdr:cNvPr id="142" name="太陽 141"/>
        <xdr:cNvSpPr/>
      </xdr:nvSpPr>
      <xdr:spPr>
        <a:xfrm>
          <a:off x="4344379" y="5510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32</xdr:row>
      <xdr:rowOff>31493</xdr:rowOff>
    </xdr:from>
    <xdr:to>
      <xdr:col>7</xdr:col>
      <xdr:colOff>359597</xdr:colOff>
      <xdr:row>32</xdr:row>
      <xdr:rowOff>136893</xdr:rowOff>
    </xdr:to>
    <xdr:sp macro="" textlink="">
      <xdr:nvSpPr>
        <xdr:cNvPr id="143" name="月 142"/>
        <xdr:cNvSpPr/>
      </xdr:nvSpPr>
      <xdr:spPr>
        <a:xfrm rot="13320000">
          <a:off x="4383597" y="5670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34</xdr:row>
      <xdr:rowOff>23653</xdr:rowOff>
    </xdr:from>
    <xdr:to>
      <xdr:col>7</xdr:col>
      <xdr:colOff>375890</xdr:colOff>
      <xdr:row>34</xdr:row>
      <xdr:rowOff>139714</xdr:rowOff>
    </xdr:to>
    <xdr:sp macro="" textlink="">
      <xdr:nvSpPr>
        <xdr:cNvPr id="144" name="太陽 143"/>
        <xdr:cNvSpPr/>
      </xdr:nvSpPr>
      <xdr:spPr>
        <a:xfrm>
          <a:off x="4344379" y="59672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35</xdr:row>
      <xdr:rowOff>31493</xdr:rowOff>
    </xdr:from>
    <xdr:to>
      <xdr:col>7</xdr:col>
      <xdr:colOff>359597</xdr:colOff>
      <xdr:row>35</xdr:row>
      <xdr:rowOff>136893</xdr:rowOff>
    </xdr:to>
    <xdr:sp macro="" textlink="">
      <xdr:nvSpPr>
        <xdr:cNvPr id="145" name="月 144"/>
        <xdr:cNvSpPr/>
      </xdr:nvSpPr>
      <xdr:spPr>
        <a:xfrm rot="13320000">
          <a:off x="4383597" y="61274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37</xdr:row>
      <xdr:rowOff>23653</xdr:rowOff>
    </xdr:from>
    <xdr:to>
      <xdr:col>7</xdr:col>
      <xdr:colOff>375890</xdr:colOff>
      <xdr:row>37</xdr:row>
      <xdr:rowOff>139714</xdr:rowOff>
    </xdr:to>
    <xdr:sp macro="" textlink="">
      <xdr:nvSpPr>
        <xdr:cNvPr id="146" name="太陽 145"/>
        <xdr:cNvSpPr/>
      </xdr:nvSpPr>
      <xdr:spPr>
        <a:xfrm>
          <a:off x="4344379" y="64244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38</xdr:row>
      <xdr:rowOff>31493</xdr:rowOff>
    </xdr:from>
    <xdr:to>
      <xdr:col>7</xdr:col>
      <xdr:colOff>359597</xdr:colOff>
      <xdr:row>38</xdr:row>
      <xdr:rowOff>136893</xdr:rowOff>
    </xdr:to>
    <xdr:sp macro="" textlink="">
      <xdr:nvSpPr>
        <xdr:cNvPr id="147" name="月 146"/>
        <xdr:cNvSpPr/>
      </xdr:nvSpPr>
      <xdr:spPr>
        <a:xfrm rot="13320000">
          <a:off x="4383597" y="65846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40</xdr:row>
      <xdr:rowOff>23653</xdr:rowOff>
    </xdr:from>
    <xdr:to>
      <xdr:col>7</xdr:col>
      <xdr:colOff>375890</xdr:colOff>
      <xdr:row>40</xdr:row>
      <xdr:rowOff>139714</xdr:rowOff>
    </xdr:to>
    <xdr:sp macro="" textlink="">
      <xdr:nvSpPr>
        <xdr:cNvPr id="148" name="太陽 147"/>
        <xdr:cNvSpPr/>
      </xdr:nvSpPr>
      <xdr:spPr>
        <a:xfrm>
          <a:off x="4344379" y="68816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41</xdr:row>
      <xdr:rowOff>31493</xdr:rowOff>
    </xdr:from>
    <xdr:to>
      <xdr:col>7</xdr:col>
      <xdr:colOff>359597</xdr:colOff>
      <xdr:row>41</xdr:row>
      <xdr:rowOff>136893</xdr:rowOff>
    </xdr:to>
    <xdr:sp macro="" textlink="">
      <xdr:nvSpPr>
        <xdr:cNvPr id="149" name="月 148"/>
        <xdr:cNvSpPr/>
      </xdr:nvSpPr>
      <xdr:spPr>
        <a:xfrm rot="13320000">
          <a:off x="4383597" y="70418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43</xdr:row>
      <xdr:rowOff>23653</xdr:rowOff>
    </xdr:from>
    <xdr:to>
      <xdr:col>7</xdr:col>
      <xdr:colOff>375890</xdr:colOff>
      <xdr:row>43</xdr:row>
      <xdr:rowOff>139714</xdr:rowOff>
    </xdr:to>
    <xdr:sp macro="" textlink="">
      <xdr:nvSpPr>
        <xdr:cNvPr id="150" name="太陽 149"/>
        <xdr:cNvSpPr/>
      </xdr:nvSpPr>
      <xdr:spPr>
        <a:xfrm>
          <a:off x="4344379" y="73388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44</xdr:row>
      <xdr:rowOff>31493</xdr:rowOff>
    </xdr:from>
    <xdr:to>
      <xdr:col>7</xdr:col>
      <xdr:colOff>359597</xdr:colOff>
      <xdr:row>44</xdr:row>
      <xdr:rowOff>136893</xdr:rowOff>
    </xdr:to>
    <xdr:sp macro="" textlink="">
      <xdr:nvSpPr>
        <xdr:cNvPr id="151" name="月 150"/>
        <xdr:cNvSpPr/>
      </xdr:nvSpPr>
      <xdr:spPr>
        <a:xfrm rot="13320000">
          <a:off x="4383597" y="74990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46</xdr:row>
      <xdr:rowOff>23653</xdr:rowOff>
    </xdr:from>
    <xdr:to>
      <xdr:col>7</xdr:col>
      <xdr:colOff>375890</xdr:colOff>
      <xdr:row>46</xdr:row>
      <xdr:rowOff>139714</xdr:rowOff>
    </xdr:to>
    <xdr:sp macro="" textlink="">
      <xdr:nvSpPr>
        <xdr:cNvPr id="152" name="太陽 151"/>
        <xdr:cNvSpPr/>
      </xdr:nvSpPr>
      <xdr:spPr>
        <a:xfrm>
          <a:off x="4344379" y="7796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47</xdr:row>
      <xdr:rowOff>31493</xdr:rowOff>
    </xdr:from>
    <xdr:to>
      <xdr:col>7</xdr:col>
      <xdr:colOff>359597</xdr:colOff>
      <xdr:row>47</xdr:row>
      <xdr:rowOff>136893</xdr:rowOff>
    </xdr:to>
    <xdr:sp macro="" textlink="">
      <xdr:nvSpPr>
        <xdr:cNvPr id="153" name="月 152"/>
        <xdr:cNvSpPr/>
      </xdr:nvSpPr>
      <xdr:spPr>
        <a:xfrm rot="13320000">
          <a:off x="4383597" y="7956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49</xdr:row>
      <xdr:rowOff>23653</xdr:rowOff>
    </xdr:from>
    <xdr:to>
      <xdr:col>7</xdr:col>
      <xdr:colOff>375890</xdr:colOff>
      <xdr:row>49</xdr:row>
      <xdr:rowOff>139714</xdr:rowOff>
    </xdr:to>
    <xdr:sp macro="" textlink="">
      <xdr:nvSpPr>
        <xdr:cNvPr id="154" name="太陽 153"/>
        <xdr:cNvSpPr/>
      </xdr:nvSpPr>
      <xdr:spPr>
        <a:xfrm>
          <a:off x="4344379" y="82532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50</xdr:row>
      <xdr:rowOff>31493</xdr:rowOff>
    </xdr:from>
    <xdr:to>
      <xdr:col>7</xdr:col>
      <xdr:colOff>359597</xdr:colOff>
      <xdr:row>50</xdr:row>
      <xdr:rowOff>136893</xdr:rowOff>
    </xdr:to>
    <xdr:sp macro="" textlink="">
      <xdr:nvSpPr>
        <xdr:cNvPr id="155" name="月 154"/>
        <xdr:cNvSpPr/>
      </xdr:nvSpPr>
      <xdr:spPr>
        <a:xfrm rot="13320000">
          <a:off x="4383597" y="84134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52</xdr:row>
      <xdr:rowOff>23653</xdr:rowOff>
    </xdr:from>
    <xdr:to>
      <xdr:col>7</xdr:col>
      <xdr:colOff>375890</xdr:colOff>
      <xdr:row>52</xdr:row>
      <xdr:rowOff>139714</xdr:rowOff>
    </xdr:to>
    <xdr:sp macro="" textlink="">
      <xdr:nvSpPr>
        <xdr:cNvPr id="156" name="太陽 155"/>
        <xdr:cNvSpPr/>
      </xdr:nvSpPr>
      <xdr:spPr>
        <a:xfrm>
          <a:off x="4344379" y="87104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53</xdr:row>
      <xdr:rowOff>31493</xdr:rowOff>
    </xdr:from>
    <xdr:to>
      <xdr:col>7</xdr:col>
      <xdr:colOff>359597</xdr:colOff>
      <xdr:row>53</xdr:row>
      <xdr:rowOff>136893</xdr:rowOff>
    </xdr:to>
    <xdr:sp macro="" textlink="">
      <xdr:nvSpPr>
        <xdr:cNvPr id="157" name="月 156"/>
        <xdr:cNvSpPr/>
      </xdr:nvSpPr>
      <xdr:spPr>
        <a:xfrm rot="13320000">
          <a:off x="4383597" y="88706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55</xdr:row>
      <xdr:rowOff>23653</xdr:rowOff>
    </xdr:from>
    <xdr:to>
      <xdr:col>7</xdr:col>
      <xdr:colOff>375890</xdr:colOff>
      <xdr:row>55</xdr:row>
      <xdr:rowOff>139714</xdr:rowOff>
    </xdr:to>
    <xdr:sp macro="" textlink="">
      <xdr:nvSpPr>
        <xdr:cNvPr id="158" name="太陽 157"/>
        <xdr:cNvSpPr/>
      </xdr:nvSpPr>
      <xdr:spPr>
        <a:xfrm>
          <a:off x="4344379" y="91676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56</xdr:row>
      <xdr:rowOff>31493</xdr:rowOff>
    </xdr:from>
    <xdr:to>
      <xdr:col>7</xdr:col>
      <xdr:colOff>359597</xdr:colOff>
      <xdr:row>56</xdr:row>
      <xdr:rowOff>136893</xdr:rowOff>
    </xdr:to>
    <xdr:sp macro="" textlink="">
      <xdr:nvSpPr>
        <xdr:cNvPr id="159" name="月 158"/>
        <xdr:cNvSpPr/>
      </xdr:nvSpPr>
      <xdr:spPr>
        <a:xfrm rot="13320000">
          <a:off x="4383597" y="93278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58</xdr:row>
      <xdr:rowOff>23653</xdr:rowOff>
    </xdr:from>
    <xdr:to>
      <xdr:col>7</xdr:col>
      <xdr:colOff>375890</xdr:colOff>
      <xdr:row>58</xdr:row>
      <xdr:rowOff>139714</xdr:rowOff>
    </xdr:to>
    <xdr:sp macro="" textlink="">
      <xdr:nvSpPr>
        <xdr:cNvPr id="160" name="太陽 159"/>
        <xdr:cNvSpPr/>
      </xdr:nvSpPr>
      <xdr:spPr>
        <a:xfrm>
          <a:off x="4344379" y="96248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59</xdr:row>
      <xdr:rowOff>31493</xdr:rowOff>
    </xdr:from>
    <xdr:to>
      <xdr:col>7</xdr:col>
      <xdr:colOff>359597</xdr:colOff>
      <xdr:row>59</xdr:row>
      <xdr:rowOff>136893</xdr:rowOff>
    </xdr:to>
    <xdr:sp macro="" textlink="">
      <xdr:nvSpPr>
        <xdr:cNvPr id="161" name="月 160"/>
        <xdr:cNvSpPr/>
      </xdr:nvSpPr>
      <xdr:spPr>
        <a:xfrm rot="13320000">
          <a:off x="4383597" y="97850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61</xdr:row>
      <xdr:rowOff>23653</xdr:rowOff>
    </xdr:from>
    <xdr:to>
      <xdr:col>7</xdr:col>
      <xdr:colOff>375890</xdr:colOff>
      <xdr:row>61</xdr:row>
      <xdr:rowOff>139714</xdr:rowOff>
    </xdr:to>
    <xdr:sp macro="" textlink="">
      <xdr:nvSpPr>
        <xdr:cNvPr id="162" name="太陽 161"/>
        <xdr:cNvSpPr/>
      </xdr:nvSpPr>
      <xdr:spPr>
        <a:xfrm>
          <a:off x="4344379" y="10082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62</xdr:row>
      <xdr:rowOff>31493</xdr:rowOff>
    </xdr:from>
    <xdr:to>
      <xdr:col>7</xdr:col>
      <xdr:colOff>359597</xdr:colOff>
      <xdr:row>62</xdr:row>
      <xdr:rowOff>136893</xdr:rowOff>
    </xdr:to>
    <xdr:sp macro="" textlink="">
      <xdr:nvSpPr>
        <xdr:cNvPr id="163" name="月 162"/>
        <xdr:cNvSpPr/>
      </xdr:nvSpPr>
      <xdr:spPr>
        <a:xfrm rot="13320000">
          <a:off x="4383597" y="10242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61</xdr:row>
      <xdr:rowOff>23653</xdr:rowOff>
    </xdr:from>
    <xdr:to>
      <xdr:col>7</xdr:col>
      <xdr:colOff>375890</xdr:colOff>
      <xdr:row>61</xdr:row>
      <xdr:rowOff>139714</xdr:rowOff>
    </xdr:to>
    <xdr:sp macro="" textlink="">
      <xdr:nvSpPr>
        <xdr:cNvPr id="164" name="太陽 163"/>
        <xdr:cNvSpPr/>
      </xdr:nvSpPr>
      <xdr:spPr>
        <a:xfrm>
          <a:off x="4344379" y="10082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62</xdr:row>
      <xdr:rowOff>31493</xdr:rowOff>
    </xdr:from>
    <xdr:to>
      <xdr:col>7</xdr:col>
      <xdr:colOff>359597</xdr:colOff>
      <xdr:row>62</xdr:row>
      <xdr:rowOff>136893</xdr:rowOff>
    </xdr:to>
    <xdr:sp macro="" textlink="">
      <xdr:nvSpPr>
        <xdr:cNvPr id="165" name="月 164"/>
        <xdr:cNvSpPr/>
      </xdr:nvSpPr>
      <xdr:spPr>
        <a:xfrm rot="13320000">
          <a:off x="4383597" y="10242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64</xdr:row>
      <xdr:rowOff>23653</xdr:rowOff>
    </xdr:from>
    <xdr:to>
      <xdr:col>7</xdr:col>
      <xdr:colOff>375890</xdr:colOff>
      <xdr:row>64</xdr:row>
      <xdr:rowOff>139714</xdr:rowOff>
    </xdr:to>
    <xdr:sp macro="" textlink="">
      <xdr:nvSpPr>
        <xdr:cNvPr id="166" name="太陽 165"/>
        <xdr:cNvSpPr/>
      </xdr:nvSpPr>
      <xdr:spPr>
        <a:xfrm>
          <a:off x="4344379" y="105392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65</xdr:row>
      <xdr:rowOff>31493</xdr:rowOff>
    </xdr:from>
    <xdr:to>
      <xdr:col>7</xdr:col>
      <xdr:colOff>359597</xdr:colOff>
      <xdr:row>65</xdr:row>
      <xdr:rowOff>136893</xdr:rowOff>
    </xdr:to>
    <xdr:sp macro="" textlink="">
      <xdr:nvSpPr>
        <xdr:cNvPr id="167" name="月 166"/>
        <xdr:cNvSpPr/>
      </xdr:nvSpPr>
      <xdr:spPr>
        <a:xfrm rot="13320000">
          <a:off x="4383597" y="106994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67</xdr:row>
      <xdr:rowOff>23653</xdr:rowOff>
    </xdr:from>
    <xdr:to>
      <xdr:col>7</xdr:col>
      <xdr:colOff>375890</xdr:colOff>
      <xdr:row>67</xdr:row>
      <xdr:rowOff>139714</xdr:rowOff>
    </xdr:to>
    <xdr:sp macro="" textlink="">
      <xdr:nvSpPr>
        <xdr:cNvPr id="168" name="太陽 167"/>
        <xdr:cNvSpPr/>
      </xdr:nvSpPr>
      <xdr:spPr>
        <a:xfrm>
          <a:off x="4344379" y="109964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68</xdr:row>
      <xdr:rowOff>31493</xdr:rowOff>
    </xdr:from>
    <xdr:to>
      <xdr:col>7</xdr:col>
      <xdr:colOff>359597</xdr:colOff>
      <xdr:row>68</xdr:row>
      <xdr:rowOff>136893</xdr:rowOff>
    </xdr:to>
    <xdr:sp macro="" textlink="">
      <xdr:nvSpPr>
        <xdr:cNvPr id="169" name="月 168"/>
        <xdr:cNvSpPr/>
      </xdr:nvSpPr>
      <xdr:spPr>
        <a:xfrm rot="13320000">
          <a:off x="4383597" y="111566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70</xdr:row>
      <xdr:rowOff>23653</xdr:rowOff>
    </xdr:from>
    <xdr:to>
      <xdr:col>7</xdr:col>
      <xdr:colOff>375890</xdr:colOff>
      <xdr:row>70</xdr:row>
      <xdr:rowOff>139714</xdr:rowOff>
    </xdr:to>
    <xdr:sp macro="" textlink="">
      <xdr:nvSpPr>
        <xdr:cNvPr id="170" name="太陽 169"/>
        <xdr:cNvSpPr/>
      </xdr:nvSpPr>
      <xdr:spPr>
        <a:xfrm>
          <a:off x="4344379" y="114536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71</xdr:row>
      <xdr:rowOff>31493</xdr:rowOff>
    </xdr:from>
    <xdr:to>
      <xdr:col>7</xdr:col>
      <xdr:colOff>359597</xdr:colOff>
      <xdr:row>71</xdr:row>
      <xdr:rowOff>136893</xdr:rowOff>
    </xdr:to>
    <xdr:sp macro="" textlink="">
      <xdr:nvSpPr>
        <xdr:cNvPr id="171" name="月 170"/>
        <xdr:cNvSpPr/>
      </xdr:nvSpPr>
      <xdr:spPr>
        <a:xfrm rot="13320000">
          <a:off x="4383597" y="116138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73</xdr:row>
      <xdr:rowOff>23653</xdr:rowOff>
    </xdr:from>
    <xdr:to>
      <xdr:col>7</xdr:col>
      <xdr:colOff>375890</xdr:colOff>
      <xdr:row>73</xdr:row>
      <xdr:rowOff>139714</xdr:rowOff>
    </xdr:to>
    <xdr:sp macro="" textlink="">
      <xdr:nvSpPr>
        <xdr:cNvPr id="172" name="太陽 171"/>
        <xdr:cNvSpPr/>
      </xdr:nvSpPr>
      <xdr:spPr>
        <a:xfrm>
          <a:off x="4344379" y="119108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74</xdr:row>
      <xdr:rowOff>31493</xdr:rowOff>
    </xdr:from>
    <xdr:to>
      <xdr:col>7</xdr:col>
      <xdr:colOff>359597</xdr:colOff>
      <xdr:row>74</xdr:row>
      <xdr:rowOff>136893</xdr:rowOff>
    </xdr:to>
    <xdr:sp macro="" textlink="">
      <xdr:nvSpPr>
        <xdr:cNvPr id="173" name="月 172"/>
        <xdr:cNvSpPr/>
      </xdr:nvSpPr>
      <xdr:spPr>
        <a:xfrm rot="13320000">
          <a:off x="4383597" y="120710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76</xdr:row>
      <xdr:rowOff>23653</xdr:rowOff>
    </xdr:from>
    <xdr:to>
      <xdr:col>7</xdr:col>
      <xdr:colOff>375890</xdr:colOff>
      <xdr:row>76</xdr:row>
      <xdr:rowOff>139714</xdr:rowOff>
    </xdr:to>
    <xdr:sp macro="" textlink="">
      <xdr:nvSpPr>
        <xdr:cNvPr id="174" name="太陽 173"/>
        <xdr:cNvSpPr/>
      </xdr:nvSpPr>
      <xdr:spPr>
        <a:xfrm>
          <a:off x="4344379" y="12368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77</xdr:row>
      <xdr:rowOff>31493</xdr:rowOff>
    </xdr:from>
    <xdr:to>
      <xdr:col>7</xdr:col>
      <xdr:colOff>359597</xdr:colOff>
      <xdr:row>77</xdr:row>
      <xdr:rowOff>136893</xdr:rowOff>
    </xdr:to>
    <xdr:sp macro="" textlink="">
      <xdr:nvSpPr>
        <xdr:cNvPr id="175" name="月 174"/>
        <xdr:cNvSpPr/>
      </xdr:nvSpPr>
      <xdr:spPr>
        <a:xfrm rot="13320000">
          <a:off x="4383597" y="12528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79</xdr:row>
      <xdr:rowOff>23653</xdr:rowOff>
    </xdr:from>
    <xdr:to>
      <xdr:col>7</xdr:col>
      <xdr:colOff>375890</xdr:colOff>
      <xdr:row>79</xdr:row>
      <xdr:rowOff>139714</xdr:rowOff>
    </xdr:to>
    <xdr:sp macro="" textlink="">
      <xdr:nvSpPr>
        <xdr:cNvPr id="176" name="太陽 175"/>
        <xdr:cNvSpPr/>
      </xdr:nvSpPr>
      <xdr:spPr>
        <a:xfrm>
          <a:off x="4344379" y="128252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80</xdr:row>
      <xdr:rowOff>31493</xdr:rowOff>
    </xdr:from>
    <xdr:to>
      <xdr:col>7</xdr:col>
      <xdr:colOff>359597</xdr:colOff>
      <xdr:row>80</xdr:row>
      <xdr:rowOff>136893</xdr:rowOff>
    </xdr:to>
    <xdr:sp macro="" textlink="">
      <xdr:nvSpPr>
        <xdr:cNvPr id="177" name="月 176"/>
        <xdr:cNvSpPr/>
      </xdr:nvSpPr>
      <xdr:spPr>
        <a:xfrm rot="13320000">
          <a:off x="4383597" y="129854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xdr:row>
      <xdr:rowOff>23653</xdr:rowOff>
    </xdr:from>
    <xdr:to>
      <xdr:col>7</xdr:col>
      <xdr:colOff>375890</xdr:colOff>
      <xdr:row>22</xdr:row>
      <xdr:rowOff>139714</xdr:rowOff>
    </xdr:to>
    <xdr:sp macro="" textlink="">
      <xdr:nvSpPr>
        <xdr:cNvPr id="178" name="太陽 177"/>
        <xdr:cNvSpPr/>
      </xdr:nvSpPr>
      <xdr:spPr>
        <a:xfrm>
          <a:off x="4344379" y="41384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xdr:row>
      <xdr:rowOff>31493</xdr:rowOff>
    </xdr:from>
    <xdr:to>
      <xdr:col>7</xdr:col>
      <xdr:colOff>359597</xdr:colOff>
      <xdr:row>23</xdr:row>
      <xdr:rowOff>136893</xdr:rowOff>
    </xdr:to>
    <xdr:sp macro="" textlink="">
      <xdr:nvSpPr>
        <xdr:cNvPr id="179" name="月 178"/>
        <xdr:cNvSpPr/>
      </xdr:nvSpPr>
      <xdr:spPr>
        <a:xfrm rot="13320000">
          <a:off x="4383597" y="42986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xdr:row>
      <xdr:rowOff>23653</xdr:rowOff>
    </xdr:from>
    <xdr:to>
      <xdr:col>7</xdr:col>
      <xdr:colOff>375890</xdr:colOff>
      <xdr:row>25</xdr:row>
      <xdr:rowOff>139714</xdr:rowOff>
    </xdr:to>
    <xdr:sp macro="" textlink="">
      <xdr:nvSpPr>
        <xdr:cNvPr id="180" name="太陽 179"/>
        <xdr:cNvSpPr/>
      </xdr:nvSpPr>
      <xdr:spPr>
        <a:xfrm>
          <a:off x="4344379" y="45956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xdr:row>
      <xdr:rowOff>31493</xdr:rowOff>
    </xdr:from>
    <xdr:to>
      <xdr:col>7</xdr:col>
      <xdr:colOff>359597</xdr:colOff>
      <xdr:row>26</xdr:row>
      <xdr:rowOff>136893</xdr:rowOff>
    </xdr:to>
    <xdr:sp macro="" textlink="">
      <xdr:nvSpPr>
        <xdr:cNvPr id="181" name="月 180"/>
        <xdr:cNvSpPr/>
      </xdr:nvSpPr>
      <xdr:spPr>
        <a:xfrm rot="13320000">
          <a:off x="4383597" y="47558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xdr:row>
      <xdr:rowOff>23653</xdr:rowOff>
    </xdr:from>
    <xdr:to>
      <xdr:col>7</xdr:col>
      <xdr:colOff>375890</xdr:colOff>
      <xdr:row>28</xdr:row>
      <xdr:rowOff>139714</xdr:rowOff>
    </xdr:to>
    <xdr:sp macro="" textlink="">
      <xdr:nvSpPr>
        <xdr:cNvPr id="182" name="太陽 181"/>
        <xdr:cNvSpPr/>
      </xdr:nvSpPr>
      <xdr:spPr>
        <a:xfrm>
          <a:off x="4344379" y="50528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xdr:row>
      <xdr:rowOff>31493</xdr:rowOff>
    </xdr:from>
    <xdr:to>
      <xdr:col>7</xdr:col>
      <xdr:colOff>359597</xdr:colOff>
      <xdr:row>29</xdr:row>
      <xdr:rowOff>136893</xdr:rowOff>
    </xdr:to>
    <xdr:sp macro="" textlink="">
      <xdr:nvSpPr>
        <xdr:cNvPr id="183" name="月 182"/>
        <xdr:cNvSpPr/>
      </xdr:nvSpPr>
      <xdr:spPr>
        <a:xfrm rot="13320000">
          <a:off x="4383597" y="52130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xdr:row>
      <xdr:rowOff>23653</xdr:rowOff>
    </xdr:from>
    <xdr:to>
      <xdr:col>7</xdr:col>
      <xdr:colOff>375890</xdr:colOff>
      <xdr:row>31</xdr:row>
      <xdr:rowOff>139714</xdr:rowOff>
    </xdr:to>
    <xdr:sp macro="" textlink="">
      <xdr:nvSpPr>
        <xdr:cNvPr id="184" name="太陽 183"/>
        <xdr:cNvSpPr/>
      </xdr:nvSpPr>
      <xdr:spPr>
        <a:xfrm>
          <a:off x="4344379" y="5510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32</xdr:row>
      <xdr:rowOff>31493</xdr:rowOff>
    </xdr:from>
    <xdr:to>
      <xdr:col>7</xdr:col>
      <xdr:colOff>359597</xdr:colOff>
      <xdr:row>32</xdr:row>
      <xdr:rowOff>136893</xdr:rowOff>
    </xdr:to>
    <xdr:sp macro="" textlink="">
      <xdr:nvSpPr>
        <xdr:cNvPr id="185" name="月 184"/>
        <xdr:cNvSpPr/>
      </xdr:nvSpPr>
      <xdr:spPr>
        <a:xfrm rot="13320000">
          <a:off x="4383597" y="5670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xdr:row>
      <xdr:rowOff>23653</xdr:rowOff>
    </xdr:from>
    <xdr:to>
      <xdr:col>7</xdr:col>
      <xdr:colOff>375890</xdr:colOff>
      <xdr:row>31</xdr:row>
      <xdr:rowOff>139714</xdr:rowOff>
    </xdr:to>
    <xdr:sp macro="" textlink="">
      <xdr:nvSpPr>
        <xdr:cNvPr id="186" name="太陽 185"/>
        <xdr:cNvSpPr/>
      </xdr:nvSpPr>
      <xdr:spPr>
        <a:xfrm>
          <a:off x="4344379" y="5510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32</xdr:row>
      <xdr:rowOff>31493</xdr:rowOff>
    </xdr:from>
    <xdr:to>
      <xdr:col>7</xdr:col>
      <xdr:colOff>359597</xdr:colOff>
      <xdr:row>32</xdr:row>
      <xdr:rowOff>136893</xdr:rowOff>
    </xdr:to>
    <xdr:sp macro="" textlink="">
      <xdr:nvSpPr>
        <xdr:cNvPr id="187" name="月 186"/>
        <xdr:cNvSpPr/>
      </xdr:nvSpPr>
      <xdr:spPr>
        <a:xfrm rot="13320000">
          <a:off x="4383597" y="5670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34</xdr:row>
      <xdr:rowOff>23653</xdr:rowOff>
    </xdr:from>
    <xdr:to>
      <xdr:col>7</xdr:col>
      <xdr:colOff>375890</xdr:colOff>
      <xdr:row>34</xdr:row>
      <xdr:rowOff>139714</xdr:rowOff>
    </xdr:to>
    <xdr:sp macro="" textlink="">
      <xdr:nvSpPr>
        <xdr:cNvPr id="188" name="太陽 187"/>
        <xdr:cNvSpPr/>
      </xdr:nvSpPr>
      <xdr:spPr>
        <a:xfrm>
          <a:off x="4344379" y="59672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35</xdr:row>
      <xdr:rowOff>31493</xdr:rowOff>
    </xdr:from>
    <xdr:to>
      <xdr:col>7</xdr:col>
      <xdr:colOff>359597</xdr:colOff>
      <xdr:row>35</xdr:row>
      <xdr:rowOff>136893</xdr:rowOff>
    </xdr:to>
    <xdr:sp macro="" textlink="">
      <xdr:nvSpPr>
        <xdr:cNvPr id="189" name="月 188"/>
        <xdr:cNvSpPr/>
      </xdr:nvSpPr>
      <xdr:spPr>
        <a:xfrm rot="13320000">
          <a:off x="4383597" y="61274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37</xdr:row>
      <xdr:rowOff>23653</xdr:rowOff>
    </xdr:from>
    <xdr:to>
      <xdr:col>7</xdr:col>
      <xdr:colOff>375890</xdr:colOff>
      <xdr:row>37</xdr:row>
      <xdr:rowOff>139714</xdr:rowOff>
    </xdr:to>
    <xdr:sp macro="" textlink="">
      <xdr:nvSpPr>
        <xdr:cNvPr id="190" name="太陽 189"/>
        <xdr:cNvSpPr/>
      </xdr:nvSpPr>
      <xdr:spPr>
        <a:xfrm>
          <a:off x="4344379" y="64244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38</xdr:row>
      <xdr:rowOff>31493</xdr:rowOff>
    </xdr:from>
    <xdr:to>
      <xdr:col>7</xdr:col>
      <xdr:colOff>359597</xdr:colOff>
      <xdr:row>38</xdr:row>
      <xdr:rowOff>136893</xdr:rowOff>
    </xdr:to>
    <xdr:sp macro="" textlink="">
      <xdr:nvSpPr>
        <xdr:cNvPr id="191" name="月 190"/>
        <xdr:cNvSpPr/>
      </xdr:nvSpPr>
      <xdr:spPr>
        <a:xfrm rot="13320000">
          <a:off x="4383597" y="65846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40</xdr:row>
      <xdr:rowOff>23653</xdr:rowOff>
    </xdr:from>
    <xdr:to>
      <xdr:col>7</xdr:col>
      <xdr:colOff>375890</xdr:colOff>
      <xdr:row>40</xdr:row>
      <xdr:rowOff>139714</xdr:rowOff>
    </xdr:to>
    <xdr:sp macro="" textlink="">
      <xdr:nvSpPr>
        <xdr:cNvPr id="192" name="太陽 191"/>
        <xdr:cNvSpPr/>
      </xdr:nvSpPr>
      <xdr:spPr>
        <a:xfrm>
          <a:off x="4344379" y="68816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41</xdr:row>
      <xdr:rowOff>31493</xdr:rowOff>
    </xdr:from>
    <xdr:to>
      <xdr:col>7</xdr:col>
      <xdr:colOff>359597</xdr:colOff>
      <xdr:row>41</xdr:row>
      <xdr:rowOff>136893</xdr:rowOff>
    </xdr:to>
    <xdr:sp macro="" textlink="">
      <xdr:nvSpPr>
        <xdr:cNvPr id="193" name="月 192"/>
        <xdr:cNvSpPr/>
      </xdr:nvSpPr>
      <xdr:spPr>
        <a:xfrm rot="13320000">
          <a:off x="4383597" y="70418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43</xdr:row>
      <xdr:rowOff>23653</xdr:rowOff>
    </xdr:from>
    <xdr:to>
      <xdr:col>7</xdr:col>
      <xdr:colOff>375890</xdr:colOff>
      <xdr:row>43</xdr:row>
      <xdr:rowOff>139714</xdr:rowOff>
    </xdr:to>
    <xdr:sp macro="" textlink="">
      <xdr:nvSpPr>
        <xdr:cNvPr id="194" name="太陽 193"/>
        <xdr:cNvSpPr/>
      </xdr:nvSpPr>
      <xdr:spPr>
        <a:xfrm>
          <a:off x="4344379" y="73388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44</xdr:row>
      <xdr:rowOff>31493</xdr:rowOff>
    </xdr:from>
    <xdr:to>
      <xdr:col>7</xdr:col>
      <xdr:colOff>359597</xdr:colOff>
      <xdr:row>44</xdr:row>
      <xdr:rowOff>136893</xdr:rowOff>
    </xdr:to>
    <xdr:sp macro="" textlink="">
      <xdr:nvSpPr>
        <xdr:cNvPr id="195" name="月 194"/>
        <xdr:cNvSpPr/>
      </xdr:nvSpPr>
      <xdr:spPr>
        <a:xfrm rot="13320000">
          <a:off x="4383597" y="74990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46</xdr:row>
      <xdr:rowOff>23653</xdr:rowOff>
    </xdr:from>
    <xdr:to>
      <xdr:col>7</xdr:col>
      <xdr:colOff>375890</xdr:colOff>
      <xdr:row>46</xdr:row>
      <xdr:rowOff>139714</xdr:rowOff>
    </xdr:to>
    <xdr:sp macro="" textlink="">
      <xdr:nvSpPr>
        <xdr:cNvPr id="196" name="太陽 195"/>
        <xdr:cNvSpPr/>
      </xdr:nvSpPr>
      <xdr:spPr>
        <a:xfrm>
          <a:off x="4344379" y="7796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47</xdr:row>
      <xdr:rowOff>31493</xdr:rowOff>
    </xdr:from>
    <xdr:to>
      <xdr:col>7</xdr:col>
      <xdr:colOff>359597</xdr:colOff>
      <xdr:row>47</xdr:row>
      <xdr:rowOff>136893</xdr:rowOff>
    </xdr:to>
    <xdr:sp macro="" textlink="">
      <xdr:nvSpPr>
        <xdr:cNvPr id="197" name="月 196"/>
        <xdr:cNvSpPr/>
      </xdr:nvSpPr>
      <xdr:spPr>
        <a:xfrm rot="13320000">
          <a:off x="4383597" y="7956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49</xdr:row>
      <xdr:rowOff>23653</xdr:rowOff>
    </xdr:from>
    <xdr:to>
      <xdr:col>7</xdr:col>
      <xdr:colOff>375890</xdr:colOff>
      <xdr:row>49</xdr:row>
      <xdr:rowOff>139714</xdr:rowOff>
    </xdr:to>
    <xdr:sp macro="" textlink="">
      <xdr:nvSpPr>
        <xdr:cNvPr id="198" name="太陽 197"/>
        <xdr:cNvSpPr/>
      </xdr:nvSpPr>
      <xdr:spPr>
        <a:xfrm>
          <a:off x="4344379" y="82532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50</xdr:row>
      <xdr:rowOff>31493</xdr:rowOff>
    </xdr:from>
    <xdr:to>
      <xdr:col>7</xdr:col>
      <xdr:colOff>359597</xdr:colOff>
      <xdr:row>50</xdr:row>
      <xdr:rowOff>136893</xdr:rowOff>
    </xdr:to>
    <xdr:sp macro="" textlink="">
      <xdr:nvSpPr>
        <xdr:cNvPr id="199" name="月 198"/>
        <xdr:cNvSpPr/>
      </xdr:nvSpPr>
      <xdr:spPr>
        <a:xfrm rot="13320000">
          <a:off x="4383597" y="84134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52</xdr:row>
      <xdr:rowOff>23653</xdr:rowOff>
    </xdr:from>
    <xdr:to>
      <xdr:col>7</xdr:col>
      <xdr:colOff>375890</xdr:colOff>
      <xdr:row>52</xdr:row>
      <xdr:rowOff>139714</xdr:rowOff>
    </xdr:to>
    <xdr:sp macro="" textlink="">
      <xdr:nvSpPr>
        <xdr:cNvPr id="200" name="太陽 199"/>
        <xdr:cNvSpPr/>
      </xdr:nvSpPr>
      <xdr:spPr>
        <a:xfrm>
          <a:off x="4344379" y="87104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53</xdr:row>
      <xdr:rowOff>31493</xdr:rowOff>
    </xdr:from>
    <xdr:to>
      <xdr:col>7</xdr:col>
      <xdr:colOff>359597</xdr:colOff>
      <xdr:row>53</xdr:row>
      <xdr:rowOff>136893</xdr:rowOff>
    </xdr:to>
    <xdr:sp macro="" textlink="">
      <xdr:nvSpPr>
        <xdr:cNvPr id="201" name="月 200"/>
        <xdr:cNvSpPr/>
      </xdr:nvSpPr>
      <xdr:spPr>
        <a:xfrm rot="13320000">
          <a:off x="4383597" y="88706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55</xdr:row>
      <xdr:rowOff>23653</xdr:rowOff>
    </xdr:from>
    <xdr:to>
      <xdr:col>7</xdr:col>
      <xdr:colOff>375890</xdr:colOff>
      <xdr:row>55</xdr:row>
      <xdr:rowOff>139714</xdr:rowOff>
    </xdr:to>
    <xdr:sp macro="" textlink="">
      <xdr:nvSpPr>
        <xdr:cNvPr id="202" name="太陽 201"/>
        <xdr:cNvSpPr/>
      </xdr:nvSpPr>
      <xdr:spPr>
        <a:xfrm>
          <a:off x="4344379" y="91676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56</xdr:row>
      <xdr:rowOff>31493</xdr:rowOff>
    </xdr:from>
    <xdr:to>
      <xdr:col>7</xdr:col>
      <xdr:colOff>359597</xdr:colOff>
      <xdr:row>56</xdr:row>
      <xdr:rowOff>136893</xdr:rowOff>
    </xdr:to>
    <xdr:sp macro="" textlink="">
      <xdr:nvSpPr>
        <xdr:cNvPr id="203" name="月 202"/>
        <xdr:cNvSpPr/>
      </xdr:nvSpPr>
      <xdr:spPr>
        <a:xfrm rot="13320000">
          <a:off x="4383597" y="93278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58</xdr:row>
      <xdr:rowOff>23653</xdr:rowOff>
    </xdr:from>
    <xdr:to>
      <xdr:col>7</xdr:col>
      <xdr:colOff>375890</xdr:colOff>
      <xdr:row>58</xdr:row>
      <xdr:rowOff>139714</xdr:rowOff>
    </xdr:to>
    <xdr:sp macro="" textlink="">
      <xdr:nvSpPr>
        <xdr:cNvPr id="204" name="太陽 203"/>
        <xdr:cNvSpPr/>
      </xdr:nvSpPr>
      <xdr:spPr>
        <a:xfrm>
          <a:off x="4344379" y="96248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59</xdr:row>
      <xdr:rowOff>31493</xdr:rowOff>
    </xdr:from>
    <xdr:to>
      <xdr:col>7</xdr:col>
      <xdr:colOff>359597</xdr:colOff>
      <xdr:row>59</xdr:row>
      <xdr:rowOff>136893</xdr:rowOff>
    </xdr:to>
    <xdr:sp macro="" textlink="">
      <xdr:nvSpPr>
        <xdr:cNvPr id="205" name="月 204"/>
        <xdr:cNvSpPr/>
      </xdr:nvSpPr>
      <xdr:spPr>
        <a:xfrm rot="13320000">
          <a:off x="4383597" y="97850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61</xdr:row>
      <xdr:rowOff>23653</xdr:rowOff>
    </xdr:from>
    <xdr:to>
      <xdr:col>7</xdr:col>
      <xdr:colOff>375890</xdr:colOff>
      <xdr:row>61</xdr:row>
      <xdr:rowOff>139714</xdr:rowOff>
    </xdr:to>
    <xdr:sp macro="" textlink="">
      <xdr:nvSpPr>
        <xdr:cNvPr id="206" name="太陽 205"/>
        <xdr:cNvSpPr/>
      </xdr:nvSpPr>
      <xdr:spPr>
        <a:xfrm>
          <a:off x="4344379" y="10082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62</xdr:row>
      <xdr:rowOff>31493</xdr:rowOff>
    </xdr:from>
    <xdr:to>
      <xdr:col>7</xdr:col>
      <xdr:colOff>359597</xdr:colOff>
      <xdr:row>62</xdr:row>
      <xdr:rowOff>136893</xdr:rowOff>
    </xdr:to>
    <xdr:sp macro="" textlink="">
      <xdr:nvSpPr>
        <xdr:cNvPr id="207" name="月 206"/>
        <xdr:cNvSpPr/>
      </xdr:nvSpPr>
      <xdr:spPr>
        <a:xfrm rot="13320000">
          <a:off x="4383597" y="10242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61</xdr:row>
      <xdr:rowOff>23653</xdr:rowOff>
    </xdr:from>
    <xdr:to>
      <xdr:col>7</xdr:col>
      <xdr:colOff>375890</xdr:colOff>
      <xdr:row>61</xdr:row>
      <xdr:rowOff>139714</xdr:rowOff>
    </xdr:to>
    <xdr:sp macro="" textlink="">
      <xdr:nvSpPr>
        <xdr:cNvPr id="208" name="太陽 207"/>
        <xdr:cNvSpPr/>
      </xdr:nvSpPr>
      <xdr:spPr>
        <a:xfrm>
          <a:off x="4344379" y="10082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62</xdr:row>
      <xdr:rowOff>31493</xdr:rowOff>
    </xdr:from>
    <xdr:to>
      <xdr:col>7</xdr:col>
      <xdr:colOff>359597</xdr:colOff>
      <xdr:row>62</xdr:row>
      <xdr:rowOff>136893</xdr:rowOff>
    </xdr:to>
    <xdr:sp macro="" textlink="">
      <xdr:nvSpPr>
        <xdr:cNvPr id="209" name="月 208"/>
        <xdr:cNvSpPr/>
      </xdr:nvSpPr>
      <xdr:spPr>
        <a:xfrm rot="13320000">
          <a:off x="4383597" y="10242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64</xdr:row>
      <xdr:rowOff>23653</xdr:rowOff>
    </xdr:from>
    <xdr:to>
      <xdr:col>7</xdr:col>
      <xdr:colOff>375890</xdr:colOff>
      <xdr:row>64</xdr:row>
      <xdr:rowOff>139714</xdr:rowOff>
    </xdr:to>
    <xdr:sp macro="" textlink="">
      <xdr:nvSpPr>
        <xdr:cNvPr id="210" name="太陽 209"/>
        <xdr:cNvSpPr/>
      </xdr:nvSpPr>
      <xdr:spPr>
        <a:xfrm>
          <a:off x="4344379" y="105392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65</xdr:row>
      <xdr:rowOff>31493</xdr:rowOff>
    </xdr:from>
    <xdr:to>
      <xdr:col>7</xdr:col>
      <xdr:colOff>359597</xdr:colOff>
      <xdr:row>65</xdr:row>
      <xdr:rowOff>136893</xdr:rowOff>
    </xdr:to>
    <xdr:sp macro="" textlink="">
      <xdr:nvSpPr>
        <xdr:cNvPr id="211" name="月 210"/>
        <xdr:cNvSpPr/>
      </xdr:nvSpPr>
      <xdr:spPr>
        <a:xfrm rot="13320000">
          <a:off x="4383597" y="106994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67</xdr:row>
      <xdr:rowOff>23653</xdr:rowOff>
    </xdr:from>
    <xdr:to>
      <xdr:col>7</xdr:col>
      <xdr:colOff>375890</xdr:colOff>
      <xdr:row>67</xdr:row>
      <xdr:rowOff>139714</xdr:rowOff>
    </xdr:to>
    <xdr:sp macro="" textlink="">
      <xdr:nvSpPr>
        <xdr:cNvPr id="212" name="太陽 211"/>
        <xdr:cNvSpPr/>
      </xdr:nvSpPr>
      <xdr:spPr>
        <a:xfrm>
          <a:off x="4344379" y="109964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68</xdr:row>
      <xdr:rowOff>31493</xdr:rowOff>
    </xdr:from>
    <xdr:to>
      <xdr:col>7</xdr:col>
      <xdr:colOff>359597</xdr:colOff>
      <xdr:row>68</xdr:row>
      <xdr:rowOff>136893</xdr:rowOff>
    </xdr:to>
    <xdr:sp macro="" textlink="">
      <xdr:nvSpPr>
        <xdr:cNvPr id="213" name="月 212"/>
        <xdr:cNvSpPr/>
      </xdr:nvSpPr>
      <xdr:spPr>
        <a:xfrm rot="13320000">
          <a:off x="4383597" y="111566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70</xdr:row>
      <xdr:rowOff>23653</xdr:rowOff>
    </xdr:from>
    <xdr:to>
      <xdr:col>7</xdr:col>
      <xdr:colOff>375890</xdr:colOff>
      <xdr:row>70</xdr:row>
      <xdr:rowOff>139714</xdr:rowOff>
    </xdr:to>
    <xdr:sp macro="" textlink="">
      <xdr:nvSpPr>
        <xdr:cNvPr id="214" name="太陽 213"/>
        <xdr:cNvSpPr/>
      </xdr:nvSpPr>
      <xdr:spPr>
        <a:xfrm>
          <a:off x="4344379" y="114536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71</xdr:row>
      <xdr:rowOff>31493</xdr:rowOff>
    </xdr:from>
    <xdr:to>
      <xdr:col>7</xdr:col>
      <xdr:colOff>359597</xdr:colOff>
      <xdr:row>71</xdr:row>
      <xdr:rowOff>136893</xdr:rowOff>
    </xdr:to>
    <xdr:sp macro="" textlink="">
      <xdr:nvSpPr>
        <xdr:cNvPr id="215" name="月 214"/>
        <xdr:cNvSpPr/>
      </xdr:nvSpPr>
      <xdr:spPr>
        <a:xfrm rot="13320000">
          <a:off x="4383597" y="116138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73</xdr:row>
      <xdr:rowOff>23653</xdr:rowOff>
    </xdr:from>
    <xdr:to>
      <xdr:col>7</xdr:col>
      <xdr:colOff>375890</xdr:colOff>
      <xdr:row>73</xdr:row>
      <xdr:rowOff>139714</xdr:rowOff>
    </xdr:to>
    <xdr:sp macro="" textlink="">
      <xdr:nvSpPr>
        <xdr:cNvPr id="216" name="太陽 215"/>
        <xdr:cNvSpPr/>
      </xdr:nvSpPr>
      <xdr:spPr>
        <a:xfrm>
          <a:off x="4344379" y="119108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74</xdr:row>
      <xdr:rowOff>31493</xdr:rowOff>
    </xdr:from>
    <xdr:to>
      <xdr:col>7</xdr:col>
      <xdr:colOff>359597</xdr:colOff>
      <xdr:row>74</xdr:row>
      <xdr:rowOff>136893</xdr:rowOff>
    </xdr:to>
    <xdr:sp macro="" textlink="">
      <xdr:nvSpPr>
        <xdr:cNvPr id="217" name="月 216"/>
        <xdr:cNvSpPr/>
      </xdr:nvSpPr>
      <xdr:spPr>
        <a:xfrm rot="13320000">
          <a:off x="4383597" y="120710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76</xdr:row>
      <xdr:rowOff>23653</xdr:rowOff>
    </xdr:from>
    <xdr:to>
      <xdr:col>7</xdr:col>
      <xdr:colOff>375890</xdr:colOff>
      <xdr:row>76</xdr:row>
      <xdr:rowOff>139714</xdr:rowOff>
    </xdr:to>
    <xdr:sp macro="" textlink="">
      <xdr:nvSpPr>
        <xdr:cNvPr id="218" name="太陽 217"/>
        <xdr:cNvSpPr/>
      </xdr:nvSpPr>
      <xdr:spPr>
        <a:xfrm>
          <a:off x="4344379" y="12368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77</xdr:row>
      <xdr:rowOff>31493</xdr:rowOff>
    </xdr:from>
    <xdr:to>
      <xdr:col>7</xdr:col>
      <xdr:colOff>359597</xdr:colOff>
      <xdr:row>77</xdr:row>
      <xdr:rowOff>136893</xdr:rowOff>
    </xdr:to>
    <xdr:sp macro="" textlink="">
      <xdr:nvSpPr>
        <xdr:cNvPr id="219" name="月 218"/>
        <xdr:cNvSpPr/>
      </xdr:nvSpPr>
      <xdr:spPr>
        <a:xfrm rot="13320000">
          <a:off x="4383597" y="12528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79</xdr:row>
      <xdr:rowOff>23653</xdr:rowOff>
    </xdr:from>
    <xdr:to>
      <xdr:col>7</xdr:col>
      <xdr:colOff>375890</xdr:colOff>
      <xdr:row>79</xdr:row>
      <xdr:rowOff>139714</xdr:rowOff>
    </xdr:to>
    <xdr:sp macro="" textlink="">
      <xdr:nvSpPr>
        <xdr:cNvPr id="220" name="太陽 219"/>
        <xdr:cNvSpPr/>
      </xdr:nvSpPr>
      <xdr:spPr>
        <a:xfrm>
          <a:off x="4344379" y="128252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80</xdr:row>
      <xdr:rowOff>31493</xdr:rowOff>
    </xdr:from>
    <xdr:to>
      <xdr:col>7</xdr:col>
      <xdr:colOff>359597</xdr:colOff>
      <xdr:row>80</xdr:row>
      <xdr:rowOff>136893</xdr:rowOff>
    </xdr:to>
    <xdr:sp macro="" textlink="">
      <xdr:nvSpPr>
        <xdr:cNvPr id="221" name="月 220"/>
        <xdr:cNvSpPr/>
      </xdr:nvSpPr>
      <xdr:spPr>
        <a:xfrm rot="13320000">
          <a:off x="4383597" y="129854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xdr:row>
      <xdr:rowOff>23653</xdr:rowOff>
    </xdr:from>
    <xdr:to>
      <xdr:col>7</xdr:col>
      <xdr:colOff>375890</xdr:colOff>
      <xdr:row>22</xdr:row>
      <xdr:rowOff>139714</xdr:rowOff>
    </xdr:to>
    <xdr:sp macro="" textlink="">
      <xdr:nvSpPr>
        <xdr:cNvPr id="222" name="太陽 221"/>
        <xdr:cNvSpPr/>
      </xdr:nvSpPr>
      <xdr:spPr>
        <a:xfrm>
          <a:off x="4344379" y="41384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xdr:row>
      <xdr:rowOff>31493</xdr:rowOff>
    </xdr:from>
    <xdr:to>
      <xdr:col>7</xdr:col>
      <xdr:colOff>359597</xdr:colOff>
      <xdr:row>23</xdr:row>
      <xdr:rowOff>136893</xdr:rowOff>
    </xdr:to>
    <xdr:sp macro="" textlink="">
      <xdr:nvSpPr>
        <xdr:cNvPr id="223" name="月 222"/>
        <xdr:cNvSpPr/>
      </xdr:nvSpPr>
      <xdr:spPr>
        <a:xfrm rot="13320000">
          <a:off x="4383597" y="42986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xdr:row>
      <xdr:rowOff>23653</xdr:rowOff>
    </xdr:from>
    <xdr:to>
      <xdr:col>7</xdr:col>
      <xdr:colOff>375890</xdr:colOff>
      <xdr:row>25</xdr:row>
      <xdr:rowOff>139714</xdr:rowOff>
    </xdr:to>
    <xdr:sp macro="" textlink="">
      <xdr:nvSpPr>
        <xdr:cNvPr id="224" name="太陽 223"/>
        <xdr:cNvSpPr/>
      </xdr:nvSpPr>
      <xdr:spPr>
        <a:xfrm>
          <a:off x="4344379" y="45956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xdr:row>
      <xdr:rowOff>31493</xdr:rowOff>
    </xdr:from>
    <xdr:to>
      <xdr:col>7</xdr:col>
      <xdr:colOff>359597</xdr:colOff>
      <xdr:row>26</xdr:row>
      <xdr:rowOff>136893</xdr:rowOff>
    </xdr:to>
    <xdr:sp macro="" textlink="">
      <xdr:nvSpPr>
        <xdr:cNvPr id="225" name="月 224"/>
        <xdr:cNvSpPr/>
      </xdr:nvSpPr>
      <xdr:spPr>
        <a:xfrm rot="13320000">
          <a:off x="4383597" y="47558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xdr:row>
      <xdr:rowOff>23653</xdr:rowOff>
    </xdr:from>
    <xdr:to>
      <xdr:col>7</xdr:col>
      <xdr:colOff>375890</xdr:colOff>
      <xdr:row>28</xdr:row>
      <xdr:rowOff>139714</xdr:rowOff>
    </xdr:to>
    <xdr:sp macro="" textlink="">
      <xdr:nvSpPr>
        <xdr:cNvPr id="226" name="太陽 225"/>
        <xdr:cNvSpPr/>
      </xdr:nvSpPr>
      <xdr:spPr>
        <a:xfrm>
          <a:off x="4344379" y="50528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xdr:row>
      <xdr:rowOff>31493</xdr:rowOff>
    </xdr:from>
    <xdr:to>
      <xdr:col>7</xdr:col>
      <xdr:colOff>359597</xdr:colOff>
      <xdr:row>29</xdr:row>
      <xdr:rowOff>136893</xdr:rowOff>
    </xdr:to>
    <xdr:sp macro="" textlink="">
      <xdr:nvSpPr>
        <xdr:cNvPr id="227" name="月 226"/>
        <xdr:cNvSpPr/>
      </xdr:nvSpPr>
      <xdr:spPr>
        <a:xfrm rot="13320000">
          <a:off x="4383597" y="52130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xdr:row>
      <xdr:rowOff>23653</xdr:rowOff>
    </xdr:from>
    <xdr:to>
      <xdr:col>7</xdr:col>
      <xdr:colOff>375890</xdr:colOff>
      <xdr:row>31</xdr:row>
      <xdr:rowOff>139714</xdr:rowOff>
    </xdr:to>
    <xdr:sp macro="" textlink="">
      <xdr:nvSpPr>
        <xdr:cNvPr id="228" name="太陽 227"/>
        <xdr:cNvSpPr/>
      </xdr:nvSpPr>
      <xdr:spPr>
        <a:xfrm>
          <a:off x="4344379" y="5510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32</xdr:row>
      <xdr:rowOff>31493</xdr:rowOff>
    </xdr:from>
    <xdr:to>
      <xdr:col>7</xdr:col>
      <xdr:colOff>359597</xdr:colOff>
      <xdr:row>32</xdr:row>
      <xdr:rowOff>136893</xdr:rowOff>
    </xdr:to>
    <xdr:sp macro="" textlink="">
      <xdr:nvSpPr>
        <xdr:cNvPr id="229" name="月 228"/>
        <xdr:cNvSpPr/>
      </xdr:nvSpPr>
      <xdr:spPr>
        <a:xfrm rot="13320000">
          <a:off x="4383597" y="5670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xdr:row>
      <xdr:rowOff>23653</xdr:rowOff>
    </xdr:from>
    <xdr:to>
      <xdr:col>7</xdr:col>
      <xdr:colOff>375890</xdr:colOff>
      <xdr:row>31</xdr:row>
      <xdr:rowOff>139714</xdr:rowOff>
    </xdr:to>
    <xdr:sp macro="" textlink="">
      <xdr:nvSpPr>
        <xdr:cNvPr id="230" name="太陽 229"/>
        <xdr:cNvSpPr/>
      </xdr:nvSpPr>
      <xdr:spPr>
        <a:xfrm>
          <a:off x="4344379" y="5510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32</xdr:row>
      <xdr:rowOff>31493</xdr:rowOff>
    </xdr:from>
    <xdr:to>
      <xdr:col>7</xdr:col>
      <xdr:colOff>359597</xdr:colOff>
      <xdr:row>32</xdr:row>
      <xdr:rowOff>136893</xdr:rowOff>
    </xdr:to>
    <xdr:sp macro="" textlink="">
      <xdr:nvSpPr>
        <xdr:cNvPr id="231" name="月 230"/>
        <xdr:cNvSpPr/>
      </xdr:nvSpPr>
      <xdr:spPr>
        <a:xfrm rot="13320000">
          <a:off x="4383597" y="5670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34</xdr:row>
      <xdr:rowOff>23653</xdr:rowOff>
    </xdr:from>
    <xdr:to>
      <xdr:col>7</xdr:col>
      <xdr:colOff>375890</xdr:colOff>
      <xdr:row>34</xdr:row>
      <xdr:rowOff>139714</xdr:rowOff>
    </xdr:to>
    <xdr:sp macro="" textlink="">
      <xdr:nvSpPr>
        <xdr:cNvPr id="232" name="太陽 231"/>
        <xdr:cNvSpPr/>
      </xdr:nvSpPr>
      <xdr:spPr>
        <a:xfrm>
          <a:off x="4344379" y="59672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35</xdr:row>
      <xdr:rowOff>31493</xdr:rowOff>
    </xdr:from>
    <xdr:to>
      <xdr:col>7</xdr:col>
      <xdr:colOff>359597</xdr:colOff>
      <xdr:row>35</xdr:row>
      <xdr:rowOff>136893</xdr:rowOff>
    </xdr:to>
    <xdr:sp macro="" textlink="">
      <xdr:nvSpPr>
        <xdr:cNvPr id="233" name="月 232"/>
        <xdr:cNvSpPr/>
      </xdr:nvSpPr>
      <xdr:spPr>
        <a:xfrm rot="13320000">
          <a:off x="4383597" y="61274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37</xdr:row>
      <xdr:rowOff>23653</xdr:rowOff>
    </xdr:from>
    <xdr:to>
      <xdr:col>7</xdr:col>
      <xdr:colOff>375890</xdr:colOff>
      <xdr:row>37</xdr:row>
      <xdr:rowOff>139714</xdr:rowOff>
    </xdr:to>
    <xdr:sp macro="" textlink="">
      <xdr:nvSpPr>
        <xdr:cNvPr id="234" name="太陽 233"/>
        <xdr:cNvSpPr/>
      </xdr:nvSpPr>
      <xdr:spPr>
        <a:xfrm>
          <a:off x="4344379" y="64244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38</xdr:row>
      <xdr:rowOff>31493</xdr:rowOff>
    </xdr:from>
    <xdr:to>
      <xdr:col>7</xdr:col>
      <xdr:colOff>359597</xdr:colOff>
      <xdr:row>38</xdr:row>
      <xdr:rowOff>136893</xdr:rowOff>
    </xdr:to>
    <xdr:sp macro="" textlink="">
      <xdr:nvSpPr>
        <xdr:cNvPr id="235" name="月 234"/>
        <xdr:cNvSpPr/>
      </xdr:nvSpPr>
      <xdr:spPr>
        <a:xfrm rot="13320000">
          <a:off x="4383597" y="65846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40</xdr:row>
      <xdr:rowOff>23653</xdr:rowOff>
    </xdr:from>
    <xdr:to>
      <xdr:col>7</xdr:col>
      <xdr:colOff>375890</xdr:colOff>
      <xdr:row>40</xdr:row>
      <xdr:rowOff>139714</xdr:rowOff>
    </xdr:to>
    <xdr:sp macro="" textlink="">
      <xdr:nvSpPr>
        <xdr:cNvPr id="236" name="太陽 235"/>
        <xdr:cNvSpPr/>
      </xdr:nvSpPr>
      <xdr:spPr>
        <a:xfrm>
          <a:off x="4344379" y="68816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41</xdr:row>
      <xdr:rowOff>31493</xdr:rowOff>
    </xdr:from>
    <xdr:to>
      <xdr:col>7</xdr:col>
      <xdr:colOff>359597</xdr:colOff>
      <xdr:row>41</xdr:row>
      <xdr:rowOff>136893</xdr:rowOff>
    </xdr:to>
    <xdr:sp macro="" textlink="">
      <xdr:nvSpPr>
        <xdr:cNvPr id="237" name="月 236"/>
        <xdr:cNvSpPr/>
      </xdr:nvSpPr>
      <xdr:spPr>
        <a:xfrm rot="13320000">
          <a:off x="4383597" y="70418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43</xdr:row>
      <xdr:rowOff>23653</xdr:rowOff>
    </xdr:from>
    <xdr:to>
      <xdr:col>7</xdr:col>
      <xdr:colOff>375890</xdr:colOff>
      <xdr:row>43</xdr:row>
      <xdr:rowOff>139714</xdr:rowOff>
    </xdr:to>
    <xdr:sp macro="" textlink="">
      <xdr:nvSpPr>
        <xdr:cNvPr id="238" name="太陽 237"/>
        <xdr:cNvSpPr/>
      </xdr:nvSpPr>
      <xdr:spPr>
        <a:xfrm>
          <a:off x="4344379" y="73388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44</xdr:row>
      <xdr:rowOff>31493</xdr:rowOff>
    </xdr:from>
    <xdr:to>
      <xdr:col>7</xdr:col>
      <xdr:colOff>359597</xdr:colOff>
      <xdr:row>44</xdr:row>
      <xdr:rowOff>136893</xdr:rowOff>
    </xdr:to>
    <xdr:sp macro="" textlink="">
      <xdr:nvSpPr>
        <xdr:cNvPr id="239" name="月 238"/>
        <xdr:cNvSpPr/>
      </xdr:nvSpPr>
      <xdr:spPr>
        <a:xfrm rot="13320000">
          <a:off x="4383597" y="74990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46</xdr:row>
      <xdr:rowOff>23653</xdr:rowOff>
    </xdr:from>
    <xdr:to>
      <xdr:col>7</xdr:col>
      <xdr:colOff>375890</xdr:colOff>
      <xdr:row>46</xdr:row>
      <xdr:rowOff>139714</xdr:rowOff>
    </xdr:to>
    <xdr:sp macro="" textlink="">
      <xdr:nvSpPr>
        <xdr:cNvPr id="240" name="太陽 239"/>
        <xdr:cNvSpPr/>
      </xdr:nvSpPr>
      <xdr:spPr>
        <a:xfrm>
          <a:off x="4344379" y="7796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47</xdr:row>
      <xdr:rowOff>31493</xdr:rowOff>
    </xdr:from>
    <xdr:to>
      <xdr:col>7</xdr:col>
      <xdr:colOff>359597</xdr:colOff>
      <xdr:row>47</xdr:row>
      <xdr:rowOff>136893</xdr:rowOff>
    </xdr:to>
    <xdr:sp macro="" textlink="">
      <xdr:nvSpPr>
        <xdr:cNvPr id="241" name="月 240"/>
        <xdr:cNvSpPr/>
      </xdr:nvSpPr>
      <xdr:spPr>
        <a:xfrm rot="13320000">
          <a:off x="4383597" y="7956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49</xdr:row>
      <xdr:rowOff>23653</xdr:rowOff>
    </xdr:from>
    <xdr:to>
      <xdr:col>7</xdr:col>
      <xdr:colOff>375890</xdr:colOff>
      <xdr:row>49</xdr:row>
      <xdr:rowOff>139714</xdr:rowOff>
    </xdr:to>
    <xdr:sp macro="" textlink="">
      <xdr:nvSpPr>
        <xdr:cNvPr id="242" name="太陽 241"/>
        <xdr:cNvSpPr/>
      </xdr:nvSpPr>
      <xdr:spPr>
        <a:xfrm>
          <a:off x="4344379" y="82532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50</xdr:row>
      <xdr:rowOff>31493</xdr:rowOff>
    </xdr:from>
    <xdr:to>
      <xdr:col>7</xdr:col>
      <xdr:colOff>359597</xdr:colOff>
      <xdr:row>50</xdr:row>
      <xdr:rowOff>136893</xdr:rowOff>
    </xdr:to>
    <xdr:sp macro="" textlink="">
      <xdr:nvSpPr>
        <xdr:cNvPr id="243" name="月 242"/>
        <xdr:cNvSpPr/>
      </xdr:nvSpPr>
      <xdr:spPr>
        <a:xfrm rot="13320000">
          <a:off x="4383597" y="84134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52</xdr:row>
      <xdr:rowOff>23653</xdr:rowOff>
    </xdr:from>
    <xdr:to>
      <xdr:col>7</xdr:col>
      <xdr:colOff>375890</xdr:colOff>
      <xdr:row>52</xdr:row>
      <xdr:rowOff>139714</xdr:rowOff>
    </xdr:to>
    <xdr:sp macro="" textlink="">
      <xdr:nvSpPr>
        <xdr:cNvPr id="244" name="太陽 243"/>
        <xdr:cNvSpPr/>
      </xdr:nvSpPr>
      <xdr:spPr>
        <a:xfrm>
          <a:off x="4344379" y="87104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53</xdr:row>
      <xdr:rowOff>31493</xdr:rowOff>
    </xdr:from>
    <xdr:to>
      <xdr:col>7</xdr:col>
      <xdr:colOff>359597</xdr:colOff>
      <xdr:row>53</xdr:row>
      <xdr:rowOff>136893</xdr:rowOff>
    </xdr:to>
    <xdr:sp macro="" textlink="">
      <xdr:nvSpPr>
        <xdr:cNvPr id="245" name="月 244"/>
        <xdr:cNvSpPr/>
      </xdr:nvSpPr>
      <xdr:spPr>
        <a:xfrm rot="13320000">
          <a:off x="4383597" y="88706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55</xdr:row>
      <xdr:rowOff>23653</xdr:rowOff>
    </xdr:from>
    <xdr:to>
      <xdr:col>7</xdr:col>
      <xdr:colOff>375890</xdr:colOff>
      <xdr:row>55</xdr:row>
      <xdr:rowOff>139714</xdr:rowOff>
    </xdr:to>
    <xdr:sp macro="" textlink="">
      <xdr:nvSpPr>
        <xdr:cNvPr id="246" name="太陽 245"/>
        <xdr:cNvSpPr/>
      </xdr:nvSpPr>
      <xdr:spPr>
        <a:xfrm>
          <a:off x="4344379" y="91676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56</xdr:row>
      <xdr:rowOff>31493</xdr:rowOff>
    </xdr:from>
    <xdr:to>
      <xdr:col>7</xdr:col>
      <xdr:colOff>359597</xdr:colOff>
      <xdr:row>56</xdr:row>
      <xdr:rowOff>136893</xdr:rowOff>
    </xdr:to>
    <xdr:sp macro="" textlink="">
      <xdr:nvSpPr>
        <xdr:cNvPr id="247" name="月 246"/>
        <xdr:cNvSpPr/>
      </xdr:nvSpPr>
      <xdr:spPr>
        <a:xfrm rot="13320000">
          <a:off x="4383597" y="93278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58</xdr:row>
      <xdr:rowOff>23653</xdr:rowOff>
    </xdr:from>
    <xdr:to>
      <xdr:col>7</xdr:col>
      <xdr:colOff>375890</xdr:colOff>
      <xdr:row>58</xdr:row>
      <xdr:rowOff>139714</xdr:rowOff>
    </xdr:to>
    <xdr:sp macro="" textlink="">
      <xdr:nvSpPr>
        <xdr:cNvPr id="248" name="太陽 247"/>
        <xdr:cNvSpPr/>
      </xdr:nvSpPr>
      <xdr:spPr>
        <a:xfrm>
          <a:off x="4344379" y="96248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59</xdr:row>
      <xdr:rowOff>31493</xdr:rowOff>
    </xdr:from>
    <xdr:to>
      <xdr:col>7</xdr:col>
      <xdr:colOff>359597</xdr:colOff>
      <xdr:row>59</xdr:row>
      <xdr:rowOff>136893</xdr:rowOff>
    </xdr:to>
    <xdr:sp macro="" textlink="">
      <xdr:nvSpPr>
        <xdr:cNvPr id="249" name="月 248"/>
        <xdr:cNvSpPr/>
      </xdr:nvSpPr>
      <xdr:spPr>
        <a:xfrm rot="13320000">
          <a:off x="4383597" y="97850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61</xdr:row>
      <xdr:rowOff>23653</xdr:rowOff>
    </xdr:from>
    <xdr:to>
      <xdr:col>7</xdr:col>
      <xdr:colOff>375890</xdr:colOff>
      <xdr:row>61</xdr:row>
      <xdr:rowOff>139714</xdr:rowOff>
    </xdr:to>
    <xdr:sp macro="" textlink="">
      <xdr:nvSpPr>
        <xdr:cNvPr id="250" name="太陽 249"/>
        <xdr:cNvSpPr/>
      </xdr:nvSpPr>
      <xdr:spPr>
        <a:xfrm>
          <a:off x="4344379" y="10082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62</xdr:row>
      <xdr:rowOff>31493</xdr:rowOff>
    </xdr:from>
    <xdr:to>
      <xdr:col>7</xdr:col>
      <xdr:colOff>359597</xdr:colOff>
      <xdr:row>62</xdr:row>
      <xdr:rowOff>136893</xdr:rowOff>
    </xdr:to>
    <xdr:sp macro="" textlink="">
      <xdr:nvSpPr>
        <xdr:cNvPr id="251" name="月 250"/>
        <xdr:cNvSpPr/>
      </xdr:nvSpPr>
      <xdr:spPr>
        <a:xfrm rot="13320000">
          <a:off x="4383597" y="10242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61</xdr:row>
      <xdr:rowOff>23653</xdr:rowOff>
    </xdr:from>
    <xdr:to>
      <xdr:col>7</xdr:col>
      <xdr:colOff>375890</xdr:colOff>
      <xdr:row>61</xdr:row>
      <xdr:rowOff>139714</xdr:rowOff>
    </xdr:to>
    <xdr:sp macro="" textlink="">
      <xdr:nvSpPr>
        <xdr:cNvPr id="252" name="太陽 251"/>
        <xdr:cNvSpPr/>
      </xdr:nvSpPr>
      <xdr:spPr>
        <a:xfrm>
          <a:off x="4344379" y="10082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62</xdr:row>
      <xdr:rowOff>31493</xdr:rowOff>
    </xdr:from>
    <xdr:to>
      <xdr:col>7</xdr:col>
      <xdr:colOff>359597</xdr:colOff>
      <xdr:row>62</xdr:row>
      <xdr:rowOff>136893</xdr:rowOff>
    </xdr:to>
    <xdr:sp macro="" textlink="">
      <xdr:nvSpPr>
        <xdr:cNvPr id="253" name="月 252"/>
        <xdr:cNvSpPr/>
      </xdr:nvSpPr>
      <xdr:spPr>
        <a:xfrm rot="13320000">
          <a:off x="4383597" y="10242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64</xdr:row>
      <xdr:rowOff>23653</xdr:rowOff>
    </xdr:from>
    <xdr:to>
      <xdr:col>7</xdr:col>
      <xdr:colOff>375890</xdr:colOff>
      <xdr:row>64</xdr:row>
      <xdr:rowOff>139714</xdr:rowOff>
    </xdr:to>
    <xdr:sp macro="" textlink="">
      <xdr:nvSpPr>
        <xdr:cNvPr id="254" name="太陽 253"/>
        <xdr:cNvSpPr/>
      </xdr:nvSpPr>
      <xdr:spPr>
        <a:xfrm>
          <a:off x="4344379" y="105392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65</xdr:row>
      <xdr:rowOff>31493</xdr:rowOff>
    </xdr:from>
    <xdr:to>
      <xdr:col>7</xdr:col>
      <xdr:colOff>359597</xdr:colOff>
      <xdr:row>65</xdr:row>
      <xdr:rowOff>136893</xdr:rowOff>
    </xdr:to>
    <xdr:sp macro="" textlink="">
      <xdr:nvSpPr>
        <xdr:cNvPr id="255" name="月 254"/>
        <xdr:cNvSpPr/>
      </xdr:nvSpPr>
      <xdr:spPr>
        <a:xfrm rot="13320000">
          <a:off x="4383597" y="106994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67</xdr:row>
      <xdr:rowOff>23653</xdr:rowOff>
    </xdr:from>
    <xdr:to>
      <xdr:col>7</xdr:col>
      <xdr:colOff>375890</xdr:colOff>
      <xdr:row>67</xdr:row>
      <xdr:rowOff>139714</xdr:rowOff>
    </xdr:to>
    <xdr:sp macro="" textlink="">
      <xdr:nvSpPr>
        <xdr:cNvPr id="256" name="太陽 255"/>
        <xdr:cNvSpPr/>
      </xdr:nvSpPr>
      <xdr:spPr>
        <a:xfrm>
          <a:off x="4344379" y="109964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68</xdr:row>
      <xdr:rowOff>31493</xdr:rowOff>
    </xdr:from>
    <xdr:to>
      <xdr:col>7</xdr:col>
      <xdr:colOff>359597</xdr:colOff>
      <xdr:row>68</xdr:row>
      <xdr:rowOff>136893</xdr:rowOff>
    </xdr:to>
    <xdr:sp macro="" textlink="">
      <xdr:nvSpPr>
        <xdr:cNvPr id="257" name="月 256"/>
        <xdr:cNvSpPr/>
      </xdr:nvSpPr>
      <xdr:spPr>
        <a:xfrm rot="13320000">
          <a:off x="4383597" y="111566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70</xdr:row>
      <xdr:rowOff>23653</xdr:rowOff>
    </xdr:from>
    <xdr:to>
      <xdr:col>7</xdr:col>
      <xdr:colOff>375890</xdr:colOff>
      <xdr:row>70</xdr:row>
      <xdr:rowOff>139714</xdr:rowOff>
    </xdr:to>
    <xdr:sp macro="" textlink="">
      <xdr:nvSpPr>
        <xdr:cNvPr id="258" name="太陽 257"/>
        <xdr:cNvSpPr/>
      </xdr:nvSpPr>
      <xdr:spPr>
        <a:xfrm>
          <a:off x="4344379" y="114536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71</xdr:row>
      <xdr:rowOff>31493</xdr:rowOff>
    </xdr:from>
    <xdr:to>
      <xdr:col>7</xdr:col>
      <xdr:colOff>359597</xdr:colOff>
      <xdr:row>71</xdr:row>
      <xdr:rowOff>136893</xdr:rowOff>
    </xdr:to>
    <xdr:sp macro="" textlink="">
      <xdr:nvSpPr>
        <xdr:cNvPr id="259" name="月 258"/>
        <xdr:cNvSpPr/>
      </xdr:nvSpPr>
      <xdr:spPr>
        <a:xfrm rot="13320000">
          <a:off x="4383597" y="116138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73</xdr:row>
      <xdr:rowOff>23653</xdr:rowOff>
    </xdr:from>
    <xdr:to>
      <xdr:col>7</xdr:col>
      <xdr:colOff>375890</xdr:colOff>
      <xdr:row>73</xdr:row>
      <xdr:rowOff>139714</xdr:rowOff>
    </xdr:to>
    <xdr:sp macro="" textlink="">
      <xdr:nvSpPr>
        <xdr:cNvPr id="260" name="太陽 259"/>
        <xdr:cNvSpPr/>
      </xdr:nvSpPr>
      <xdr:spPr>
        <a:xfrm>
          <a:off x="4344379" y="119108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74</xdr:row>
      <xdr:rowOff>31493</xdr:rowOff>
    </xdr:from>
    <xdr:to>
      <xdr:col>7</xdr:col>
      <xdr:colOff>359597</xdr:colOff>
      <xdr:row>74</xdr:row>
      <xdr:rowOff>136893</xdr:rowOff>
    </xdr:to>
    <xdr:sp macro="" textlink="">
      <xdr:nvSpPr>
        <xdr:cNvPr id="261" name="月 260"/>
        <xdr:cNvSpPr/>
      </xdr:nvSpPr>
      <xdr:spPr>
        <a:xfrm rot="13320000">
          <a:off x="4383597" y="120710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76</xdr:row>
      <xdr:rowOff>23653</xdr:rowOff>
    </xdr:from>
    <xdr:to>
      <xdr:col>7</xdr:col>
      <xdr:colOff>375890</xdr:colOff>
      <xdr:row>76</xdr:row>
      <xdr:rowOff>139714</xdr:rowOff>
    </xdr:to>
    <xdr:sp macro="" textlink="">
      <xdr:nvSpPr>
        <xdr:cNvPr id="262" name="太陽 261"/>
        <xdr:cNvSpPr/>
      </xdr:nvSpPr>
      <xdr:spPr>
        <a:xfrm>
          <a:off x="4344379" y="12368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77</xdr:row>
      <xdr:rowOff>31493</xdr:rowOff>
    </xdr:from>
    <xdr:to>
      <xdr:col>7</xdr:col>
      <xdr:colOff>359597</xdr:colOff>
      <xdr:row>77</xdr:row>
      <xdr:rowOff>136893</xdr:rowOff>
    </xdr:to>
    <xdr:sp macro="" textlink="">
      <xdr:nvSpPr>
        <xdr:cNvPr id="263" name="月 262"/>
        <xdr:cNvSpPr/>
      </xdr:nvSpPr>
      <xdr:spPr>
        <a:xfrm rot="13320000">
          <a:off x="4383597" y="12528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79</xdr:row>
      <xdr:rowOff>23653</xdr:rowOff>
    </xdr:from>
    <xdr:to>
      <xdr:col>7</xdr:col>
      <xdr:colOff>375890</xdr:colOff>
      <xdr:row>79</xdr:row>
      <xdr:rowOff>139714</xdr:rowOff>
    </xdr:to>
    <xdr:sp macro="" textlink="">
      <xdr:nvSpPr>
        <xdr:cNvPr id="264" name="太陽 263"/>
        <xdr:cNvSpPr/>
      </xdr:nvSpPr>
      <xdr:spPr>
        <a:xfrm>
          <a:off x="4344379" y="128252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80</xdr:row>
      <xdr:rowOff>31493</xdr:rowOff>
    </xdr:from>
    <xdr:to>
      <xdr:col>7</xdr:col>
      <xdr:colOff>359597</xdr:colOff>
      <xdr:row>80</xdr:row>
      <xdr:rowOff>136893</xdr:rowOff>
    </xdr:to>
    <xdr:sp macro="" textlink="">
      <xdr:nvSpPr>
        <xdr:cNvPr id="265" name="月 264"/>
        <xdr:cNvSpPr/>
      </xdr:nvSpPr>
      <xdr:spPr>
        <a:xfrm rot="13320000">
          <a:off x="4383597" y="129854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xdr:row>
      <xdr:rowOff>23653</xdr:rowOff>
    </xdr:from>
    <xdr:to>
      <xdr:col>7</xdr:col>
      <xdr:colOff>375890</xdr:colOff>
      <xdr:row>22</xdr:row>
      <xdr:rowOff>139714</xdr:rowOff>
    </xdr:to>
    <xdr:sp macro="" textlink="">
      <xdr:nvSpPr>
        <xdr:cNvPr id="266" name="太陽 265"/>
        <xdr:cNvSpPr/>
      </xdr:nvSpPr>
      <xdr:spPr>
        <a:xfrm>
          <a:off x="4344379" y="41384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xdr:row>
      <xdr:rowOff>31493</xdr:rowOff>
    </xdr:from>
    <xdr:to>
      <xdr:col>7</xdr:col>
      <xdr:colOff>359597</xdr:colOff>
      <xdr:row>23</xdr:row>
      <xdr:rowOff>136893</xdr:rowOff>
    </xdr:to>
    <xdr:sp macro="" textlink="">
      <xdr:nvSpPr>
        <xdr:cNvPr id="267" name="月 266"/>
        <xdr:cNvSpPr/>
      </xdr:nvSpPr>
      <xdr:spPr>
        <a:xfrm rot="13320000">
          <a:off x="4383597" y="42986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xdr:row>
      <xdr:rowOff>23653</xdr:rowOff>
    </xdr:from>
    <xdr:to>
      <xdr:col>7</xdr:col>
      <xdr:colOff>375890</xdr:colOff>
      <xdr:row>25</xdr:row>
      <xdr:rowOff>139714</xdr:rowOff>
    </xdr:to>
    <xdr:sp macro="" textlink="">
      <xdr:nvSpPr>
        <xdr:cNvPr id="268" name="太陽 267"/>
        <xdr:cNvSpPr/>
      </xdr:nvSpPr>
      <xdr:spPr>
        <a:xfrm>
          <a:off x="4344379" y="45956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xdr:row>
      <xdr:rowOff>31493</xdr:rowOff>
    </xdr:from>
    <xdr:to>
      <xdr:col>7</xdr:col>
      <xdr:colOff>359597</xdr:colOff>
      <xdr:row>26</xdr:row>
      <xdr:rowOff>136893</xdr:rowOff>
    </xdr:to>
    <xdr:sp macro="" textlink="">
      <xdr:nvSpPr>
        <xdr:cNvPr id="269" name="月 268"/>
        <xdr:cNvSpPr/>
      </xdr:nvSpPr>
      <xdr:spPr>
        <a:xfrm rot="13320000">
          <a:off x="4383597" y="47558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xdr:row>
      <xdr:rowOff>23653</xdr:rowOff>
    </xdr:from>
    <xdr:to>
      <xdr:col>7</xdr:col>
      <xdr:colOff>375890</xdr:colOff>
      <xdr:row>28</xdr:row>
      <xdr:rowOff>139714</xdr:rowOff>
    </xdr:to>
    <xdr:sp macro="" textlink="">
      <xdr:nvSpPr>
        <xdr:cNvPr id="270" name="太陽 269"/>
        <xdr:cNvSpPr/>
      </xdr:nvSpPr>
      <xdr:spPr>
        <a:xfrm>
          <a:off x="4344379" y="50528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xdr:row>
      <xdr:rowOff>31493</xdr:rowOff>
    </xdr:from>
    <xdr:to>
      <xdr:col>7</xdr:col>
      <xdr:colOff>359597</xdr:colOff>
      <xdr:row>29</xdr:row>
      <xdr:rowOff>136893</xdr:rowOff>
    </xdr:to>
    <xdr:sp macro="" textlink="">
      <xdr:nvSpPr>
        <xdr:cNvPr id="271" name="月 270"/>
        <xdr:cNvSpPr/>
      </xdr:nvSpPr>
      <xdr:spPr>
        <a:xfrm rot="13320000">
          <a:off x="4383597" y="52130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xdr:row>
      <xdr:rowOff>23653</xdr:rowOff>
    </xdr:from>
    <xdr:to>
      <xdr:col>7</xdr:col>
      <xdr:colOff>375890</xdr:colOff>
      <xdr:row>31</xdr:row>
      <xdr:rowOff>139714</xdr:rowOff>
    </xdr:to>
    <xdr:sp macro="" textlink="">
      <xdr:nvSpPr>
        <xdr:cNvPr id="272" name="太陽 271"/>
        <xdr:cNvSpPr/>
      </xdr:nvSpPr>
      <xdr:spPr>
        <a:xfrm>
          <a:off x="4344379" y="5510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32</xdr:row>
      <xdr:rowOff>31493</xdr:rowOff>
    </xdr:from>
    <xdr:to>
      <xdr:col>7</xdr:col>
      <xdr:colOff>359597</xdr:colOff>
      <xdr:row>32</xdr:row>
      <xdr:rowOff>136893</xdr:rowOff>
    </xdr:to>
    <xdr:sp macro="" textlink="">
      <xdr:nvSpPr>
        <xdr:cNvPr id="273" name="月 272"/>
        <xdr:cNvSpPr/>
      </xdr:nvSpPr>
      <xdr:spPr>
        <a:xfrm rot="13320000">
          <a:off x="4383597" y="5670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xdr:row>
      <xdr:rowOff>23653</xdr:rowOff>
    </xdr:from>
    <xdr:to>
      <xdr:col>7</xdr:col>
      <xdr:colOff>375890</xdr:colOff>
      <xdr:row>31</xdr:row>
      <xdr:rowOff>139714</xdr:rowOff>
    </xdr:to>
    <xdr:sp macro="" textlink="">
      <xdr:nvSpPr>
        <xdr:cNvPr id="274" name="太陽 273"/>
        <xdr:cNvSpPr/>
      </xdr:nvSpPr>
      <xdr:spPr>
        <a:xfrm>
          <a:off x="4344379" y="5510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32</xdr:row>
      <xdr:rowOff>31493</xdr:rowOff>
    </xdr:from>
    <xdr:to>
      <xdr:col>7</xdr:col>
      <xdr:colOff>359597</xdr:colOff>
      <xdr:row>32</xdr:row>
      <xdr:rowOff>136893</xdr:rowOff>
    </xdr:to>
    <xdr:sp macro="" textlink="">
      <xdr:nvSpPr>
        <xdr:cNvPr id="275" name="月 274"/>
        <xdr:cNvSpPr/>
      </xdr:nvSpPr>
      <xdr:spPr>
        <a:xfrm rot="13320000">
          <a:off x="4383597" y="5670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34</xdr:row>
      <xdr:rowOff>23653</xdr:rowOff>
    </xdr:from>
    <xdr:to>
      <xdr:col>7</xdr:col>
      <xdr:colOff>375890</xdr:colOff>
      <xdr:row>34</xdr:row>
      <xdr:rowOff>139714</xdr:rowOff>
    </xdr:to>
    <xdr:sp macro="" textlink="">
      <xdr:nvSpPr>
        <xdr:cNvPr id="276" name="太陽 275"/>
        <xdr:cNvSpPr/>
      </xdr:nvSpPr>
      <xdr:spPr>
        <a:xfrm>
          <a:off x="4344379" y="59672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35</xdr:row>
      <xdr:rowOff>31493</xdr:rowOff>
    </xdr:from>
    <xdr:to>
      <xdr:col>7</xdr:col>
      <xdr:colOff>359597</xdr:colOff>
      <xdr:row>35</xdr:row>
      <xdr:rowOff>136893</xdr:rowOff>
    </xdr:to>
    <xdr:sp macro="" textlink="">
      <xdr:nvSpPr>
        <xdr:cNvPr id="277" name="月 276"/>
        <xdr:cNvSpPr/>
      </xdr:nvSpPr>
      <xdr:spPr>
        <a:xfrm rot="13320000">
          <a:off x="4383597" y="61274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37</xdr:row>
      <xdr:rowOff>23653</xdr:rowOff>
    </xdr:from>
    <xdr:to>
      <xdr:col>7</xdr:col>
      <xdr:colOff>375890</xdr:colOff>
      <xdr:row>37</xdr:row>
      <xdr:rowOff>139714</xdr:rowOff>
    </xdr:to>
    <xdr:sp macro="" textlink="">
      <xdr:nvSpPr>
        <xdr:cNvPr id="278" name="太陽 277"/>
        <xdr:cNvSpPr/>
      </xdr:nvSpPr>
      <xdr:spPr>
        <a:xfrm>
          <a:off x="4344379" y="64244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38</xdr:row>
      <xdr:rowOff>31493</xdr:rowOff>
    </xdr:from>
    <xdr:to>
      <xdr:col>7</xdr:col>
      <xdr:colOff>359597</xdr:colOff>
      <xdr:row>38</xdr:row>
      <xdr:rowOff>136893</xdr:rowOff>
    </xdr:to>
    <xdr:sp macro="" textlink="">
      <xdr:nvSpPr>
        <xdr:cNvPr id="279" name="月 278"/>
        <xdr:cNvSpPr/>
      </xdr:nvSpPr>
      <xdr:spPr>
        <a:xfrm rot="13320000">
          <a:off x="4383597" y="65846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40</xdr:row>
      <xdr:rowOff>23653</xdr:rowOff>
    </xdr:from>
    <xdr:to>
      <xdr:col>7</xdr:col>
      <xdr:colOff>375890</xdr:colOff>
      <xdr:row>40</xdr:row>
      <xdr:rowOff>139714</xdr:rowOff>
    </xdr:to>
    <xdr:sp macro="" textlink="">
      <xdr:nvSpPr>
        <xdr:cNvPr id="280" name="太陽 279"/>
        <xdr:cNvSpPr/>
      </xdr:nvSpPr>
      <xdr:spPr>
        <a:xfrm>
          <a:off x="4344379" y="68816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41</xdr:row>
      <xdr:rowOff>31493</xdr:rowOff>
    </xdr:from>
    <xdr:to>
      <xdr:col>7</xdr:col>
      <xdr:colOff>359597</xdr:colOff>
      <xdr:row>41</xdr:row>
      <xdr:rowOff>136893</xdr:rowOff>
    </xdr:to>
    <xdr:sp macro="" textlink="">
      <xdr:nvSpPr>
        <xdr:cNvPr id="281" name="月 280"/>
        <xdr:cNvSpPr/>
      </xdr:nvSpPr>
      <xdr:spPr>
        <a:xfrm rot="13320000">
          <a:off x="4383597" y="70418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43</xdr:row>
      <xdr:rowOff>23653</xdr:rowOff>
    </xdr:from>
    <xdr:to>
      <xdr:col>7</xdr:col>
      <xdr:colOff>375890</xdr:colOff>
      <xdr:row>43</xdr:row>
      <xdr:rowOff>139714</xdr:rowOff>
    </xdr:to>
    <xdr:sp macro="" textlink="">
      <xdr:nvSpPr>
        <xdr:cNvPr id="282" name="太陽 281"/>
        <xdr:cNvSpPr/>
      </xdr:nvSpPr>
      <xdr:spPr>
        <a:xfrm>
          <a:off x="4344379" y="73388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44</xdr:row>
      <xdr:rowOff>31493</xdr:rowOff>
    </xdr:from>
    <xdr:to>
      <xdr:col>7</xdr:col>
      <xdr:colOff>359597</xdr:colOff>
      <xdr:row>44</xdr:row>
      <xdr:rowOff>136893</xdr:rowOff>
    </xdr:to>
    <xdr:sp macro="" textlink="">
      <xdr:nvSpPr>
        <xdr:cNvPr id="283" name="月 282"/>
        <xdr:cNvSpPr/>
      </xdr:nvSpPr>
      <xdr:spPr>
        <a:xfrm rot="13320000">
          <a:off x="4383597" y="74990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46</xdr:row>
      <xdr:rowOff>23653</xdr:rowOff>
    </xdr:from>
    <xdr:to>
      <xdr:col>7</xdr:col>
      <xdr:colOff>375890</xdr:colOff>
      <xdr:row>46</xdr:row>
      <xdr:rowOff>139714</xdr:rowOff>
    </xdr:to>
    <xdr:sp macro="" textlink="">
      <xdr:nvSpPr>
        <xdr:cNvPr id="284" name="太陽 283"/>
        <xdr:cNvSpPr/>
      </xdr:nvSpPr>
      <xdr:spPr>
        <a:xfrm>
          <a:off x="4344379" y="7796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47</xdr:row>
      <xdr:rowOff>31493</xdr:rowOff>
    </xdr:from>
    <xdr:to>
      <xdr:col>7</xdr:col>
      <xdr:colOff>359597</xdr:colOff>
      <xdr:row>47</xdr:row>
      <xdr:rowOff>136893</xdr:rowOff>
    </xdr:to>
    <xdr:sp macro="" textlink="">
      <xdr:nvSpPr>
        <xdr:cNvPr id="285" name="月 284"/>
        <xdr:cNvSpPr/>
      </xdr:nvSpPr>
      <xdr:spPr>
        <a:xfrm rot="13320000">
          <a:off x="4383597" y="7956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49</xdr:row>
      <xdr:rowOff>23653</xdr:rowOff>
    </xdr:from>
    <xdr:to>
      <xdr:col>7</xdr:col>
      <xdr:colOff>375890</xdr:colOff>
      <xdr:row>49</xdr:row>
      <xdr:rowOff>139714</xdr:rowOff>
    </xdr:to>
    <xdr:sp macro="" textlink="">
      <xdr:nvSpPr>
        <xdr:cNvPr id="286" name="太陽 285"/>
        <xdr:cNvSpPr/>
      </xdr:nvSpPr>
      <xdr:spPr>
        <a:xfrm>
          <a:off x="4344379" y="82532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50</xdr:row>
      <xdr:rowOff>31493</xdr:rowOff>
    </xdr:from>
    <xdr:to>
      <xdr:col>7</xdr:col>
      <xdr:colOff>359597</xdr:colOff>
      <xdr:row>50</xdr:row>
      <xdr:rowOff>136893</xdr:rowOff>
    </xdr:to>
    <xdr:sp macro="" textlink="">
      <xdr:nvSpPr>
        <xdr:cNvPr id="287" name="月 286"/>
        <xdr:cNvSpPr/>
      </xdr:nvSpPr>
      <xdr:spPr>
        <a:xfrm rot="13320000">
          <a:off x="4383597" y="84134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52</xdr:row>
      <xdr:rowOff>23653</xdr:rowOff>
    </xdr:from>
    <xdr:to>
      <xdr:col>7</xdr:col>
      <xdr:colOff>375890</xdr:colOff>
      <xdr:row>52</xdr:row>
      <xdr:rowOff>139714</xdr:rowOff>
    </xdr:to>
    <xdr:sp macro="" textlink="">
      <xdr:nvSpPr>
        <xdr:cNvPr id="288" name="太陽 287"/>
        <xdr:cNvSpPr/>
      </xdr:nvSpPr>
      <xdr:spPr>
        <a:xfrm>
          <a:off x="4344379" y="87104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53</xdr:row>
      <xdr:rowOff>31493</xdr:rowOff>
    </xdr:from>
    <xdr:to>
      <xdr:col>7</xdr:col>
      <xdr:colOff>359597</xdr:colOff>
      <xdr:row>53</xdr:row>
      <xdr:rowOff>136893</xdr:rowOff>
    </xdr:to>
    <xdr:sp macro="" textlink="">
      <xdr:nvSpPr>
        <xdr:cNvPr id="289" name="月 288"/>
        <xdr:cNvSpPr/>
      </xdr:nvSpPr>
      <xdr:spPr>
        <a:xfrm rot="13320000">
          <a:off x="4383597" y="88706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55</xdr:row>
      <xdr:rowOff>23653</xdr:rowOff>
    </xdr:from>
    <xdr:to>
      <xdr:col>7</xdr:col>
      <xdr:colOff>375890</xdr:colOff>
      <xdr:row>55</xdr:row>
      <xdr:rowOff>139714</xdr:rowOff>
    </xdr:to>
    <xdr:sp macro="" textlink="">
      <xdr:nvSpPr>
        <xdr:cNvPr id="290" name="太陽 289"/>
        <xdr:cNvSpPr/>
      </xdr:nvSpPr>
      <xdr:spPr>
        <a:xfrm>
          <a:off x="4344379" y="91676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56</xdr:row>
      <xdr:rowOff>31493</xdr:rowOff>
    </xdr:from>
    <xdr:to>
      <xdr:col>7</xdr:col>
      <xdr:colOff>359597</xdr:colOff>
      <xdr:row>56</xdr:row>
      <xdr:rowOff>136893</xdr:rowOff>
    </xdr:to>
    <xdr:sp macro="" textlink="">
      <xdr:nvSpPr>
        <xdr:cNvPr id="291" name="月 290"/>
        <xdr:cNvSpPr/>
      </xdr:nvSpPr>
      <xdr:spPr>
        <a:xfrm rot="13320000">
          <a:off x="4383597" y="93278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58</xdr:row>
      <xdr:rowOff>23653</xdr:rowOff>
    </xdr:from>
    <xdr:to>
      <xdr:col>7</xdr:col>
      <xdr:colOff>375890</xdr:colOff>
      <xdr:row>58</xdr:row>
      <xdr:rowOff>139714</xdr:rowOff>
    </xdr:to>
    <xdr:sp macro="" textlink="">
      <xdr:nvSpPr>
        <xdr:cNvPr id="292" name="太陽 291"/>
        <xdr:cNvSpPr/>
      </xdr:nvSpPr>
      <xdr:spPr>
        <a:xfrm>
          <a:off x="4344379" y="96248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59</xdr:row>
      <xdr:rowOff>31493</xdr:rowOff>
    </xdr:from>
    <xdr:to>
      <xdr:col>7</xdr:col>
      <xdr:colOff>359597</xdr:colOff>
      <xdr:row>59</xdr:row>
      <xdr:rowOff>136893</xdr:rowOff>
    </xdr:to>
    <xdr:sp macro="" textlink="">
      <xdr:nvSpPr>
        <xdr:cNvPr id="293" name="月 292"/>
        <xdr:cNvSpPr/>
      </xdr:nvSpPr>
      <xdr:spPr>
        <a:xfrm rot="13320000">
          <a:off x="4383597" y="97850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61</xdr:row>
      <xdr:rowOff>23653</xdr:rowOff>
    </xdr:from>
    <xdr:to>
      <xdr:col>7</xdr:col>
      <xdr:colOff>375890</xdr:colOff>
      <xdr:row>61</xdr:row>
      <xdr:rowOff>139714</xdr:rowOff>
    </xdr:to>
    <xdr:sp macro="" textlink="">
      <xdr:nvSpPr>
        <xdr:cNvPr id="294" name="太陽 293"/>
        <xdr:cNvSpPr/>
      </xdr:nvSpPr>
      <xdr:spPr>
        <a:xfrm>
          <a:off x="4344379" y="10082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62</xdr:row>
      <xdr:rowOff>31493</xdr:rowOff>
    </xdr:from>
    <xdr:to>
      <xdr:col>7</xdr:col>
      <xdr:colOff>359597</xdr:colOff>
      <xdr:row>62</xdr:row>
      <xdr:rowOff>136893</xdr:rowOff>
    </xdr:to>
    <xdr:sp macro="" textlink="">
      <xdr:nvSpPr>
        <xdr:cNvPr id="295" name="月 294"/>
        <xdr:cNvSpPr/>
      </xdr:nvSpPr>
      <xdr:spPr>
        <a:xfrm rot="13320000">
          <a:off x="4383597" y="10242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61</xdr:row>
      <xdr:rowOff>23653</xdr:rowOff>
    </xdr:from>
    <xdr:to>
      <xdr:col>7</xdr:col>
      <xdr:colOff>375890</xdr:colOff>
      <xdr:row>61</xdr:row>
      <xdr:rowOff>139714</xdr:rowOff>
    </xdr:to>
    <xdr:sp macro="" textlink="">
      <xdr:nvSpPr>
        <xdr:cNvPr id="296" name="太陽 295"/>
        <xdr:cNvSpPr/>
      </xdr:nvSpPr>
      <xdr:spPr>
        <a:xfrm>
          <a:off x="4344379" y="10082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62</xdr:row>
      <xdr:rowOff>31493</xdr:rowOff>
    </xdr:from>
    <xdr:to>
      <xdr:col>7</xdr:col>
      <xdr:colOff>359597</xdr:colOff>
      <xdr:row>62</xdr:row>
      <xdr:rowOff>136893</xdr:rowOff>
    </xdr:to>
    <xdr:sp macro="" textlink="">
      <xdr:nvSpPr>
        <xdr:cNvPr id="297" name="月 296"/>
        <xdr:cNvSpPr/>
      </xdr:nvSpPr>
      <xdr:spPr>
        <a:xfrm rot="13320000">
          <a:off x="4383597" y="10242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64</xdr:row>
      <xdr:rowOff>23653</xdr:rowOff>
    </xdr:from>
    <xdr:to>
      <xdr:col>7</xdr:col>
      <xdr:colOff>375890</xdr:colOff>
      <xdr:row>64</xdr:row>
      <xdr:rowOff>139714</xdr:rowOff>
    </xdr:to>
    <xdr:sp macro="" textlink="">
      <xdr:nvSpPr>
        <xdr:cNvPr id="298" name="太陽 297"/>
        <xdr:cNvSpPr/>
      </xdr:nvSpPr>
      <xdr:spPr>
        <a:xfrm>
          <a:off x="4344379" y="105392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65</xdr:row>
      <xdr:rowOff>31493</xdr:rowOff>
    </xdr:from>
    <xdr:to>
      <xdr:col>7</xdr:col>
      <xdr:colOff>359597</xdr:colOff>
      <xdr:row>65</xdr:row>
      <xdr:rowOff>136893</xdr:rowOff>
    </xdr:to>
    <xdr:sp macro="" textlink="">
      <xdr:nvSpPr>
        <xdr:cNvPr id="299" name="月 298"/>
        <xdr:cNvSpPr/>
      </xdr:nvSpPr>
      <xdr:spPr>
        <a:xfrm rot="13320000">
          <a:off x="4383597" y="106994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67</xdr:row>
      <xdr:rowOff>23653</xdr:rowOff>
    </xdr:from>
    <xdr:to>
      <xdr:col>7</xdr:col>
      <xdr:colOff>375890</xdr:colOff>
      <xdr:row>67</xdr:row>
      <xdr:rowOff>139714</xdr:rowOff>
    </xdr:to>
    <xdr:sp macro="" textlink="">
      <xdr:nvSpPr>
        <xdr:cNvPr id="300" name="太陽 299"/>
        <xdr:cNvSpPr/>
      </xdr:nvSpPr>
      <xdr:spPr>
        <a:xfrm>
          <a:off x="4344379" y="109964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68</xdr:row>
      <xdr:rowOff>31493</xdr:rowOff>
    </xdr:from>
    <xdr:to>
      <xdr:col>7</xdr:col>
      <xdr:colOff>359597</xdr:colOff>
      <xdr:row>68</xdr:row>
      <xdr:rowOff>136893</xdr:rowOff>
    </xdr:to>
    <xdr:sp macro="" textlink="">
      <xdr:nvSpPr>
        <xdr:cNvPr id="301" name="月 300"/>
        <xdr:cNvSpPr/>
      </xdr:nvSpPr>
      <xdr:spPr>
        <a:xfrm rot="13320000">
          <a:off x="4383597" y="111566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70</xdr:row>
      <xdr:rowOff>23653</xdr:rowOff>
    </xdr:from>
    <xdr:to>
      <xdr:col>7</xdr:col>
      <xdr:colOff>375890</xdr:colOff>
      <xdr:row>70</xdr:row>
      <xdr:rowOff>139714</xdr:rowOff>
    </xdr:to>
    <xdr:sp macro="" textlink="">
      <xdr:nvSpPr>
        <xdr:cNvPr id="302" name="太陽 301"/>
        <xdr:cNvSpPr/>
      </xdr:nvSpPr>
      <xdr:spPr>
        <a:xfrm>
          <a:off x="4344379" y="114536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71</xdr:row>
      <xdr:rowOff>31493</xdr:rowOff>
    </xdr:from>
    <xdr:to>
      <xdr:col>7</xdr:col>
      <xdr:colOff>359597</xdr:colOff>
      <xdr:row>71</xdr:row>
      <xdr:rowOff>136893</xdr:rowOff>
    </xdr:to>
    <xdr:sp macro="" textlink="">
      <xdr:nvSpPr>
        <xdr:cNvPr id="303" name="月 302"/>
        <xdr:cNvSpPr/>
      </xdr:nvSpPr>
      <xdr:spPr>
        <a:xfrm rot="13320000">
          <a:off x="4383597" y="116138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73</xdr:row>
      <xdr:rowOff>23653</xdr:rowOff>
    </xdr:from>
    <xdr:to>
      <xdr:col>7</xdr:col>
      <xdr:colOff>375890</xdr:colOff>
      <xdr:row>73</xdr:row>
      <xdr:rowOff>139714</xdr:rowOff>
    </xdr:to>
    <xdr:sp macro="" textlink="">
      <xdr:nvSpPr>
        <xdr:cNvPr id="304" name="太陽 303"/>
        <xdr:cNvSpPr/>
      </xdr:nvSpPr>
      <xdr:spPr>
        <a:xfrm>
          <a:off x="4344379" y="119108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74</xdr:row>
      <xdr:rowOff>31493</xdr:rowOff>
    </xdr:from>
    <xdr:to>
      <xdr:col>7</xdr:col>
      <xdr:colOff>359597</xdr:colOff>
      <xdr:row>74</xdr:row>
      <xdr:rowOff>136893</xdr:rowOff>
    </xdr:to>
    <xdr:sp macro="" textlink="">
      <xdr:nvSpPr>
        <xdr:cNvPr id="305" name="月 304"/>
        <xdr:cNvSpPr/>
      </xdr:nvSpPr>
      <xdr:spPr>
        <a:xfrm rot="13320000">
          <a:off x="4383597" y="120710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76</xdr:row>
      <xdr:rowOff>23653</xdr:rowOff>
    </xdr:from>
    <xdr:to>
      <xdr:col>7</xdr:col>
      <xdr:colOff>375890</xdr:colOff>
      <xdr:row>76</xdr:row>
      <xdr:rowOff>139714</xdr:rowOff>
    </xdr:to>
    <xdr:sp macro="" textlink="">
      <xdr:nvSpPr>
        <xdr:cNvPr id="306" name="太陽 305"/>
        <xdr:cNvSpPr/>
      </xdr:nvSpPr>
      <xdr:spPr>
        <a:xfrm>
          <a:off x="4344379" y="12368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77</xdr:row>
      <xdr:rowOff>31493</xdr:rowOff>
    </xdr:from>
    <xdr:to>
      <xdr:col>7</xdr:col>
      <xdr:colOff>359597</xdr:colOff>
      <xdr:row>77</xdr:row>
      <xdr:rowOff>136893</xdr:rowOff>
    </xdr:to>
    <xdr:sp macro="" textlink="">
      <xdr:nvSpPr>
        <xdr:cNvPr id="307" name="月 306"/>
        <xdr:cNvSpPr/>
      </xdr:nvSpPr>
      <xdr:spPr>
        <a:xfrm rot="13320000">
          <a:off x="4383597" y="12528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79</xdr:row>
      <xdr:rowOff>23653</xdr:rowOff>
    </xdr:from>
    <xdr:to>
      <xdr:col>7</xdr:col>
      <xdr:colOff>375890</xdr:colOff>
      <xdr:row>79</xdr:row>
      <xdr:rowOff>139714</xdr:rowOff>
    </xdr:to>
    <xdr:sp macro="" textlink="">
      <xdr:nvSpPr>
        <xdr:cNvPr id="308" name="太陽 307"/>
        <xdr:cNvSpPr/>
      </xdr:nvSpPr>
      <xdr:spPr>
        <a:xfrm>
          <a:off x="4344379" y="128252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80</xdr:row>
      <xdr:rowOff>31493</xdr:rowOff>
    </xdr:from>
    <xdr:to>
      <xdr:col>7</xdr:col>
      <xdr:colOff>359597</xdr:colOff>
      <xdr:row>80</xdr:row>
      <xdr:rowOff>136893</xdr:rowOff>
    </xdr:to>
    <xdr:sp macro="" textlink="">
      <xdr:nvSpPr>
        <xdr:cNvPr id="309" name="月 308"/>
        <xdr:cNvSpPr/>
      </xdr:nvSpPr>
      <xdr:spPr>
        <a:xfrm rot="13320000">
          <a:off x="4383597" y="129854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82</xdr:row>
      <xdr:rowOff>23653</xdr:rowOff>
    </xdr:from>
    <xdr:to>
      <xdr:col>7</xdr:col>
      <xdr:colOff>375890</xdr:colOff>
      <xdr:row>82</xdr:row>
      <xdr:rowOff>139714</xdr:rowOff>
    </xdr:to>
    <xdr:sp macro="" textlink="">
      <xdr:nvSpPr>
        <xdr:cNvPr id="310" name="太陽 309"/>
        <xdr:cNvSpPr/>
      </xdr:nvSpPr>
      <xdr:spPr>
        <a:xfrm>
          <a:off x="4344379" y="4386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83</xdr:row>
      <xdr:rowOff>31493</xdr:rowOff>
    </xdr:from>
    <xdr:to>
      <xdr:col>7</xdr:col>
      <xdr:colOff>359597</xdr:colOff>
      <xdr:row>83</xdr:row>
      <xdr:rowOff>136893</xdr:rowOff>
    </xdr:to>
    <xdr:sp macro="" textlink="">
      <xdr:nvSpPr>
        <xdr:cNvPr id="311" name="月 310"/>
        <xdr:cNvSpPr/>
      </xdr:nvSpPr>
      <xdr:spPr>
        <a:xfrm rot="13320000">
          <a:off x="4383597" y="4546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85</xdr:row>
      <xdr:rowOff>23653</xdr:rowOff>
    </xdr:from>
    <xdr:to>
      <xdr:col>7</xdr:col>
      <xdr:colOff>375890</xdr:colOff>
      <xdr:row>85</xdr:row>
      <xdr:rowOff>139714</xdr:rowOff>
    </xdr:to>
    <xdr:sp macro="" textlink="">
      <xdr:nvSpPr>
        <xdr:cNvPr id="312" name="太陽 311"/>
        <xdr:cNvSpPr/>
      </xdr:nvSpPr>
      <xdr:spPr>
        <a:xfrm>
          <a:off x="4344379" y="4843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86</xdr:row>
      <xdr:rowOff>31493</xdr:rowOff>
    </xdr:from>
    <xdr:to>
      <xdr:col>7</xdr:col>
      <xdr:colOff>359597</xdr:colOff>
      <xdr:row>86</xdr:row>
      <xdr:rowOff>136893</xdr:rowOff>
    </xdr:to>
    <xdr:sp macro="" textlink="">
      <xdr:nvSpPr>
        <xdr:cNvPr id="313" name="月 312"/>
        <xdr:cNvSpPr/>
      </xdr:nvSpPr>
      <xdr:spPr>
        <a:xfrm rot="13320000">
          <a:off x="4383597" y="5003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88</xdr:row>
      <xdr:rowOff>23653</xdr:rowOff>
    </xdr:from>
    <xdr:to>
      <xdr:col>7</xdr:col>
      <xdr:colOff>375890</xdr:colOff>
      <xdr:row>88</xdr:row>
      <xdr:rowOff>139714</xdr:rowOff>
    </xdr:to>
    <xdr:sp macro="" textlink="">
      <xdr:nvSpPr>
        <xdr:cNvPr id="314" name="太陽 313"/>
        <xdr:cNvSpPr/>
      </xdr:nvSpPr>
      <xdr:spPr>
        <a:xfrm>
          <a:off x="4344379" y="5300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89</xdr:row>
      <xdr:rowOff>31493</xdr:rowOff>
    </xdr:from>
    <xdr:to>
      <xdr:col>7</xdr:col>
      <xdr:colOff>359597</xdr:colOff>
      <xdr:row>89</xdr:row>
      <xdr:rowOff>136893</xdr:rowOff>
    </xdr:to>
    <xdr:sp macro="" textlink="">
      <xdr:nvSpPr>
        <xdr:cNvPr id="315" name="月 314"/>
        <xdr:cNvSpPr/>
      </xdr:nvSpPr>
      <xdr:spPr>
        <a:xfrm rot="13320000">
          <a:off x="4383597" y="5460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91</xdr:row>
      <xdr:rowOff>23653</xdr:rowOff>
    </xdr:from>
    <xdr:to>
      <xdr:col>7</xdr:col>
      <xdr:colOff>375890</xdr:colOff>
      <xdr:row>91</xdr:row>
      <xdr:rowOff>139714</xdr:rowOff>
    </xdr:to>
    <xdr:sp macro="" textlink="">
      <xdr:nvSpPr>
        <xdr:cNvPr id="316" name="太陽 315"/>
        <xdr:cNvSpPr/>
      </xdr:nvSpPr>
      <xdr:spPr>
        <a:xfrm>
          <a:off x="4344379" y="575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92</xdr:row>
      <xdr:rowOff>31493</xdr:rowOff>
    </xdr:from>
    <xdr:to>
      <xdr:col>7</xdr:col>
      <xdr:colOff>359597</xdr:colOff>
      <xdr:row>92</xdr:row>
      <xdr:rowOff>136893</xdr:rowOff>
    </xdr:to>
    <xdr:sp macro="" textlink="">
      <xdr:nvSpPr>
        <xdr:cNvPr id="317" name="月 316"/>
        <xdr:cNvSpPr/>
      </xdr:nvSpPr>
      <xdr:spPr>
        <a:xfrm rot="13320000">
          <a:off x="4383597" y="591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91</xdr:row>
      <xdr:rowOff>23653</xdr:rowOff>
    </xdr:from>
    <xdr:to>
      <xdr:col>7</xdr:col>
      <xdr:colOff>375890</xdr:colOff>
      <xdr:row>91</xdr:row>
      <xdr:rowOff>139714</xdr:rowOff>
    </xdr:to>
    <xdr:sp macro="" textlink="">
      <xdr:nvSpPr>
        <xdr:cNvPr id="318" name="太陽 317"/>
        <xdr:cNvSpPr/>
      </xdr:nvSpPr>
      <xdr:spPr>
        <a:xfrm>
          <a:off x="4344379" y="575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92</xdr:row>
      <xdr:rowOff>31493</xdr:rowOff>
    </xdr:from>
    <xdr:to>
      <xdr:col>7</xdr:col>
      <xdr:colOff>359597</xdr:colOff>
      <xdr:row>92</xdr:row>
      <xdr:rowOff>136893</xdr:rowOff>
    </xdr:to>
    <xdr:sp macro="" textlink="">
      <xdr:nvSpPr>
        <xdr:cNvPr id="319" name="月 318"/>
        <xdr:cNvSpPr/>
      </xdr:nvSpPr>
      <xdr:spPr>
        <a:xfrm rot="13320000">
          <a:off x="4383597" y="591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94</xdr:row>
      <xdr:rowOff>23653</xdr:rowOff>
    </xdr:from>
    <xdr:to>
      <xdr:col>7</xdr:col>
      <xdr:colOff>375890</xdr:colOff>
      <xdr:row>94</xdr:row>
      <xdr:rowOff>139714</xdr:rowOff>
    </xdr:to>
    <xdr:sp macro="" textlink="">
      <xdr:nvSpPr>
        <xdr:cNvPr id="320" name="太陽 319"/>
        <xdr:cNvSpPr/>
      </xdr:nvSpPr>
      <xdr:spPr>
        <a:xfrm>
          <a:off x="4344379" y="6214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95</xdr:row>
      <xdr:rowOff>31493</xdr:rowOff>
    </xdr:from>
    <xdr:to>
      <xdr:col>7</xdr:col>
      <xdr:colOff>359597</xdr:colOff>
      <xdr:row>95</xdr:row>
      <xdr:rowOff>136893</xdr:rowOff>
    </xdr:to>
    <xdr:sp macro="" textlink="">
      <xdr:nvSpPr>
        <xdr:cNvPr id="321" name="月 320"/>
        <xdr:cNvSpPr/>
      </xdr:nvSpPr>
      <xdr:spPr>
        <a:xfrm rot="13320000">
          <a:off x="4383597" y="6375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97</xdr:row>
      <xdr:rowOff>23653</xdr:rowOff>
    </xdr:from>
    <xdr:to>
      <xdr:col>7</xdr:col>
      <xdr:colOff>375890</xdr:colOff>
      <xdr:row>97</xdr:row>
      <xdr:rowOff>139714</xdr:rowOff>
    </xdr:to>
    <xdr:sp macro="" textlink="">
      <xdr:nvSpPr>
        <xdr:cNvPr id="322" name="太陽 321"/>
        <xdr:cNvSpPr/>
      </xdr:nvSpPr>
      <xdr:spPr>
        <a:xfrm>
          <a:off x="4344379" y="6672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98</xdr:row>
      <xdr:rowOff>31493</xdr:rowOff>
    </xdr:from>
    <xdr:to>
      <xdr:col>7</xdr:col>
      <xdr:colOff>359597</xdr:colOff>
      <xdr:row>98</xdr:row>
      <xdr:rowOff>136893</xdr:rowOff>
    </xdr:to>
    <xdr:sp macro="" textlink="">
      <xdr:nvSpPr>
        <xdr:cNvPr id="323" name="月 322"/>
        <xdr:cNvSpPr/>
      </xdr:nvSpPr>
      <xdr:spPr>
        <a:xfrm rot="13320000">
          <a:off x="4383597" y="6832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100</xdr:row>
      <xdr:rowOff>23653</xdr:rowOff>
    </xdr:from>
    <xdr:to>
      <xdr:col>7</xdr:col>
      <xdr:colOff>375890</xdr:colOff>
      <xdr:row>100</xdr:row>
      <xdr:rowOff>139714</xdr:rowOff>
    </xdr:to>
    <xdr:sp macro="" textlink="">
      <xdr:nvSpPr>
        <xdr:cNvPr id="324" name="太陽 323"/>
        <xdr:cNvSpPr/>
      </xdr:nvSpPr>
      <xdr:spPr>
        <a:xfrm>
          <a:off x="4344379" y="7129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101</xdr:row>
      <xdr:rowOff>31493</xdr:rowOff>
    </xdr:from>
    <xdr:to>
      <xdr:col>7</xdr:col>
      <xdr:colOff>359597</xdr:colOff>
      <xdr:row>101</xdr:row>
      <xdr:rowOff>136893</xdr:rowOff>
    </xdr:to>
    <xdr:sp macro="" textlink="">
      <xdr:nvSpPr>
        <xdr:cNvPr id="325" name="月 324"/>
        <xdr:cNvSpPr/>
      </xdr:nvSpPr>
      <xdr:spPr>
        <a:xfrm rot="13320000">
          <a:off x="4383597" y="7289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103</xdr:row>
      <xdr:rowOff>23653</xdr:rowOff>
    </xdr:from>
    <xdr:to>
      <xdr:col>7</xdr:col>
      <xdr:colOff>375890</xdr:colOff>
      <xdr:row>103</xdr:row>
      <xdr:rowOff>139714</xdr:rowOff>
    </xdr:to>
    <xdr:sp macro="" textlink="">
      <xdr:nvSpPr>
        <xdr:cNvPr id="326" name="太陽 325"/>
        <xdr:cNvSpPr/>
      </xdr:nvSpPr>
      <xdr:spPr>
        <a:xfrm>
          <a:off x="4344379" y="7586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104</xdr:row>
      <xdr:rowOff>31493</xdr:rowOff>
    </xdr:from>
    <xdr:to>
      <xdr:col>7</xdr:col>
      <xdr:colOff>359597</xdr:colOff>
      <xdr:row>104</xdr:row>
      <xdr:rowOff>136893</xdr:rowOff>
    </xdr:to>
    <xdr:sp macro="" textlink="">
      <xdr:nvSpPr>
        <xdr:cNvPr id="327" name="月 326"/>
        <xdr:cNvSpPr/>
      </xdr:nvSpPr>
      <xdr:spPr>
        <a:xfrm rot="13320000">
          <a:off x="4383597" y="7746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106</xdr:row>
      <xdr:rowOff>23653</xdr:rowOff>
    </xdr:from>
    <xdr:to>
      <xdr:col>7</xdr:col>
      <xdr:colOff>375890</xdr:colOff>
      <xdr:row>106</xdr:row>
      <xdr:rowOff>139714</xdr:rowOff>
    </xdr:to>
    <xdr:sp macro="" textlink="">
      <xdr:nvSpPr>
        <xdr:cNvPr id="328" name="太陽 327"/>
        <xdr:cNvSpPr/>
      </xdr:nvSpPr>
      <xdr:spPr>
        <a:xfrm>
          <a:off x="4344379" y="8043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107</xdr:row>
      <xdr:rowOff>31493</xdr:rowOff>
    </xdr:from>
    <xdr:to>
      <xdr:col>7</xdr:col>
      <xdr:colOff>359597</xdr:colOff>
      <xdr:row>107</xdr:row>
      <xdr:rowOff>136893</xdr:rowOff>
    </xdr:to>
    <xdr:sp macro="" textlink="">
      <xdr:nvSpPr>
        <xdr:cNvPr id="329" name="月 328"/>
        <xdr:cNvSpPr/>
      </xdr:nvSpPr>
      <xdr:spPr>
        <a:xfrm rot="13320000">
          <a:off x="4383597" y="8203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109</xdr:row>
      <xdr:rowOff>23653</xdr:rowOff>
    </xdr:from>
    <xdr:to>
      <xdr:col>7</xdr:col>
      <xdr:colOff>375890</xdr:colOff>
      <xdr:row>109</xdr:row>
      <xdr:rowOff>139714</xdr:rowOff>
    </xdr:to>
    <xdr:sp macro="" textlink="">
      <xdr:nvSpPr>
        <xdr:cNvPr id="330" name="太陽 329"/>
        <xdr:cNvSpPr/>
      </xdr:nvSpPr>
      <xdr:spPr>
        <a:xfrm>
          <a:off x="4344379" y="8500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110</xdr:row>
      <xdr:rowOff>31493</xdr:rowOff>
    </xdr:from>
    <xdr:to>
      <xdr:col>7</xdr:col>
      <xdr:colOff>359597</xdr:colOff>
      <xdr:row>110</xdr:row>
      <xdr:rowOff>136893</xdr:rowOff>
    </xdr:to>
    <xdr:sp macro="" textlink="">
      <xdr:nvSpPr>
        <xdr:cNvPr id="331" name="月 330"/>
        <xdr:cNvSpPr/>
      </xdr:nvSpPr>
      <xdr:spPr>
        <a:xfrm rot="13320000">
          <a:off x="4383597" y="8661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112</xdr:row>
      <xdr:rowOff>23653</xdr:rowOff>
    </xdr:from>
    <xdr:to>
      <xdr:col>7</xdr:col>
      <xdr:colOff>375890</xdr:colOff>
      <xdr:row>112</xdr:row>
      <xdr:rowOff>139714</xdr:rowOff>
    </xdr:to>
    <xdr:sp macro="" textlink="">
      <xdr:nvSpPr>
        <xdr:cNvPr id="332" name="太陽 331"/>
        <xdr:cNvSpPr/>
      </xdr:nvSpPr>
      <xdr:spPr>
        <a:xfrm>
          <a:off x="4344379" y="8958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113</xdr:row>
      <xdr:rowOff>31493</xdr:rowOff>
    </xdr:from>
    <xdr:to>
      <xdr:col>7</xdr:col>
      <xdr:colOff>359597</xdr:colOff>
      <xdr:row>113</xdr:row>
      <xdr:rowOff>136893</xdr:rowOff>
    </xdr:to>
    <xdr:sp macro="" textlink="">
      <xdr:nvSpPr>
        <xdr:cNvPr id="333" name="月 332"/>
        <xdr:cNvSpPr/>
      </xdr:nvSpPr>
      <xdr:spPr>
        <a:xfrm rot="13320000">
          <a:off x="4383597" y="9118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115</xdr:row>
      <xdr:rowOff>23653</xdr:rowOff>
    </xdr:from>
    <xdr:to>
      <xdr:col>7</xdr:col>
      <xdr:colOff>375890</xdr:colOff>
      <xdr:row>115</xdr:row>
      <xdr:rowOff>139714</xdr:rowOff>
    </xdr:to>
    <xdr:sp macro="" textlink="">
      <xdr:nvSpPr>
        <xdr:cNvPr id="334" name="太陽 333"/>
        <xdr:cNvSpPr/>
      </xdr:nvSpPr>
      <xdr:spPr>
        <a:xfrm>
          <a:off x="4344379" y="9415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116</xdr:row>
      <xdr:rowOff>31493</xdr:rowOff>
    </xdr:from>
    <xdr:to>
      <xdr:col>7</xdr:col>
      <xdr:colOff>359597</xdr:colOff>
      <xdr:row>116</xdr:row>
      <xdr:rowOff>136893</xdr:rowOff>
    </xdr:to>
    <xdr:sp macro="" textlink="">
      <xdr:nvSpPr>
        <xdr:cNvPr id="335" name="月 334"/>
        <xdr:cNvSpPr/>
      </xdr:nvSpPr>
      <xdr:spPr>
        <a:xfrm rot="13320000">
          <a:off x="4383597" y="9575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118</xdr:row>
      <xdr:rowOff>23653</xdr:rowOff>
    </xdr:from>
    <xdr:to>
      <xdr:col>7</xdr:col>
      <xdr:colOff>375890</xdr:colOff>
      <xdr:row>118</xdr:row>
      <xdr:rowOff>139714</xdr:rowOff>
    </xdr:to>
    <xdr:sp macro="" textlink="">
      <xdr:nvSpPr>
        <xdr:cNvPr id="336" name="太陽 335"/>
        <xdr:cNvSpPr/>
      </xdr:nvSpPr>
      <xdr:spPr>
        <a:xfrm>
          <a:off x="4344379" y="9872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119</xdr:row>
      <xdr:rowOff>31493</xdr:rowOff>
    </xdr:from>
    <xdr:to>
      <xdr:col>7</xdr:col>
      <xdr:colOff>359597</xdr:colOff>
      <xdr:row>119</xdr:row>
      <xdr:rowOff>136893</xdr:rowOff>
    </xdr:to>
    <xdr:sp macro="" textlink="">
      <xdr:nvSpPr>
        <xdr:cNvPr id="337" name="月 336"/>
        <xdr:cNvSpPr/>
      </xdr:nvSpPr>
      <xdr:spPr>
        <a:xfrm rot="13320000">
          <a:off x="4383597" y="10032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121</xdr:row>
      <xdr:rowOff>23653</xdr:rowOff>
    </xdr:from>
    <xdr:to>
      <xdr:col>7</xdr:col>
      <xdr:colOff>375890</xdr:colOff>
      <xdr:row>121</xdr:row>
      <xdr:rowOff>139714</xdr:rowOff>
    </xdr:to>
    <xdr:sp macro="" textlink="">
      <xdr:nvSpPr>
        <xdr:cNvPr id="338" name="太陽 337"/>
        <xdr:cNvSpPr/>
      </xdr:nvSpPr>
      <xdr:spPr>
        <a:xfrm>
          <a:off x="4344379" y="10329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122</xdr:row>
      <xdr:rowOff>31493</xdr:rowOff>
    </xdr:from>
    <xdr:to>
      <xdr:col>7</xdr:col>
      <xdr:colOff>359597</xdr:colOff>
      <xdr:row>122</xdr:row>
      <xdr:rowOff>136893</xdr:rowOff>
    </xdr:to>
    <xdr:sp macro="" textlink="">
      <xdr:nvSpPr>
        <xdr:cNvPr id="339" name="月 338"/>
        <xdr:cNvSpPr/>
      </xdr:nvSpPr>
      <xdr:spPr>
        <a:xfrm rot="13320000">
          <a:off x="4383597" y="10489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121</xdr:row>
      <xdr:rowOff>23653</xdr:rowOff>
    </xdr:from>
    <xdr:to>
      <xdr:col>7</xdr:col>
      <xdr:colOff>375890</xdr:colOff>
      <xdr:row>121</xdr:row>
      <xdr:rowOff>139714</xdr:rowOff>
    </xdr:to>
    <xdr:sp macro="" textlink="">
      <xdr:nvSpPr>
        <xdr:cNvPr id="340" name="太陽 339"/>
        <xdr:cNvSpPr/>
      </xdr:nvSpPr>
      <xdr:spPr>
        <a:xfrm>
          <a:off x="4344379" y="10329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122</xdr:row>
      <xdr:rowOff>31493</xdr:rowOff>
    </xdr:from>
    <xdr:to>
      <xdr:col>7</xdr:col>
      <xdr:colOff>359597</xdr:colOff>
      <xdr:row>122</xdr:row>
      <xdr:rowOff>136893</xdr:rowOff>
    </xdr:to>
    <xdr:sp macro="" textlink="">
      <xdr:nvSpPr>
        <xdr:cNvPr id="341" name="月 340"/>
        <xdr:cNvSpPr/>
      </xdr:nvSpPr>
      <xdr:spPr>
        <a:xfrm rot="13320000">
          <a:off x="4383597" y="10489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124</xdr:row>
      <xdr:rowOff>23653</xdr:rowOff>
    </xdr:from>
    <xdr:to>
      <xdr:col>7</xdr:col>
      <xdr:colOff>375890</xdr:colOff>
      <xdr:row>124</xdr:row>
      <xdr:rowOff>139714</xdr:rowOff>
    </xdr:to>
    <xdr:sp macro="" textlink="">
      <xdr:nvSpPr>
        <xdr:cNvPr id="342" name="太陽 341"/>
        <xdr:cNvSpPr/>
      </xdr:nvSpPr>
      <xdr:spPr>
        <a:xfrm>
          <a:off x="4344379" y="10786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125</xdr:row>
      <xdr:rowOff>31493</xdr:rowOff>
    </xdr:from>
    <xdr:to>
      <xdr:col>7</xdr:col>
      <xdr:colOff>359597</xdr:colOff>
      <xdr:row>125</xdr:row>
      <xdr:rowOff>136893</xdr:rowOff>
    </xdr:to>
    <xdr:sp macro="" textlink="">
      <xdr:nvSpPr>
        <xdr:cNvPr id="343" name="月 342"/>
        <xdr:cNvSpPr/>
      </xdr:nvSpPr>
      <xdr:spPr>
        <a:xfrm rot="13320000">
          <a:off x="4383597" y="10947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127</xdr:row>
      <xdr:rowOff>23653</xdr:rowOff>
    </xdr:from>
    <xdr:to>
      <xdr:col>7</xdr:col>
      <xdr:colOff>375890</xdr:colOff>
      <xdr:row>127</xdr:row>
      <xdr:rowOff>139714</xdr:rowOff>
    </xdr:to>
    <xdr:sp macro="" textlink="">
      <xdr:nvSpPr>
        <xdr:cNvPr id="344" name="太陽 343"/>
        <xdr:cNvSpPr/>
      </xdr:nvSpPr>
      <xdr:spPr>
        <a:xfrm>
          <a:off x="4344379" y="11244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128</xdr:row>
      <xdr:rowOff>31493</xdr:rowOff>
    </xdr:from>
    <xdr:to>
      <xdr:col>7</xdr:col>
      <xdr:colOff>359597</xdr:colOff>
      <xdr:row>128</xdr:row>
      <xdr:rowOff>136893</xdr:rowOff>
    </xdr:to>
    <xdr:sp macro="" textlink="">
      <xdr:nvSpPr>
        <xdr:cNvPr id="345" name="月 344"/>
        <xdr:cNvSpPr/>
      </xdr:nvSpPr>
      <xdr:spPr>
        <a:xfrm rot="13320000">
          <a:off x="4383597" y="11404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130</xdr:row>
      <xdr:rowOff>23653</xdr:rowOff>
    </xdr:from>
    <xdr:to>
      <xdr:col>7</xdr:col>
      <xdr:colOff>375890</xdr:colOff>
      <xdr:row>130</xdr:row>
      <xdr:rowOff>139714</xdr:rowOff>
    </xdr:to>
    <xdr:sp macro="" textlink="">
      <xdr:nvSpPr>
        <xdr:cNvPr id="346" name="太陽 345"/>
        <xdr:cNvSpPr/>
      </xdr:nvSpPr>
      <xdr:spPr>
        <a:xfrm>
          <a:off x="4344379" y="11701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131</xdr:row>
      <xdr:rowOff>31493</xdr:rowOff>
    </xdr:from>
    <xdr:to>
      <xdr:col>7</xdr:col>
      <xdr:colOff>359597</xdr:colOff>
      <xdr:row>131</xdr:row>
      <xdr:rowOff>136893</xdr:rowOff>
    </xdr:to>
    <xdr:sp macro="" textlink="">
      <xdr:nvSpPr>
        <xdr:cNvPr id="347" name="月 346"/>
        <xdr:cNvSpPr/>
      </xdr:nvSpPr>
      <xdr:spPr>
        <a:xfrm rot="13320000">
          <a:off x="4383597" y="11861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133</xdr:row>
      <xdr:rowOff>23653</xdr:rowOff>
    </xdr:from>
    <xdr:to>
      <xdr:col>7</xdr:col>
      <xdr:colOff>375890</xdr:colOff>
      <xdr:row>133</xdr:row>
      <xdr:rowOff>139714</xdr:rowOff>
    </xdr:to>
    <xdr:sp macro="" textlink="">
      <xdr:nvSpPr>
        <xdr:cNvPr id="348" name="太陽 347"/>
        <xdr:cNvSpPr/>
      </xdr:nvSpPr>
      <xdr:spPr>
        <a:xfrm>
          <a:off x="4344379" y="12158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134</xdr:row>
      <xdr:rowOff>31493</xdr:rowOff>
    </xdr:from>
    <xdr:to>
      <xdr:col>7</xdr:col>
      <xdr:colOff>359597</xdr:colOff>
      <xdr:row>134</xdr:row>
      <xdr:rowOff>136893</xdr:rowOff>
    </xdr:to>
    <xdr:sp macro="" textlink="">
      <xdr:nvSpPr>
        <xdr:cNvPr id="349" name="月 348"/>
        <xdr:cNvSpPr/>
      </xdr:nvSpPr>
      <xdr:spPr>
        <a:xfrm rot="13320000">
          <a:off x="4383597" y="12318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136</xdr:row>
      <xdr:rowOff>23653</xdr:rowOff>
    </xdr:from>
    <xdr:to>
      <xdr:col>7</xdr:col>
      <xdr:colOff>375890</xdr:colOff>
      <xdr:row>136</xdr:row>
      <xdr:rowOff>139714</xdr:rowOff>
    </xdr:to>
    <xdr:sp macro="" textlink="">
      <xdr:nvSpPr>
        <xdr:cNvPr id="350" name="太陽 349"/>
        <xdr:cNvSpPr/>
      </xdr:nvSpPr>
      <xdr:spPr>
        <a:xfrm>
          <a:off x="4344379" y="12615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137</xdr:row>
      <xdr:rowOff>31493</xdr:rowOff>
    </xdr:from>
    <xdr:to>
      <xdr:col>7</xdr:col>
      <xdr:colOff>359597</xdr:colOff>
      <xdr:row>137</xdr:row>
      <xdr:rowOff>136893</xdr:rowOff>
    </xdr:to>
    <xdr:sp macro="" textlink="">
      <xdr:nvSpPr>
        <xdr:cNvPr id="351" name="月 350"/>
        <xdr:cNvSpPr/>
      </xdr:nvSpPr>
      <xdr:spPr>
        <a:xfrm rot="13320000">
          <a:off x="4383597" y="12775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139</xdr:row>
      <xdr:rowOff>23653</xdr:rowOff>
    </xdr:from>
    <xdr:to>
      <xdr:col>7</xdr:col>
      <xdr:colOff>375890</xdr:colOff>
      <xdr:row>139</xdr:row>
      <xdr:rowOff>139714</xdr:rowOff>
    </xdr:to>
    <xdr:sp macro="" textlink="">
      <xdr:nvSpPr>
        <xdr:cNvPr id="352" name="太陽 351"/>
        <xdr:cNvSpPr/>
      </xdr:nvSpPr>
      <xdr:spPr>
        <a:xfrm>
          <a:off x="4344379" y="13072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140</xdr:row>
      <xdr:rowOff>31493</xdr:rowOff>
    </xdr:from>
    <xdr:to>
      <xdr:col>7</xdr:col>
      <xdr:colOff>359597</xdr:colOff>
      <xdr:row>140</xdr:row>
      <xdr:rowOff>136893</xdr:rowOff>
    </xdr:to>
    <xdr:sp macro="" textlink="">
      <xdr:nvSpPr>
        <xdr:cNvPr id="353" name="月 352"/>
        <xdr:cNvSpPr/>
      </xdr:nvSpPr>
      <xdr:spPr>
        <a:xfrm rot="13320000">
          <a:off x="4383597" y="13233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82</xdr:row>
      <xdr:rowOff>23653</xdr:rowOff>
    </xdr:from>
    <xdr:to>
      <xdr:col>7</xdr:col>
      <xdr:colOff>375890</xdr:colOff>
      <xdr:row>82</xdr:row>
      <xdr:rowOff>139714</xdr:rowOff>
    </xdr:to>
    <xdr:sp macro="" textlink="">
      <xdr:nvSpPr>
        <xdr:cNvPr id="354" name="太陽 353"/>
        <xdr:cNvSpPr/>
      </xdr:nvSpPr>
      <xdr:spPr>
        <a:xfrm>
          <a:off x="4344379" y="4386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83</xdr:row>
      <xdr:rowOff>31493</xdr:rowOff>
    </xdr:from>
    <xdr:to>
      <xdr:col>7</xdr:col>
      <xdr:colOff>359597</xdr:colOff>
      <xdr:row>83</xdr:row>
      <xdr:rowOff>136893</xdr:rowOff>
    </xdr:to>
    <xdr:sp macro="" textlink="">
      <xdr:nvSpPr>
        <xdr:cNvPr id="355" name="月 354"/>
        <xdr:cNvSpPr/>
      </xdr:nvSpPr>
      <xdr:spPr>
        <a:xfrm rot="13320000">
          <a:off x="4383597" y="4546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85</xdr:row>
      <xdr:rowOff>23653</xdr:rowOff>
    </xdr:from>
    <xdr:to>
      <xdr:col>7</xdr:col>
      <xdr:colOff>375890</xdr:colOff>
      <xdr:row>85</xdr:row>
      <xdr:rowOff>139714</xdr:rowOff>
    </xdr:to>
    <xdr:sp macro="" textlink="">
      <xdr:nvSpPr>
        <xdr:cNvPr id="356" name="太陽 355"/>
        <xdr:cNvSpPr/>
      </xdr:nvSpPr>
      <xdr:spPr>
        <a:xfrm>
          <a:off x="4344379" y="4843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86</xdr:row>
      <xdr:rowOff>31493</xdr:rowOff>
    </xdr:from>
    <xdr:to>
      <xdr:col>7</xdr:col>
      <xdr:colOff>359597</xdr:colOff>
      <xdr:row>86</xdr:row>
      <xdr:rowOff>136893</xdr:rowOff>
    </xdr:to>
    <xdr:sp macro="" textlink="">
      <xdr:nvSpPr>
        <xdr:cNvPr id="357" name="月 356"/>
        <xdr:cNvSpPr/>
      </xdr:nvSpPr>
      <xdr:spPr>
        <a:xfrm rot="13320000">
          <a:off x="4383597" y="5003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88</xdr:row>
      <xdr:rowOff>23653</xdr:rowOff>
    </xdr:from>
    <xdr:to>
      <xdr:col>7</xdr:col>
      <xdr:colOff>375890</xdr:colOff>
      <xdr:row>88</xdr:row>
      <xdr:rowOff>139714</xdr:rowOff>
    </xdr:to>
    <xdr:sp macro="" textlink="">
      <xdr:nvSpPr>
        <xdr:cNvPr id="358" name="太陽 357"/>
        <xdr:cNvSpPr/>
      </xdr:nvSpPr>
      <xdr:spPr>
        <a:xfrm>
          <a:off x="4344379" y="5300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89</xdr:row>
      <xdr:rowOff>31493</xdr:rowOff>
    </xdr:from>
    <xdr:to>
      <xdr:col>7</xdr:col>
      <xdr:colOff>359597</xdr:colOff>
      <xdr:row>89</xdr:row>
      <xdr:rowOff>136893</xdr:rowOff>
    </xdr:to>
    <xdr:sp macro="" textlink="">
      <xdr:nvSpPr>
        <xdr:cNvPr id="359" name="月 358"/>
        <xdr:cNvSpPr/>
      </xdr:nvSpPr>
      <xdr:spPr>
        <a:xfrm rot="13320000">
          <a:off x="4383597" y="5460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91</xdr:row>
      <xdr:rowOff>23653</xdr:rowOff>
    </xdr:from>
    <xdr:to>
      <xdr:col>7</xdr:col>
      <xdr:colOff>375890</xdr:colOff>
      <xdr:row>91</xdr:row>
      <xdr:rowOff>139714</xdr:rowOff>
    </xdr:to>
    <xdr:sp macro="" textlink="">
      <xdr:nvSpPr>
        <xdr:cNvPr id="360" name="太陽 359"/>
        <xdr:cNvSpPr/>
      </xdr:nvSpPr>
      <xdr:spPr>
        <a:xfrm>
          <a:off x="4344379" y="575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92</xdr:row>
      <xdr:rowOff>31493</xdr:rowOff>
    </xdr:from>
    <xdr:to>
      <xdr:col>7</xdr:col>
      <xdr:colOff>359597</xdr:colOff>
      <xdr:row>92</xdr:row>
      <xdr:rowOff>136893</xdr:rowOff>
    </xdr:to>
    <xdr:sp macro="" textlink="">
      <xdr:nvSpPr>
        <xdr:cNvPr id="361" name="月 360"/>
        <xdr:cNvSpPr/>
      </xdr:nvSpPr>
      <xdr:spPr>
        <a:xfrm rot="13320000">
          <a:off x="4383597" y="591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91</xdr:row>
      <xdr:rowOff>23653</xdr:rowOff>
    </xdr:from>
    <xdr:to>
      <xdr:col>7</xdr:col>
      <xdr:colOff>375890</xdr:colOff>
      <xdr:row>91</xdr:row>
      <xdr:rowOff>139714</xdr:rowOff>
    </xdr:to>
    <xdr:sp macro="" textlink="">
      <xdr:nvSpPr>
        <xdr:cNvPr id="362" name="太陽 361"/>
        <xdr:cNvSpPr/>
      </xdr:nvSpPr>
      <xdr:spPr>
        <a:xfrm>
          <a:off x="4344379" y="575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92</xdr:row>
      <xdr:rowOff>31493</xdr:rowOff>
    </xdr:from>
    <xdr:to>
      <xdr:col>7</xdr:col>
      <xdr:colOff>359597</xdr:colOff>
      <xdr:row>92</xdr:row>
      <xdr:rowOff>136893</xdr:rowOff>
    </xdr:to>
    <xdr:sp macro="" textlink="">
      <xdr:nvSpPr>
        <xdr:cNvPr id="363" name="月 362"/>
        <xdr:cNvSpPr/>
      </xdr:nvSpPr>
      <xdr:spPr>
        <a:xfrm rot="13320000">
          <a:off x="4383597" y="591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94</xdr:row>
      <xdr:rowOff>23653</xdr:rowOff>
    </xdr:from>
    <xdr:to>
      <xdr:col>7</xdr:col>
      <xdr:colOff>375890</xdr:colOff>
      <xdr:row>94</xdr:row>
      <xdr:rowOff>139714</xdr:rowOff>
    </xdr:to>
    <xdr:sp macro="" textlink="">
      <xdr:nvSpPr>
        <xdr:cNvPr id="364" name="太陽 363"/>
        <xdr:cNvSpPr/>
      </xdr:nvSpPr>
      <xdr:spPr>
        <a:xfrm>
          <a:off x="4344379" y="6214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95</xdr:row>
      <xdr:rowOff>31493</xdr:rowOff>
    </xdr:from>
    <xdr:to>
      <xdr:col>7</xdr:col>
      <xdr:colOff>359597</xdr:colOff>
      <xdr:row>95</xdr:row>
      <xdr:rowOff>136893</xdr:rowOff>
    </xdr:to>
    <xdr:sp macro="" textlink="">
      <xdr:nvSpPr>
        <xdr:cNvPr id="365" name="月 364"/>
        <xdr:cNvSpPr/>
      </xdr:nvSpPr>
      <xdr:spPr>
        <a:xfrm rot="13320000">
          <a:off x="4383597" y="6375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97</xdr:row>
      <xdr:rowOff>23653</xdr:rowOff>
    </xdr:from>
    <xdr:to>
      <xdr:col>7</xdr:col>
      <xdr:colOff>375890</xdr:colOff>
      <xdr:row>97</xdr:row>
      <xdr:rowOff>139714</xdr:rowOff>
    </xdr:to>
    <xdr:sp macro="" textlink="">
      <xdr:nvSpPr>
        <xdr:cNvPr id="366" name="太陽 365"/>
        <xdr:cNvSpPr/>
      </xdr:nvSpPr>
      <xdr:spPr>
        <a:xfrm>
          <a:off x="4344379" y="6672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98</xdr:row>
      <xdr:rowOff>31493</xdr:rowOff>
    </xdr:from>
    <xdr:to>
      <xdr:col>7</xdr:col>
      <xdr:colOff>359597</xdr:colOff>
      <xdr:row>98</xdr:row>
      <xdr:rowOff>136893</xdr:rowOff>
    </xdr:to>
    <xdr:sp macro="" textlink="">
      <xdr:nvSpPr>
        <xdr:cNvPr id="367" name="月 366"/>
        <xdr:cNvSpPr/>
      </xdr:nvSpPr>
      <xdr:spPr>
        <a:xfrm rot="13320000">
          <a:off x="4383597" y="6832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100</xdr:row>
      <xdr:rowOff>23653</xdr:rowOff>
    </xdr:from>
    <xdr:to>
      <xdr:col>7</xdr:col>
      <xdr:colOff>375890</xdr:colOff>
      <xdr:row>100</xdr:row>
      <xdr:rowOff>139714</xdr:rowOff>
    </xdr:to>
    <xdr:sp macro="" textlink="">
      <xdr:nvSpPr>
        <xdr:cNvPr id="368" name="太陽 367"/>
        <xdr:cNvSpPr/>
      </xdr:nvSpPr>
      <xdr:spPr>
        <a:xfrm>
          <a:off x="4344379" y="7129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101</xdr:row>
      <xdr:rowOff>31493</xdr:rowOff>
    </xdr:from>
    <xdr:to>
      <xdr:col>7</xdr:col>
      <xdr:colOff>359597</xdr:colOff>
      <xdr:row>101</xdr:row>
      <xdr:rowOff>136893</xdr:rowOff>
    </xdr:to>
    <xdr:sp macro="" textlink="">
      <xdr:nvSpPr>
        <xdr:cNvPr id="369" name="月 368"/>
        <xdr:cNvSpPr/>
      </xdr:nvSpPr>
      <xdr:spPr>
        <a:xfrm rot="13320000">
          <a:off x="4383597" y="7289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103</xdr:row>
      <xdr:rowOff>23653</xdr:rowOff>
    </xdr:from>
    <xdr:to>
      <xdr:col>7</xdr:col>
      <xdr:colOff>375890</xdr:colOff>
      <xdr:row>103</xdr:row>
      <xdr:rowOff>139714</xdr:rowOff>
    </xdr:to>
    <xdr:sp macro="" textlink="">
      <xdr:nvSpPr>
        <xdr:cNvPr id="370" name="太陽 369"/>
        <xdr:cNvSpPr/>
      </xdr:nvSpPr>
      <xdr:spPr>
        <a:xfrm>
          <a:off x="4344379" y="7586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104</xdr:row>
      <xdr:rowOff>31493</xdr:rowOff>
    </xdr:from>
    <xdr:to>
      <xdr:col>7</xdr:col>
      <xdr:colOff>359597</xdr:colOff>
      <xdr:row>104</xdr:row>
      <xdr:rowOff>136893</xdr:rowOff>
    </xdr:to>
    <xdr:sp macro="" textlink="">
      <xdr:nvSpPr>
        <xdr:cNvPr id="371" name="月 370"/>
        <xdr:cNvSpPr/>
      </xdr:nvSpPr>
      <xdr:spPr>
        <a:xfrm rot="13320000">
          <a:off x="4383597" y="7746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106</xdr:row>
      <xdr:rowOff>23653</xdr:rowOff>
    </xdr:from>
    <xdr:to>
      <xdr:col>7</xdr:col>
      <xdr:colOff>375890</xdr:colOff>
      <xdr:row>106</xdr:row>
      <xdr:rowOff>139714</xdr:rowOff>
    </xdr:to>
    <xdr:sp macro="" textlink="">
      <xdr:nvSpPr>
        <xdr:cNvPr id="372" name="太陽 371"/>
        <xdr:cNvSpPr/>
      </xdr:nvSpPr>
      <xdr:spPr>
        <a:xfrm>
          <a:off x="4344379" y="8043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107</xdr:row>
      <xdr:rowOff>31493</xdr:rowOff>
    </xdr:from>
    <xdr:to>
      <xdr:col>7</xdr:col>
      <xdr:colOff>359597</xdr:colOff>
      <xdr:row>107</xdr:row>
      <xdr:rowOff>136893</xdr:rowOff>
    </xdr:to>
    <xdr:sp macro="" textlink="">
      <xdr:nvSpPr>
        <xdr:cNvPr id="373" name="月 372"/>
        <xdr:cNvSpPr/>
      </xdr:nvSpPr>
      <xdr:spPr>
        <a:xfrm rot="13320000">
          <a:off x="4383597" y="8203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109</xdr:row>
      <xdr:rowOff>23653</xdr:rowOff>
    </xdr:from>
    <xdr:to>
      <xdr:col>7</xdr:col>
      <xdr:colOff>375890</xdr:colOff>
      <xdr:row>109</xdr:row>
      <xdr:rowOff>139714</xdr:rowOff>
    </xdr:to>
    <xdr:sp macro="" textlink="">
      <xdr:nvSpPr>
        <xdr:cNvPr id="374" name="太陽 373"/>
        <xdr:cNvSpPr/>
      </xdr:nvSpPr>
      <xdr:spPr>
        <a:xfrm>
          <a:off x="4344379" y="8500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110</xdr:row>
      <xdr:rowOff>31493</xdr:rowOff>
    </xdr:from>
    <xdr:to>
      <xdr:col>7</xdr:col>
      <xdr:colOff>359597</xdr:colOff>
      <xdr:row>110</xdr:row>
      <xdr:rowOff>136893</xdr:rowOff>
    </xdr:to>
    <xdr:sp macro="" textlink="">
      <xdr:nvSpPr>
        <xdr:cNvPr id="375" name="月 374"/>
        <xdr:cNvSpPr/>
      </xdr:nvSpPr>
      <xdr:spPr>
        <a:xfrm rot="13320000">
          <a:off x="4383597" y="8661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112</xdr:row>
      <xdr:rowOff>23653</xdr:rowOff>
    </xdr:from>
    <xdr:to>
      <xdr:col>7</xdr:col>
      <xdr:colOff>375890</xdr:colOff>
      <xdr:row>112</xdr:row>
      <xdr:rowOff>139714</xdr:rowOff>
    </xdr:to>
    <xdr:sp macro="" textlink="">
      <xdr:nvSpPr>
        <xdr:cNvPr id="376" name="太陽 375"/>
        <xdr:cNvSpPr/>
      </xdr:nvSpPr>
      <xdr:spPr>
        <a:xfrm>
          <a:off x="4344379" y="8958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113</xdr:row>
      <xdr:rowOff>31493</xdr:rowOff>
    </xdr:from>
    <xdr:to>
      <xdr:col>7</xdr:col>
      <xdr:colOff>359597</xdr:colOff>
      <xdr:row>113</xdr:row>
      <xdr:rowOff>136893</xdr:rowOff>
    </xdr:to>
    <xdr:sp macro="" textlink="">
      <xdr:nvSpPr>
        <xdr:cNvPr id="377" name="月 376"/>
        <xdr:cNvSpPr/>
      </xdr:nvSpPr>
      <xdr:spPr>
        <a:xfrm rot="13320000">
          <a:off x="4383597" y="9118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115</xdr:row>
      <xdr:rowOff>23653</xdr:rowOff>
    </xdr:from>
    <xdr:to>
      <xdr:col>7</xdr:col>
      <xdr:colOff>375890</xdr:colOff>
      <xdr:row>115</xdr:row>
      <xdr:rowOff>139714</xdr:rowOff>
    </xdr:to>
    <xdr:sp macro="" textlink="">
      <xdr:nvSpPr>
        <xdr:cNvPr id="378" name="太陽 377"/>
        <xdr:cNvSpPr/>
      </xdr:nvSpPr>
      <xdr:spPr>
        <a:xfrm>
          <a:off x="4344379" y="9415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116</xdr:row>
      <xdr:rowOff>31493</xdr:rowOff>
    </xdr:from>
    <xdr:to>
      <xdr:col>7</xdr:col>
      <xdr:colOff>359597</xdr:colOff>
      <xdr:row>116</xdr:row>
      <xdr:rowOff>136893</xdr:rowOff>
    </xdr:to>
    <xdr:sp macro="" textlink="">
      <xdr:nvSpPr>
        <xdr:cNvPr id="379" name="月 378"/>
        <xdr:cNvSpPr/>
      </xdr:nvSpPr>
      <xdr:spPr>
        <a:xfrm rot="13320000">
          <a:off x="4383597" y="9575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118</xdr:row>
      <xdr:rowOff>23653</xdr:rowOff>
    </xdr:from>
    <xdr:to>
      <xdr:col>7</xdr:col>
      <xdr:colOff>375890</xdr:colOff>
      <xdr:row>118</xdr:row>
      <xdr:rowOff>139714</xdr:rowOff>
    </xdr:to>
    <xdr:sp macro="" textlink="">
      <xdr:nvSpPr>
        <xdr:cNvPr id="380" name="太陽 379"/>
        <xdr:cNvSpPr/>
      </xdr:nvSpPr>
      <xdr:spPr>
        <a:xfrm>
          <a:off x="4344379" y="9872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119</xdr:row>
      <xdr:rowOff>31493</xdr:rowOff>
    </xdr:from>
    <xdr:to>
      <xdr:col>7</xdr:col>
      <xdr:colOff>359597</xdr:colOff>
      <xdr:row>119</xdr:row>
      <xdr:rowOff>136893</xdr:rowOff>
    </xdr:to>
    <xdr:sp macro="" textlink="">
      <xdr:nvSpPr>
        <xdr:cNvPr id="381" name="月 380"/>
        <xdr:cNvSpPr/>
      </xdr:nvSpPr>
      <xdr:spPr>
        <a:xfrm rot="13320000">
          <a:off x="4383597" y="10032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121</xdr:row>
      <xdr:rowOff>23653</xdr:rowOff>
    </xdr:from>
    <xdr:to>
      <xdr:col>7</xdr:col>
      <xdr:colOff>375890</xdr:colOff>
      <xdr:row>121</xdr:row>
      <xdr:rowOff>139714</xdr:rowOff>
    </xdr:to>
    <xdr:sp macro="" textlink="">
      <xdr:nvSpPr>
        <xdr:cNvPr id="382" name="太陽 381"/>
        <xdr:cNvSpPr/>
      </xdr:nvSpPr>
      <xdr:spPr>
        <a:xfrm>
          <a:off x="4344379" y="10329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122</xdr:row>
      <xdr:rowOff>31493</xdr:rowOff>
    </xdr:from>
    <xdr:to>
      <xdr:col>7</xdr:col>
      <xdr:colOff>359597</xdr:colOff>
      <xdr:row>122</xdr:row>
      <xdr:rowOff>136893</xdr:rowOff>
    </xdr:to>
    <xdr:sp macro="" textlink="">
      <xdr:nvSpPr>
        <xdr:cNvPr id="383" name="月 382"/>
        <xdr:cNvSpPr/>
      </xdr:nvSpPr>
      <xdr:spPr>
        <a:xfrm rot="13320000">
          <a:off x="4383597" y="10489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121</xdr:row>
      <xdr:rowOff>23653</xdr:rowOff>
    </xdr:from>
    <xdr:to>
      <xdr:col>7</xdr:col>
      <xdr:colOff>375890</xdr:colOff>
      <xdr:row>121</xdr:row>
      <xdr:rowOff>139714</xdr:rowOff>
    </xdr:to>
    <xdr:sp macro="" textlink="">
      <xdr:nvSpPr>
        <xdr:cNvPr id="384" name="太陽 383"/>
        <xdr:cNvSpPr/>
      </xdr:nvSpPr>
      <xdr:spPr>
        <a:xfrm>
          <a:off x="4344379" y="10329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122</xdr:row>
      <xdr:rowOff>31493</xdr:rowOff>
    </xdr:from>
    <xdr:to>
      <xdr:col>7</xdr:col>
      <xdr:colOff>359597</xdr:colOff>
      <xdr:row>122</xdr:row>
      <xdr:rowOff>136893</xdr:rowOff>
    </xdr:to>
    <xdr:sp macro="" textlink="">
      <xdr:nvSpPr>
        <xdr:cNvPr id="385" name="月 384"/>
        <xdr:cNvSpPr/>
      </xdr:nvSpPr>
      <xdr:spPr>
        <a:xfrm rot="13320000">
          <a:off x="4383597" y="10489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124</xdr:row>
      <xdr:rowOff>23653</xdr:rowOff>
    </xdr:from>
    <xdr:to>
      <xdr:col>7</xdr:col>
      <xdr:colOff>375890</xdr:colOff>
      <xdr:row>124</xdr:row>
      <xdr:rowOff>139714</xdr:rowOff>
    </xdr:to>
    <xdr:sp macro="" textlink="">
      <xdr:nvSpPr>
        <xdr:cNvPr id="386" name="太陽 385"/>
        <xdr:cNvSpPr/>
      </xdr:nvSpPr>
      <xdr:spPr>
        <a:xfrm>
          <a:off x="4344379" y="10786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125</xdr:row>
      <xdr:rowOff>31493</xdr:rowOff>
    </xdr:from>
    <xdr:to>
      <xdr:col>7</xdr:col>
      <xdr:colOff>359597</xdr:colOff>
      <xdr:row>125</xdr:row>
      <xdr:rowOff>136893</xdr:rowOff>
    </xdr:to>
    <xdr:sp macro="" textlink="">
      <xdr:nvSpPr>
        <xdr:cNvPr id="387" name="月 386"/>
        <xdr:cNvSpPr/>
      </xdr:nvSpPr>
      <xdr:spPr>
        <a:xfrm rot="13320000">
          <a:off x="4383597" y="10947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127</xdr:row>
      <xdr:rowOff>23653</xdr:rowOff>
    </xdr:from>
    <xdr:to>
      <xdr:col>7</xdr:col>
      <xdr:colOff>375890</xdr:colOff>
      <xdr:row>127</xdr:row>
      <xdr:rowOff>139714</xdr:rowOff>
    </xdr:to>
    <xdr:sp macro="" textlink="">
      <xdr:nvSpPr>
        <xdr:cNvPr id="388" name="太陽 387"/>
        <xdr:cNvSpPr/>
      </xdr:nvSpPr>
      <xdr:spPr>
        <a:xfrm>
          <a:off x="4344379" y="11244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128</xdr:row>
      <xdr:rowOff>31493</xdr:rowOff>
    </xdr:from>
    <xdr:to>
      <xdr:col>7</xdr:col>
      <xdr:colOff>359597</xdr:colOff>
      <xdr:row>128</xdr:row>
      <xdr:rowOff>136893</xdr:rowOff>
    </xdr:to>
    <xdr:sp macro="" textlink="">
      <xdr:nvSpPr>
        <xdr:cNvPr id="389" name="月 388"/>
        <xdr:cNvSpPr/>
      </xdr:nvSpPr>
      <xdr:spPr>
        <a:xfrm rot="13320000">
          <a:off x="4383597" y="11404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130</xdr:row>
      <xdr:rowOff>23653</xdr:rowOff>
    </xdr:from>
    <xdr:to>
      <xdr:col>7</xdr:col>
      <xdr:colOff>375890</xdr:colOff>
      <xdr:row>130</xdr:row>
      <xdr:rowOff>139714</xdr:rowOff>
    </xdr:to>
    <xdr:sp macro="" textlink="">
      <xdr:nvSpPr>
        <xdr:cNvPr id="390" name="太陽 389"/>
        <xdr:cNvSpPr/>
      </xdr:nvSpPr>
      <xdr:spPr>
        <a:xfrm>
          <a:off x="4344379" y="11701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131</xdr:row>
      <xdr:rowOff>31493</xdr:rowOff>
    </xdr:from>
    <xdr:to>
      <xdr:col>7</xdr:col>
      <xdr:colOff>359597</xdr:colOff>
      <xdr:row>131</xdr:row>
      <xdr:rowOff>136893</xdr:rowOff>
    </xdr:to>
    <xdr:sp macro="" textlink="">
      <xdr:nvSpPr>
        <xdr:cNvPr id="391" name="月 390"/>
        <xdr:cNvSpPr/>
      </xdr:nvSpPr>
      <xdr:spPr>
        <a:xfrm rot="13320000">
          <a:off x="4383597" y="11861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133</xdr:row>
      <xdr:rowOff>23653</xdr:rowOff>
    </xdr:from>
    <xdr:to>
      <xdr:col>7</xdr:col>
      <xdr:colOff>375890</xdr:colOff>
      <xdr:row>133</xdr:row>
      <xdr:rowOff>139714</xdr:rowOff>
    </xdr:to>
    <xdr:sp macro="" textlink="">
      <xdr:nvSpPr>
        <xdr:cNvPr id="392" name="太陽 391"/>
        <xdr:cNvSpPr/>
      </xdr:nvSpPr>
      <xdr:spPr>
        <a:xfrm>
          <a:off x="4344379" y="12158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134</xdr:row>
      <xdr:rowOff>31493</xdr:rowOff>
    </xdr:from>
    <xdr:to>
      <xdr:col>7</xdr:col>
      <xdr:colOff>359597</xdr:colOff>
      <xdr:row>134</xdr:row>
      <xdr:rowOff>136893</xdr:rowOff>
    </xdr:to>
    <xdr:sp macro="" textlink="">
      <xdr:nvSpPr>
        <xdr:cNvPr id="393" name="月 392"/>
        <xdr:cNvSpPr/>
      </xdr:nvSpPr>
      <xdr:spPr>
        <a:xfrm rot="13320000">
          <a:off x="4383597" y="12318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136</xdr:row>
      <xdr:rowOff>23653</xdr:rowOff>
    </xdr:from>
    <xdr:to>
      <xdr:col>7</xdr:col>
      <xdr:colOff>375890</xdr:colOff>
      <xdr:row>136</xdr:row>
      <xdr:rowOff>139714</xdr:rowOff>
    </xdr:to>
    <xdr:sp macro="" textlink="">
      <xdr:nvSpPr>
        <xdr:cNvPr id="394" name="太陽 393"/>
        <xdr:cNvSpPr/>
      </xdr:nvSpPr>
      <xdr:spPr>
        <a:xfrm>
          <a:off x="4344379" y="12615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137</xdr:row>
      <xdr:rowOff>31493</xdr:rowOff>
    </xdr:from>
    <xdr:to>
      <xdr:col>7</xdr:col>
      <xdr:colOff>359597</xdr:colOff>
      <xdr:row>137</xdr:row>
      <xdr:rowOff>136893</xdr:rowOff>
    </xdr:to>
    <xdr:sp macro="" textlink="">
      <xdr:nvSpPr>
        <xdr:cNvPr id="395" name="月 394"/>
        <xdr:cNvSpPr/>
      </xdr:nvSpPr>
      <xdr:spPr>
        <a:xfrm rot="13320000">
          <a:off x="4383597" y="12775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139</xdr:row>
      <xdr:rowOff>23653</xdr:rowOff>
    </xdr:from>
    <xdr:to>
      <xdr:col>7</xdr:col>
      <xdr:colOff>375890</xdr:colOff>
      <xdr:row>139</xdr:row>
      <xdr:rowOff>139714</xdr:rowOff>
    </xdr:to>
    <xdr:sp macro="" textlink="">
      <xdr:nvSpPr>
        <xdr:cNvPr id="396" name="太陽 395"/>
        <xdr:cNvSpPr/>
      </xdr:nvSpPr>
      <xdr:spPr>
        <a:xfrm>
          <a:off x="4344379" y="13072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140</xdr:row>
      <xdr:rowOff>31493</xdr:rowOff>
    </xdr:from>
    <xdr:to>
      <xdr:col>7</xdr:col>
      <xdr:colOff>359597</xdr:colOff>
      <xdr:row>140</xdr:row>
      <xdr:rowOff>136893</xdr:rowOff>
    </xdr:to>
    <xdr:sp macro="" textlink="">
      <xdr:nvSpPr>
        <xdr:cNvPr id="397" name="月 396"/>
        <xdr:cNvSpPr/>
      </xdr:nvSpPr>
      <xdr:spPr>
        <a:xfrm rot="13320000">
          <a:off x="4383597" y="13233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82</xdr:row>
      <xdr:rowOff>23653</xdr:rowOff>
    </xdr:from>
    <xdr:to>
      <xdr:col>7</xdr:col>
      <xdr:colOff>375890</xdr:colOff>
      <xdr:row>82</xdr:row>
      <xdr:rowOff>139714</xdr:rowOff>
    </xdr:to>
    <xdr:sp macro="" textlink="">
      <xdr:nvSpPr>
        <xdr:cNvPr id="398" name="太陽 397"/>
        <xdr:cNvSpPr/>
      </xdr:nvSpPr>
      <xdr:spPr>
        <a:xfrm>
          <a:off x="4344379" y="4386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83</xdr:row>
      <xdr:rowOff>31493</xdr:rowOff>
    </xdr:from>
    <xdr:to>
      <xdr:col>7</xdr:col>
      <xdr:colOff>359597</xdr:colOff>
      <xdr:row>83</xdr:row>
      <xdr:rowOff>136893</xdr:rowOff>
    </xdr:to>
    <xdr:sp macro="" textlink="">
      <xdr:nvSpPr>
        <xdr:cNvPr id="399" name="月 398"/>
        <xdr:cNvSpPr/>
      </xdr:nvSpPr>
      <xdr:spPr>
        <a:xfrm rot="13320000">
          <a:off x="4383597" y="4546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85</xdr:row>
      <xdr:rowOff>23653</xdr:rowOff>
    </xdr:from>
    <xdr:to>
      <xdr:col>7</xdr:col>
      <xdr:colOff>375890</xdr:colOff>
      <xdr:row>85</xdr:row>
      <xdr:rowOff>139714</xdr:rowOff>
    </xdr:to>
    <xdr:sp macro="" textlink="">
      <xdr:nvSpPr>
        <xdr:cNvPr id="400" name="太陽 399"/>
        <xdr:cNvSpPr/>
      </xdr:nvSpPr>
      <xdr:spPr>
        <a:xfrm>
          <a:off x="4344379" y="4843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86</xdr:row>
      <xdr:rowOff>31493</xdr:rowOff>
    </xdr:from>
    <xdr:to>
      <xdr:col>7</xdr:col>
      <xdr:colOff>359597</xdr:colOff>
      <xdr:row>86</xdr:row>
      <xdr:rowOff>136893</xdr:rowOff>
    </xdr:to>
    <xdr:sp macro="" textlink="">
      <xdr:nvSpPr>
        <xdr:cNvPr id="401" name="月 400"/>
        <xdr:cNvSpPr/>
      </xdr:nvSpPr>
      <xdr:spPr>
        <a:xfrm rot="13320000">
          <a:off x="4383597" y="5003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88</xdr:row>
      <xdr:rowOff>23653</xdr:rowOff>
    </xdr:from>
    <xdr:to>
      <xdr:col>7</xdr:col>
      <xdr:colOff>375890</xdr:colOff>
      <xdr:row>88</xdr:row>
      <xdr:rowOff>139714</xdr:rowOff>
    </xdr:to>
    <xdr:sp macro="" textlink="">
      <xdr:nvSpPr>
        <xdr:cNvPr id="402" name="太陽 401"/>
        <xdr:cNvSpPr/>
      </xdr:nvSpPr>
      <xdr:spPr>
        <a:xfrm>
          <a:off x="4344379" y="5300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89</xdr:row>
      <xdr:rowOff>31493</xdr:rowOff>
    </xdr:from>
    <xdr:to>
      <xdr:col>7</xdr:col>
      <xdr:colOff>359597</xdr:colOff>
      <xdr:row>89</xdr:row>
      <xdr:rowOff>136893</xdr:rowOff>
    </xdr:to>
    <xdr:sp macro="" textlink="">
      <xdr:nvSpPr>
        <xdr:cNvPr id="403" name="月 402"/>
        <xdr:cNvSpPr/>
      </xdr:nvSpPr>
      <xdr:spPr>
        <a:xfrm rot="13320000">
          <a:off x="4383597" y="5460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91</xdr:row>
      <xdr:rowOff>23653</xdr:rowOff>
    </xdr:from>
    <xdr:to>
      <xdr:col>7</xdr:col>
      <xdr:colOff>375890</xdr:colOff>
      <xdr:row>91</xdr:row>
      <xdr:rowOff>139714</xdr:rowOff>
    </xdr:to>
    <xdr:sp macro="" textlink="">
      <xdr:nvSpPr>
        <xdr:cNvPr id="404" name="太陽 403"/>
        <xdr:cNvSpPr/>
      </xdr:nvSpPr>
      <xdr:spPr>
        <a:xfrm>
          <a:off x="4344379" y="575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92</xdr:row>
      <xdr:rowOff>31493</xdr:rowOff>
    </xdr:from>
    <xdr:to>
      <xdr:col>7</xdr:col>
      <xdr:colOff>359597</xdr:colOff>
      <xdr:row>92</xdr:row>
      <xdr:rowOff>136893</xdr:rowOff>
    </xdr:to>
    <xdr:sp macro="" textlink="">
      <xdr:nvSpPr>
        <xdr:cNvPr id="405" name="月 404"/>
        <xdr:cNvSpPr/>
      </xdr:nvSpPr>
      <xdr:spPr>
        <a:xfrm rot="13320000">
          <a:off x="4383597" y="591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91</xdr:row>
      <xdr:rowOff>23653</xdr:rowOff>
    </xdr:from>
    <xdr:to>
      <xdr:col>7</xdr:col>
      <xdr:colOff>375890</xdr:colOff>
      <xdr:row>91</xdr:row>
      <xdr:rowOff>139714</xdr:rowOff>
    </xdr:to>
    <xdr:sp macro="" textlink="">
      <xdr:nvSpPr>
        <xdr:cNvPr id="406" name="太陽 405"/>
        <xdr:cNvSpPr/>
      </xdr:nvSpPr>
      <xdr:spPr>
        <a:xfrm>
          <a:off x="4344379" y="575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92</xdr:row>
      <xdr:rowOff>31493</xdr:rowOff>
    </xdr:from>
    <xdr:to>
      <xdr:col>7</xdr:col>
      <xdr:colOff>359597</xdr:colOff>
      <xdr:row>92</xdr:row>
      <xdr:rowOff>136893</xdr:rowOff>
    </xdr:to>
    <xdr:sp macro="" textlink="">
      <xdr:nvSpPr>
        <xdr:cNvPr id="407" name="月 406"/>
        <xdr:cNvSpPr/>
      </xdr:nvSpPr>
      <xdr:spPr>
        <a:xfrm rot="13320000">
          <a:off x="4383597" y="591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94</xdr:row>
      <xdr:rowOff>23653</xdr:rowOff>
    </xdr:from>
    <xdr:to>
      <xdr:col>7</xdr:col>
      <xdr:colOff>375890</xdr:colOff>
      <xdr:row>94</xdr:row>
      <xdr:rowOff>139714</xdr:rowOff>
    </xdr:to>
    <xdr:sp macro="" textlink="">
      <xdr:nvSpPr>
        <xdr:cNvPr id="408" name="太陽 407"/>
        <xdr:cNvSpPr/>
      </xdr:nvSpPr>
      <xdr:spPr>
        <a:xfrm>
          <a:off x="4344379" y="6214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95</xdr:row>
      <xdr:rowOff>31493</xdr:rowOff>
    </xdr:from>
    <xdr:to>
      <xdr:col>7</xdr:col>
      <xdr:colOff>359597</xdr:colOff>
      <xdr:row>95</xdr:row>
      <xdr:rowOff>136893</xdr:rowOff>
    </xdr:to>
    <xdr:sp macro="" textlink="">
      <xdr:nvSpPr>
        <xdr:cNvPr id="409" name="月 408"/>
        <xdr:cNvSpPr/>
      </xdr:nvSpPr>
      <xdr:spPr>
        <a:xfrm rot="13320000">
          <a:off x="4383597" y="6375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97</xdr:row>
      <xdr:rowOff>23653</xdr:rowOff>
    </xdr:from>
    <xdr:to>
      <xdr:col>7</xdr:col>
      <xdr:colOff>375890</xdr:colOff>
      <xdr:row>97</xdr:row>
      <xdr:rowOff>139714</xdr:rowOff>
    </xdr:to>
    <xdr:sp macro="" textlink="">
      <xdr:nvSpPr>
        <xdr:cNvPr id="410" name="太陽 409"/>
        <xdr:cNvSpPr/>
      </xdr:nvSpPr>
      <xdr:spPr>
        <a:xfrm>
          <a:off x="4344379" y="6672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98</xdr:row>
      <xdr:rowOff>31493</xdr:rowOff>
    </xdr:from>
    <xdr:to>
      <xdr:col>7</xdr:col>
      <xdr:colOff>359597</xdr:colOff>
      <xdr:row>98</xdr:row>
      <xdr:rowOff>136893</xdr:rowOff>
    </xdr:to>
    <xdr:sp macro="" textlink="">
      <xdr:nvSpPr>
        <xdr:cNvPr id="411" name="月 410"/>
        <xdr:cNvSpPr/>
      </xdr:nvSpPr>
      <xdr:spPr>
        <a:xfrm rot="13320000">
          <a:off x="4383597" y="6832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100</xdr:row>
      <xdr:rowOff>23653</xdr:rowOff>
    </xdr:from>
    <xdr:to>
      <xdr:col>7</xdr:col>
      <xdr:colOff>375890</xdr:colOff>
      <xdr:row>100</xdr:row>
      <xdr:rowOff>139714</xdr:rowOff>
    </xdr:to>
    <xdr:sp macro="" textlink="">
      <xdr:nvSpPr>
        <xdr:cNvPr id="412" name="太陽 411"/>
        <xdr:cNvSpPr/>
      </xdr:nvSpPr>
      <xdr:spPr>
        <a:xfrm>
          <a:off x="4344379" y="7129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101</xdr:row>
      <xdr:rowOff>31493</xdr:rowOff>
    </xdr:from>
    <xdr:to>
      <xdr:col>7</xdr:col>
      <xdr:colOff>359597</xdr:colOff>
      <xdr:row>101</xdr:row>
      <xdr:rowOff>136893</xdr:rowOff>
    </xdr:to>
    <xdr:sp macro="" textlink="">
      <xdr:nvSpPr>
        <xdr:cNvPr id="413" name="月 412"/>
        <xdr:cNvSpPr/>
      </xdr:nvSpPr>
      <xdr:spPr>
        <a:xfrm rot="13320000">
          <a:off x="4383597" y="7289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103</xdr:row>
      <xdr:rowOff>23653</xdr:rowOff>
    </xdr:from>
    <xdr:to>
      <xdr:col>7</xdr:col>
      <xdr:colOff>375890</xdr:colOff>
      <xdr:row>103</xdr:row>
      <xdr:rowOff>139714</xdr:rowOff>
    </xdr:to>
    <xdr:sp macro="" textlink="">
      <xdr:nvSpPr>
        <xdr:cNvPr id="414" name="太陽 413"/>
        <xdr:cNvSpPr/>
      </xdr:nvSpPr>
      <xdr:spPr>
        <a:xfrm>
          <a:off x="4344379" y="7586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104</xdr:row>
      <xdr:rowOff>31493</xdr:rowOff>
    </xdr:from>
    <xdr:to>
      <xdr:col>7</xdr:col>
      <xdr:colOff>359597</xdr:colOff>
      <xdr:row>104</xdr:row>
      <xdr:rowOff>136893</xdr:rowOff>
    </xdr:to>
    <xdr:sp macro="" textlink="">
      <xdr:nvSpPr>
        <xdr:cNvPr id="415" name="月 414"/>
        <xdr:cNvSpPr/>
      </xdr:nvSpPr>
      <xdr:spPr>
        <a:xfrm rot="13320000">
          <a:off x="4383597" y="7746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106</xdr:row>
      <xdr:rowOff>23653</xdr:rowOff>
    </xdr:from>
    <xdr:to>
      <xdr:col>7</xdr:col>
      <xdr:colOff>375890</xdr:colOff>
      <xdr:row>106</xdr:row>
      <xdr:rowOff>139714</xdr:rowOff>
    </xdr:to>
    <xdr:sp macro="" textlink="">
      <xdr:nvSpPr>
        <xdr:cNvPr id="416" name="太陽 415"/>
        <xdr:cNvSpPr/>
      </xdr:nvSpPr>
      <xdr:spPr>
        <a:xfrm>
          <a:off x="4344379" y="8043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107</xdr:row>
      <xdr:rowOff>31493</xdr:rowOff>
    </xdr:from>
    <xdr:to>
      <xdr:col>7</xdr:col>
      <xdr:colOff>359597</xdr:colOff>
      <xdr:row>107</xdr:row>
      <xdr:rowOff>136893</xdr:rowOff>
    </xdr:to>
    <xdr:sp macro="" textlink="">
      <xdr:nvSpPr>
        <xdr:cNvPr id="417" name="月 416"/>
        <xdr:cNvSpPr/>
      </xdr:nvSpPr>
      <xdr:spPr>
        <a:xfrm rot="13320000">
          <a:off x="4383597" y="8203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109</xdr:row>
      <xdr:rowOff>23653</xdr:rowOff>
    </xdr:from>
    <xdr:to>
      <xdr:col>7</xdr:col>
      <xdr:colOff>375890</xdr:colOff>
      <xdr:row>109</xdr:row>
      <xdr:rowOff>139714</xdr:rowOff>
    </xdr:to>
    <xdr:sp macro="" textlink="">
      <xdr:nvSpPr>
        <xdr:cNvPr id="418" name="太陽 417"/>
        <xdr:cNvSpPr/>
      </xdr:nvSpPr>
      <xdr:spPr>
        <a:xfrm>
          <a:off x="4344379" y="8500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110</xdr:row>
      <xdr:rowOff>31493</xdr:rowOff>
    </xdr:from>
    <xdr:to>
      <xdr:col>7</xdr:col>
      <xdr:colOff>359597</xdr:colOff>
      <xdr:row>110</xdr:row>
      <xdr:rowOff>136893</xdr:rowOff>
    </xdr:to>
    <xdr:sp macro="" textlink="">
      <xdr:nvSpPr>
        <xdr:cNvPr id="419" name="月 418"/>
        <xdr:cNvSpPr/>
      </xdr:nvSpPr>
      <xdr:spPr>
        <a:xfrm rot="13320000">
          <a:off x="4383597" y="8661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112</xdr:row>
      <xdr:rowOff>23653</xdr:rowOff>
    </xdr:from>
    <xdr:to>
      <xdr:col>7</xdr:col>
      <xdr:colOff>375890</xdr:colOff>
      <xdr:row>112</xdr:row>
      <xdr:rowOff>139714</xdr:rowOff>
    </xdr:to>
    <xdr:sp macro="" textlink="">
      <xdr:nvSpPr>
        <xdr:cNvPr id="420" name="太陽 419"/>
        <xdr:cNvSpPr/>
      </xdr:nvSpPr>
      <xdr:spPr>
        <a:xfrm>
          <a:off x="4344379" y="8958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113</xdr:row>
      <xdr:rowOff>31493</xdr:rowOff>
    </xdr:from>
    <xdr:to>
      <xdr:col>7</xdr:col>
      <xdr:colOff>359597</xdr:colOff>
      <xdr:row>113</xdr:row>
      <xdr:rowOff>136893</xdr:rowOff>
    </xdr:to>
    <xdr:sp macro="" textlink="">
      <xdr:nvSpPr>
        <xdr:cNvPr id="421" name="月 420"/>
        <xdr:cNvSpPr/>
      </xdr:nvSpPr>
      <xdr:spPr>
        <a:xfrm rot="13320000">
          <a:off x="4383597" y="9118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115</xdr:row>
      <xdr:rowOff>23653</xdr:rowOff>
    </xdr:from>
    <xdr:to>
      <xdr:col>7</xdr:col>
      <xdr:colOff>375890</xdr:colOff>
      <xdr:row>115</xdr:row>
      <xdr:rowOff>139714</xdr:rowOff>
    </xdr:to>
    <xdr:sp macro="" textlink="">
      <xdr:nvSpPr>
        <xdr:cNvPr id="422" name="太陽 421"/>
        <xdr:cNvSpPr/>
      </xdr:nvSpPr>
      <xdr:spPr>
        <a:xfrm>
          <a:off x="4344379" y="9415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116</xdr:row>
      <xdr:rowOff>31493</xdr:rowOff>
    </xdr:from>
    <xdr:to>
      <xdr:col>7</xdr:col>
      <xdr:colOff>359597</xdr:colOff>
      <xdr:row>116</xdr:row>
      <xdr:rowOff>136893</xdr:rowOff>
    </xdr:to>
    <xdr:sp macro="" textlink="">
      <xdr:nvSpPr>
        <xdr:cNvPr id="423" name="月 422"/>
        <xdr:cNvSpPr/>
      </xdr:nvSpPr>
      <xdr:spPr>
        <a:xfrm rot="13320000">
          <a:off x="4383597" y="9575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118</xdr:row>
      <xdr:rowOff>23653</xdr:rowOff>
    </xdr:from>
    <xdr:to>
      <xdr:col>7</xdr:col>
      <xdr:colOff>375890</xdr:colOff>
      <xdr:row>118</xdr:row>
      <xdr:rowOff>139714</xdr:rowOff>
    </xdr:to>
    <xdr:sp macro="" textlink="">
      <xdr:nvSpPr>
        <xdr:cNvPr id="424" name="太陽 423"/>
        <xdr:cNvSpPr/>
      </xdr:nvSpPr>
      <xdr:spPr>
        <a:xfrm>
          <a:off x="4344379" y="9872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119</xdr:row>
      <xdr:rowOff>31493</xdr:rowOff>
    </xdr:from>
    <xdr:to>
      <xdr:col>7</xdr:col>
      <xdr:colOff>359597</xdr:colOff>
      <xdr:row>119</xdr:row>
      <xdr:rowOff>136893</xdr:rowOff>
    </xdr:to>
    <xdr:sp macro="" textlink="">
      <xdr:nvSpPr>
        <xdr:cNvPr id="425" name="月 424"/>
        <xdr:cNvSpPr/>
      </xdr:nvSpPr>
      <xdr:spPr>
        <a:xfrm rot="13320000">
          <a:off x="4383597" y="10032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121</xdr:row>
      <xdr:rowOff>23653</xdr:rowOff>
    </xdr:from>
    <xdr:to>
      <xdr:col>7</xdr:col>
      <xdr:colOff>375890</xdr:colOff>
      <xdr:row>121</xdr:row>
      <xdr:rowOff>139714</xdr:rowOff>
    </xdr:to>
    <xdr:sp macro="" textlink="">
      <xdr:nvSpPr>
        <xdr:cNvPr id="426" name="太陽 425"/>
        <xdr:cNvSpPr/>
      </xdr:nvSpPr>
      <xdr:spPr>
        <a:xfrm>
          <a:off x="4344379" y="10329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122</xdr:row>
      <xdr:rowOff>31493</xdr:rowOff>
    </xdr:from>
    <xdr:to>
      <xdr:col>7</xdr:col>
      <xdr:colOff>359597</xdr:colOff>
      <xdr:row>122</xdr:row>
      <xdr:rowOff>136893</xdr:rowOff>
    </xdr:to>
    <xdr:sp macro="" textlink="">
      <xdr:nvSpPr>
        <xdr:cNvPr id="427" name="月 426"/>
        <xdr:cNvSpPr/>
      </xdr:nvSpPr>
      <xdr:spPr>
        <a:xfrm rot="13320000">
          <a:off x="4383597" y="10489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121</xdr:row>
      <xdr:rowOff>23653</xdr:rowOff>
    </xdr:from>
    <xdr:to>
      <xdr:col>7</xdr:col>
      <xdr:colOff>375890</xdr:colOff>
      <xdr:row>121</xdr:row>
      <xdr:rowOff>139714</xdr:rowOff>
    </xdr:to>
    <xdr:sp macro="" textlink="">
      <xdr:nvSpPr>
        <xdr:cNvPr id="428" name="太陽 427"/>
        <xdr:cNvSpPr/>
      </xdr:nvSpPr>
      <xdr:spPr>
        <a:xfrm>
          <a:off x="4344379" y="10329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122</xdr:row>
      <xdr:rowOff>31493</xdr:rowOff>
    </xdr:from>
    <xdr:to>
      <xdr:col>7</xdr:col>
      <xdr:colOff>359597</xdr:colOff>
      <xdr:row>122</xdr:row>
      <xdr:rowOff>136893</xdr:rowOff>
    </xdr:to>
    <xdr:sp macro="" textlink="">
      <xdr:nvSpPr>
        <xdr:cNvPr id="429" name="月 428"/>
        <xdr:cNvSpPr/>
      </xdr:nvSpPr>
      <xdr:spPr>
        <a:xfrm rot="13320000">
          <a:off x="4383597" y="10489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124</xdr:row>
      <xdr:rowOff>23653</xdr:rowOff>
    </xdr:from>
    <xdr:to>
      <xdr:col>7</xdr:col>
      <xdr:colOff>375890</xdr:colOff>
      <xdr:row>124</xdr:row>
      <xdr:rowOff>139714</xdr:rowOff>
    </xdr:to>
    <xdr:sp macro="" textlink="">
      <xdr:nvSpPr>
        <xdr:cNvPr id="430" name="太陽 429"/>
        <xdr:cNvSpPr/>
      </xdr:nvSpPr>
      <xdr:spPr>
        <a:xfrm>
          <a:off x="4344379" y="10786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125</xdr:row>
      <xdr:rowOff>31493</xdr:rowOff>
    </xdr:from>
    <xdr:to>
      <xdr:col>7</xdr:col>
      <xdr:colOff>359597</xdr:colOff>
      <xdr:row>125</xdr:row>
      <xdr:rowOff>136893</xdr:rowOff>
    </xdr:to>
    <xdr:sp macro="" textlink="">
      <xdr:nvSpPr>
        <xdr:cNvPr id="431" name="月 430"/>
        <xdr:cNvSpPr/>
      </xdr:nvSpPr>
      <xdr:spPr>
        <a:xfrm rot="13320000">
          <a:off x="4383597" y="10947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127</xdr:row>
      <xdr:rowOff>23653</xdr:rowOff>
    </xdr:from>
    <xdr:to>
      <xdr:col>7</xdr:col>
      <xdr:colOff>375890</xdr:colOff>
      <xdr:row>127</xdr:row>
      <xdr:rowOff>139714</xdr:rowOff>
    </xdr:to>
    <xdr:sp macro="" textlink="">
      <xdr:nvSpPr>
        <xdr:cNvPr id="432" name="太陽 431"/>
        <xdr:cNvSpPr/>
      </xdr:nvSpPr>
      <xdr:spPr>
        <a:xfrm>
          <a:off x="4344379" y="11244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128</xdr:row>
      <xdr:rowOff>31493</xdr:rowOff>
    </xdr:from>
    <xdr:to>
      <xdr:col>7</xdr:col>
      <xdr:colOff>359597</xdr:colOff>
      <xdr:row>128</xdr:row>
      <xdr:rowOff>136893</xdr:rowOff>
    </xdr:to>
    <xdr:sp macro="" textlink="">
      <xdr:nvSpPr>
        <xdr:cNvPr id="433" name="月 432"/>
        <xdr:cNvSpPr/>
      </xdr:nvSpPr>
      <xdr:spPr>
        <a:xfrm rot="13320000">
          <a:off x="4383597" y="11404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130</xdr:row>
      <xdr:rowOff>23653</xdr:rowOff>
    </xdr:from>
    <xdr:to>
      <xdr:col>7</xdr:col>
      <xdr:colOff>375890</xdr:colOff>
      <xdr:row>130</xdr:row>
      <xdr:rowOff>139714</xdr:rowOff>
    </xdr:to>
    <xdr:sp macro="" textlink="">
      <xdr:nvSpPr>
        <xdr:cNvPr id="434" name="太陽 433"/>
        <xdr:cNvSpPr/>
      </xdr:nvSpPr>
      <xdr:spPr>
        <a:xfrm>
          <a:off x="4344379" y="11701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131</xdr:row>
      <xdr:rowOff>31493</xdr:rowOff>
    </xdr:from>
    <xdr:to>
      <xdr:col>7</xdr:col>
      <xdr:colOff>359597</xdr:colOff>
      <xdr:row>131</xdr:row>
      <xdr:rowOff>136893</xdr:rowOff>
    </xdr:to>
    <xdr:sp macro="" textlink="">
      <xdr:nvSpPr>
        <xdr:cNvPr id="435" name="月 434"/>
        <xdr:cNvSpPr/>
      </xdr:nvSpPr>
      <xdr:spPr>
        <a:xfrm rot="13320000">
          <a:off x="4383597" y="11861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133</xdr:row>
      <xdr:rowOff>23653</xdr:rowOff>
    </xdr:from>
    <xdr:to>
      <xdr:col>7</xdr:col>
      <xdr:colOff>375890</xdr:colOff>
      <xdr:row>133</xdr:row>
      <xdr:rowOff>139714</xdr:rowOff>
    </xdr:to>
    <xdr:sp macro="" textlink="">
      <xdr:nvSpPr>
        <xdr:cNvPr id="436" name="太陽 435"/>
        <xdr:cNvSpPr/>
      </xdr:nvSpPr>
      <xdr:spPr>
        <a:xfrm>
          <a:off x="4344379" y="12158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134</xdr:row>
      <xdr:rowOff>31493</xdr:rowOff>
    </xdr:from>
    <xdr:to>
      <xdr:col>7</xdr:col>
      <xdr:colOff>359597</xdr:colOff>
      <xdr:row>134</xdr:row>
      <xdr:rowOff>136893</xdr:rowOff>
    </xdr:to>
    <xdr:sp macro="" textlink="">
      <xdr:nvSpPr>
        <xdr:cNvPr id="437" name="月 436"/>
        <xdr:cNvSpPr/>
      </xdr:nvSpPr>
      <xdr:spPr>
        <a:xfrm rot="13320000">
          <a:off x="4383597" y="12318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136</xdr:row>
      <xdr:rowOff>23653</xdr:rowOff>
    </xdr:from>
    <xdr:to>
      <xdr:col>7</xdr:col>
      <xdr:colOff>375890</xdr:colOff>
      <xdr:row>136</xdr:row>
      <xdr:rowOff>139714</xdr:rowOff>
    </xdr:to>
    <xdr:sp macro="" textlink="">
      <xdr:nvSpPr>
        <xdr:cNvPr id="438" name="太陽 437"/>
        <xdr:cNvSpPr/>
      </xdr:nvSpPr>
      <xdr:spPr>
        <a:xfrm>
          <a:off x="4344379" y="12615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137</xdr:row>
      <xdr:rowOff>31493</xdr:rowOff>
    </xdr:from>
    <xdr:to>
      <xdr:col>7</xdr:col>
      <xdr:colOff>359597</xdr:colOff>
      <xdr:row>137</xdr:row>
      <xdr:rowOff>136893</xdr:rowOff>
    </xdr:to>
    <xdr:sp macro="" textlink="">
      <xdr:nvSpPr>
        <xdr:cNvPr id="439" name="月 438"/>
        <xdr:cNvSpPr/>
      </xdr:nvSpPr>
      <xdr:spPr>
        <a:xfrm rot="13320000">
          <a:off x="4383597" y="12775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139</xdr:row>
      <xdr:rowOff>23653</xdr:rowOff>
    </xdr:from>
    <xdr:to>
      <xdr:col>7</xdr:col>
      <xdr:colOff>375890</xdr:colOff>
      <xdr:row>139</xdr:row>
      <xdr:rowOff>139714</xdr:rowOff>
    </xdr:to>
    <xdr:sp macro="" textlink="">
      <xdr:nvSpPr>
        <xdr:cNvPr id="440" name="太陽 439"/>
        <xdr:cNvSpPr/>
      </xdr:nvSpPr>
      <xdr:spPr>
        <a:xfrm>
          <a:off x="4344379" y="13072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140</xdr:row>
      <xdr:rowOff>31493</xdr:rowOff>
    </xdr:from>
    <xdr:to>
      <xdr:col>7</xdr:col>
      <xdr:colOff>359597</xdr:colOff>
      <xdr:row>140</xdr:row>
      <xdr:rowOff>136893</xdr:rowOff>
    </xdr:to>
    <xdr:sp macro="" textlink="">
      <xdr:nvSpPr>
        <xdr:cNvPr id="441" name="月 440"/>
        <xdr:cNvSpPr/>
      </xdr:nvSpPr>
      <xdr:spPr>
        <a:xfrm rot="13320000">
          <a:off x="4383597" y="13233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82</xdr:row>
      <xdr:rowOff>23653</xdr:rowOff>
    </xdr:from>
    <xdr:to>
      <xdr:col>7</xdr:col>
      <xdr:colOff>375890</xdr:colOff>
      <xdr:row>82</xdr:row>
      <xdr:rowOff>139714</xdr:rowOff>
    </xdr:to>
    <xdr:sp macro="" textlink="">
      <xdr:nvSpPr>
        <xdr:cNvPr id="442" name="太陽 441"/>
        <xdr:cNvSpPr/>
      </xdr:nvSpPr>
      <xdr:spPr>
        <a:xfrm>
          <a:off x="4344379" y="4386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83</xdr:row>
      <xdr:rowOff>31493</xdr:rowOff>
    </xdr:from>
    <xdr:to>
      <xdr:col>7</xdr:col>
      <xdr:colOff>359597</xdr:colOff>
      <xdr:row>83</xdr:row>
      <xdr:rowOff>136893</xdr:rowOff>
    </xdr:to>
    <xdr:sp macro="" textlink="">
      <xdr:nvSpPr>
        <xdr:cNvPr id="443" name="月 442"/>
        <xdr:cNvSpPr/>
      </xdr:nvSpPr>
      <xdr:spPr>
        <a:xfrm rot="13320000">
          <a:off x="4383597" y="4546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85</xdr:row>
      <xdr:rowOff>23653</xdr:rowOff>
    </xdr:from>
    <xdr:to>
      <xdr:col>7</xdr:col>
      <xdr:colOff>375890</xdr:colOff>
      <xdr:row>85</xdr:row>
      <xdr:rowOff>139714</xdr:rowOff>
    </xdr:to>
    <xdr:sp macro="" textlink="">
      <xdr:nvSpPr>
        <xdr:cNvPr id="444" name="太陽 443"/>
        <xdr:cNvSpPr/>
      </xdr:nvSpPr>
      <xdr:spPr>
        <a:xfrm>
          <a:off x="4344379" y="4843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86</xdr:row>
      <xdr:rowOff>31493</xdr:rowOff>
    </xdr:from>
    <xdr:to>
      <xdr:col>7</xdr:col>
      <xdr:colOff>359597</xdr:colOff>
      <xdr:row>86</xdr:row>
      <xdr:rowOff>136893</xdr:rowOff>
    </xdr:to>
    <xdr:sp macro="" textlink="">
      <xdr:nvSpPr>
        <xdr:cNvPr id="445" name="月 444"/>
        <xdr:cNvSpPr/>
      </xdr:nvSpPr>
      <xdr:spPr>
        <a:xfrm rot="13320000">
          <a:off x="4383597" y="5003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88</xdr:row>
      <xdr:rowOff>23653</xdr:rowOff>
    </xdr:from>
    <xdr:to>
      <xdr:col>7</xdr:col>
      <xdr:colOff>375890</xdr:colOff>
      <xdr:row>88</xdr:row>
      <xdr:rowOff>139714</xdr:rowOff>
    </xdr:to>
    <xdr:sp macro="" textlink="">
      <xdr:nvSpPr>
        <xdr:cNvPr id="446" name="太陽 445"/>
        <xdr:cNvSpPr/>
      </xdr:nvSpPr>
      <xdr:spPr>
        <a:xfrm>
          <a:off x="4344379" y="5300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89</xdr:row>
      <xdr:rowOff>31493</xdr:rowOff>
    </xdr:from>
    <xdr:to>
      <xdr:col>7</xdr:col>
      <xdr:colOff>359597</xdr:colOff>
      <xdr:row>89</xdr:row>
      <xdr:rowOff>136893</xdr:rowOff>
    </xdr:to>
    <xdr:sp macro="" textlink="">
      <xdr:nvSpPr>
        <xdr:cNvPr id="447" name="月 446"/>
        <xdr:cNvSpPr/>
      </xdr:nvSpPr>
      <xdr:spPr>
        <a:xfrm rot="13320000">
          <a:off x="4383597" y="5460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91</xdr:row>
      <xdr:rowOff>23653</xdr:rowOff>
    </xdr:from>
    <xdr:to>
      <xdr:col>7</xdr:col>
      <xdr:colOff>375890</xdr:colOff>
      <xdr:row>91</xdr:row>
      <xdr:rowOff>139714</xdr:rowOff>
    </xdr:to>
    <xdr:sp macro="" textlink="">
      <xdr:nvSpPr>
        <xdr:cNvPr id="448" name="太陽 447"/>
        <xdr:cNvSpPr/>
      </xdr:nvSpPr>
      <xdr:spPr>
        <a:xfrm>
          <a:off x="4344379" y="575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92</xdr:row>
      <xdr:rowOff>31493</xdr:rowOff>
    </xdr:from>
    <xdr:to>
      <xdr:col>7</xdr:col>
      <xdr:colOff>359597</xdr:colOff>
      <xdr:row>92</xdr:row>
      <xdr:rowOff>136893</xdr:rowOff>
    </xdr:to>
    <xdr:sp macro="" textlink="">
      <xdr:nvSpPr>
        <xdr:cNvPr id="449" name="月 448"/>
        <xdr:cNvSpPr/>
      </xdr:nvSpPr>
      <xdr:spPr>
        <a:xfrm rot="13320000">
          <a:off x="4383597" y="591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91</xdr:row>
      <xdr:rowOff>23653</xdr:rowOff>
    </xdr:from>
    <xdr:to>
      <xdr:col>7</xdr:col>
      <xdr:colOff>375890</xdr:colOff>
      <xdr:row>91</xdr:row>
      <xdr:rowOff>139714</xdr:rowOff>
    </xdr:to>
    <xdr:sp macro="" textlink="">
      <xdr:nvSpPr>
        <xdr:cNvPr id="450" name="太陽 449"/>
        <xdr:cNvSpPr/>
      </xdr:nvSpPr>
      <xdr:spPr>
        <a:xfrm>
          <a:off x="4344379" y="575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92</xdr:row>
      <xdr:rowOff>31493</xdr:rowOff>
    </xdr:from>
    <xdr:to>
      <xdr:col>7</xdr:col>
      <xdr:colOff>359597</xdr:colOff>
      <xdr:row>92</xdr:row>
      <xdr:rowOff>136893</xdr:rowOff>
    </xdr:to>
    <xdr:sp macro="" textlink="">
      <xdr:nvSpPr>
        <xdr:cNvPr id="451" name="月 450"/>
        <xdr:cNvSpPr/>
      </xdr:nvSpPr>
      <xdr:spPr>
        <a:xfrm rot="13320000">
          <a:off x="4383597" y="591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94</xdr:row>
      <xdr:rowOff>23653</xdr:rowOff>
    </xdr:from>
    <xdr:to>
      <xdr:col>7</xdr:col>
      <xdr:colOff>375890</xdr:colOff>
      <xdr:row>94</xdr:row>
      <xdr:rowOff>139714</xdr:rowOff>
    </xdr:to>
    <xdr:sp macro="" textlink="">
      <xdr:nvSpPr>
        <xdr:cNvPr id="452" name="太陽 451"/>
        <xdr:cNvSpPr/>
      </xdr:nvSpPr>
      <xdr:spPr>
        <a:xfrm>
          <a:off x="4344379" y="6214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95</xdr:row>
      <xdr:rowOff>31493</xdr:rowOff>
    </xdr:from>
    <xdr:to>
      <xdr:col>7</xdr:col>
      <xdr:colOff>359597</xdr:colOff>
      <xdr:row>95</xdr:row>
      <xdr:rowOff>136893</xdr:rowOff>
    </xdr:to>
    <xdr:sp macro="" textlink="">
      <xdr:nvSpPr>
        <xdr:cNvPr id="453" name="月 452"/>
        <xdr:cNvSpPr/>
      </xdr:nvSpPr>
      <xdr:spPr>
        <a:xfrm rot="13320000">
          <a:off x="4383597" y="6375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97</xdr:row>
      <xdr:rowOff>23653</xdr:rowOff>
    </xdr:from>
    <xdr:to>
      <xdr:col>7</xdr:col>
      <xdr:colOff>375890</xdr:colOff>
      <xdr:row>97</xdr:row>
      <xdr:rowOff>139714</xdr:rowOff>
    </xdr:to>
    <xdr:sp macro="" textlink="">
      <xdr:nvSpPr>
        <xdr:cNvPr id="454" name="太陽 453"/>
        <xdr:cNvSpPr/>
      </xdr:nvSpPr>
      <xdr:spPr>
        <a:xfrm>
          <a:off x="4344379" y="6672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98</xdr:row>
      <xdr:rowOff>31493</xdr:rowOff>
    </xdr:from>
    <xdr:to>
      <xdr:col>7</xdr:col>
      <xdr:colOff>359597</xdr:colOff>
      <xdr:row>98</xdr:row>
      <xdr:rowOff>136893</xdr:rowOff>
    </xdr:to>
    <xdr:sp macro="" textlink="">
      <xdr:nvSpPr>
        <xdr:cNvPr id="455" name="月 454"/>
        <xdr:cNvSpPr/>
      </xdr:nvSpPr>
      <xdr:spPr>
        <a:xfrm rot="13320000">
          <a:off x="4383597" y="6832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100</xdr:row>
      <xdr:rowOff>23653</xdr:rowOff>
    </xdr:from>
    <xdr:to>
      <xdr:col>7</xdr:col>
      <xdr:colOff>375890</xdr:colOff>
      <xdr:row>100</xdr:row>
      <xdr:rowOff>139714</xdr:rowOff>
    </xdr:to>
    <xdr:sp macro="" textlink="">
      <xdr:nvSpPr>
        <xdr:cNvPr id="456" name="太陽 455"/>
        <xdr:cNvSpPr/>
      </xdr:nvSpPr>
      <xdr:spPr>
        <a:xfrm>
          <a:off x="4344379" y="7129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101</xdr:row>
      <xdr:rowOff>31493</xdr:rowOff>
    </xdr:from>
    <xdr:to>
      <xdr:col>7</xdr:col>
      <xdr:colOff>359597</xdr:colOff>
      <xdr:row>101</xdr:row>
      <xdr:rowOff>136893</xdr:rowOff>
    </xdr:to>
    <xdr:sp macro="" textlink="">
      <xdr:nvSpPr>
        <xdr:cNvPr id="457" name="月 456"/>
        <xdr:cNvSpPr/>
      </xdr:nvSpPr>
      <xdr:spPr>
        <a:xfrm rot="13320000">
          <a:off x="4383597" y="7289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103</xdr:row>
      <xdr:rowOff>23653</xdr:rowOff>
    </xdr:from>
    <xdr:to>
      <xdr:col>7</xdr:col>
      <xdr:colOff>375890</xdr:colOff>
      <xdr:row>103</xdr:row>
      <xdr:rowOff>139714</xdr:rowOff>
    </xdr:to>
    <xdr:sp macro="" textlink="">
      <xdr:nvSpPr>
        <xdr:cNvPr id="458" name="太陽 457"/>
        <xdr:cNvSpPr/>
      </xdr:nvSpPr>
      <xdr:spPr>
        <a:xfrm>
          <a:off x="4344379" y="7586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104</xdr:row>
      <xdr:rowOff>31493</xdr:rowOff>
    </xdr:from>
    <xdr:to>
      <xdr:col>7</xdr:col>
      <xdr:colOff>359597</xdr:colOff>
      <xdr:row>104</xdr:row>
      <xdr:rowOff>136893</xdr:rowOff>
    </xdr:to>
    <xdr:sp macro="" textlink="">
      <xdr:nvSpPr>
        <xdr:cNvPr id="459" name="月 458"/>
        <xdr:cNvSpPr/>
      </xdr:nvSpPr>
      <xdr:spPr>
        <a:xfrm rot="13320000">
          <a:off x="4383597" y="7746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106</xdr:row>
      <xdr:rowOff>23653</xdr:rowOff>
    </xdr:from>
    <xdr:to>
      <xdr:col>7</xdr:col>
      <xdr:colOff>375890</xdr:colOff>
      <xdr:row>106</xdr:row>
      <xdr:rowOff>139714</xdr:rowOff>
    </xdr:to>
    <xdr:sp macro="" textlink="">
      <xdr:nvSpPr>
        <xdr:cNvPr id="460" name="太陽 459"/>
        <xdr:cNvSpPr/>
      </xdr:nvSpPr>
      <xdr:spPr>
        <a:xfrm>
          <a:off x="4344379" y="8043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107</xdr:row>
      <xdr:rowOff>31493</xdr:rowOff>
    </xdr:from>
    <xdr:to>
      <xdr:col>7</xdr:col>
      <xdr:colOff>359597</xdr:colOff>
      <xdr:row>107</xdr:row>
      <xdr:rowOff>136893</xdr:rowOff>
    </xdr:to>
    <xdr:sp macro="" textlink="">
      <xdr:nvSpPr>
        <xdr:cNvPr id="461" name="月 460"/>
        <xdr:cNvSpPr/>
      </xdr:nvSpPr>
      <xdr:spPr>
        <a:xfrm rot="13320000">
          <a:off x="4383597" y="8203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109</xdr:row>
      <xdr:rowOff>23653</xdr:rowOff>
    </xdr:from>
    <xdr:to>
      <xdr:col>7</xdr:col>
      <xdr:colOff>375890</xdr:colOff>
      <xdr:row>109</xdr:row>
      <xdr:rowOff>139714</xdr:rowOff>
    </xdr:to>
    <xdr:sp macro="" textlink="">
      <xdr:nvSpPr>
        <xdr:cNvPr id="462" name="太陽 461"/>
        <xdr:cNvSpPr/>
      </xdr:nvSpPr>
      <xdr:spPr>
        <a:xfrm>
          <a:off x="4344379" y="8500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110</xdr:row>
      <xdr:rowOff>31493</xdr:rowOff>
    </xdr:from>
    <xdr:to>
      <xdr:col>7</xdr:col>
      <xdr:colOff>359597</xdr:colOff>
      <xdr:row>110</xdr:row>
      <xdr:rowOff>136893</xdr:rowOff>
    </xdr:to>
    <xdr:sp macro="" textlink="">
      <xdr:nvSpPr>
        <xdr:cNvPr id="463" name="月 462"/>
        <xdr:cNvSpPr/>
      </xdr:nvSpPr>
      <xdr:spPr>
        <a:xfrm rot="13320000">
          <a:off x="4383597" y="8661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112</xdr:row>
      <xdr:rowOff>23653</xdr:rowOff>
    </xdr:from>
    <xdr:to>
      <xdr:col>7</xdr:col>
      <xdr:colOff>375890</xdr:colOff>
      <xdr:row>112</xdr:row>
      <xdr:rowOff>139714</xdr:rowOff>
    </xdr:to>
    <xdr:sp macro="" textlink="">
      <xdr:nvSpPr>
        <xdr:cNvPr id="464" name="太陽 463"/>
        <xdr:cNvSpPr/>
      </xdr:nvSpPr>
      <xdr:spPr>
        <a:xfrm>
          <a:off x="4344379" y="8958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113</xdr:row>
      <xdr:rowOff>31493</xdr:rowOff>
    </xdr:from>
    <xdr:to>
      <xdr:col>7</xdr:col>
      <xdr:colOff>359597</xdr:colOff>
      <xdr:row>113</xdr:row>
      <xdr:rowOff>136893</xdr:rowOff>
    </xdr:to>
    <xdr:sp macro="" textlink="">
      <xdr:nvSpPr>
        <xdr:cNvPr id="465" name="月 464"/>
        <xdr:cNvSpPr/>
      </xdr:nvSpPr>
      <xdr:spPr>
        <a:xfrm rot="13320000">
          <a:off x="4383597" y="9118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115</xdr:row>
      <xdr:rowOff>23653</xdr:rowOff>
    </xdr:from>
    <xdr:to>
      <xdr:col>7</xdr:col>
      <xdr:colOff>375890</xdr:colOff>
      <xdr:row>115</xdr:row>
      <xdr:rowOff>139714</xdr:rowOff>
    </xdr:to>
    <xdr:sp macro="" textlink="">
      <xdr:nvSpPr>
        <xdr:cNvPr id="466" name="太陽 465"/>
        <xdr:cNvSpPr/>
      </xdr:nvSpPr>
      <xdr:spPr>
        <a:xfrm>
          <a:off x="4344379" y="9415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116</xdr:row>
      <xdr:rowOff>31493</xdr:rowOff>
    </xdr:from>
    <xdr:to>
      <xdr:col>7</xdr:col>
      <xdr:colOff>359597</xdr:colOff>
      <xdr:row>116</xdr:row>
      <xdr:rowOff>136893</xdr:rowOff>
    </xdr:to>
    <xdr:sp macro="" textlink="">
      <xdr:nvSpPr>
        <xdr:cNvPr id="467" name="月 466"/>
        <xdr:cNvSpPr/>
      </xdr:nvSpPr>
      <xdr:spPr>
        <a:xfrm rot="13320000">
          <a:off x="4383597" y="9575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118</xdr:row>
      <xdr:rowOff>23653</xdr:rowOff>
    </xdr:from>
    <xdr:to>
      <xdr:col>7</xdr:col>
      <xdr:colOff>375890</xdr:colOff>
      <xdr:row>118</xdr:row>
      <xdr:rowOff>139714</xdr:rowOff>
    </xdr:to>
    <xdr:sp macro="" textlink="">
      <xdr:nvSpPr>
        <xdr:cNvPr id="468" name="太陽 467"/>
        <xdr:cNvSpPr/>
      </xdr:nvSpPr>
      <xdr:spPr>
        <a:xfrm>
          <a:off x="4344379" y="9872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119</xdr:row>
      <xdr:rowOff>31493</xdr:rowOff>
    </xdr:from>
    <xdr:to>
      <xdr:col>7</xdr:col>
      <xdr:colOff>359597</xdr:colOff>
      <xdr:row>119</xdr:row>
      <xdr:rowOff>136893</xdr:rowOff>
    </xdr:to>
    <xdr:sp macro="" textlink="">
      <xdr:nvSpPr>
        <xdr:cNvPr id="469" name="月 468"/>
        <xdr:cNvSpPr/>
      </xdr:nvSpPr>
      <xdr:spPr>
        <a:xfrm rot="13320000">
          <a:off x="4383597" y="10032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121</xdr:row>
      <xdr:rowOff>23653</xdr:rowOff>
    </xdr:from>
    <xdr:to>
      <xdr:col>7</xdr:col>
      <xdr:colOff>375890</xdr:colOff>
      <xdr:row>121</xdr:row>
      <xdr:rowOff>139714</xdr:rowOff>
    </xdr:to>
    <xdr:sp macro="" textlink="">
      <xdr:nvSpPr>
        <xdr:cNvPr id="470" name="太陽 469"/>
        <xdr:cNvSpPr/>
      </xdr:nvSpPr>
      <xdr:spPr>
        <a:xfrm>
          <a:off x="4344379" y="10329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122</xdr:row>
      <xdr:rowOff>31493</xdr:rowOff>
    </xdr:from>
    <xdr:to>
      <xdr:col>7</xdr:col>
      <xdr:colOff>359597</xdr:colOff>
      <xdr:row>122</xdr:row>
      <xdr:rowOff>136893</xdr:rowOff>
    </xdr:to>
    <xdr:sp macro="" textlink="">
      <xdr:nvSpPr>
        <xdr:cNvPr id="471" name="月 470"/>
        <xdr:cNvSpPr/>
      </xdr:nvSpPr>
      <xdr:spPr>
        <a:xfrm rot="13320000">
          <a:off x="4383597" y="10489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121</xdr:row>
      <xdr:rowOff>23653</xdr:rowOff>
    </xdr:from>
    <xdr:to>
      <xdr:col>7</xdr:col>
      <xdr:colOff>375890</xdr:colOff>
      <xdr:row>121</xdr:row>
      <xdr:rowOff>139714</xdr:rowOff>
    </xdr:to>
    <xdr:sp macro="" textlink="">
      <xdr:nvSpPr>
        <xdr:cNvPr id="472" name="太陽 471"/>
        <xdr:cNvSpPr/>
      </xdr:nvSpPr>
      <xdr:spPr>
        <a:xfrm>
          <a:off x="4344379" y="10329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122</xdr:row>
      <xdr:rowOff>31493</xdr:rowOff>
    </xdr:from>
    <xdr:to>
      <xdr:col>7</xdr:col>
      <xdr:colOff>359597</xdr:colOff>
      <xdr:row>122</xdr:row>
      <xdr:rowOff>136893</xdr:rowOff>
    </xdr:to>
    <xdr:sp macro="" textlink="">
      <xdr:nvSpPr>
        <xdr:cNvPr id="473" name="月 472"/>
        <xdr:cNvSpPr/>
      </xdr:nvSpPr>
      <xdr:spPr>
        <a:xfrm rot="13320000">
          <a:off x="4383597" y="10489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124</xdr:row>
      <xdr:rowOff>23653</xdr:rowOff>
    </xdr:from>
    <xdr:to>
      <xdr:col>7</xdr:col>
      <xdr:colOff>375890</xdr:colOff>
      <xdr:row>124</xdr:row>
      <xdr:rowOff>139714</xdr:rowOff>
    </xdr:to>
    <xdr:sp macro="" textlink="">
      <xdr:nvSpPr>
        <xdr:cNvPr id="474" name="太陽 473"/>
        <xdr:cNvSpPr/>
      </xdr:nvSpPr>
      <xdr:spPr>
        <a:xfrm>
          <a:off x="4344379" y="10786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125</xdr:row>
      <xdr:rowOff>31493</xdr:rowOff>
    </xdr:from>
    <xdr:to>
      <xdr:col>7</xdr:col>
      <xdr:colOff>359597</xdr:colOff>
      <xdr:row>125</xdr:row>
      <xdr:rowOff>136893</xdr:rowOff>
    </xdr:to>
    <xdr:sp macro="" textlink="">
      <xdr:nvSpPr>
        <xdr:cNvPr id="475" name="月 474"/>
        <xdr:cNvSpPr/>
      </xdr:nvSpPr>
      <xdr:spPr>
        <a:xfrm rot="13320000">
          <a:off x="4383597" y="10947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127</xdr:row>
      <xdr:rowOff>23653</xdr:rowOff>
    </xdr:from>
    <xdr:to>
      <xdr:col>7</xdr:col>
      <xdr:colOff>375890</xdr:colOff>
      <xdr:row>127</xdr:row>
      <xdr:rowOff>139714</xdr:rowOff>
    </xdr:to>
    <xdr:sp macro="" textlink="">
      <xdr:nvSpPr>
        <xdr:cNvPr id="476" name="太陽 475"/>
        <xdr:cNvSpPr/>
      </xdr:nvSpPr>
      <xdr:spPr>
        <a:xfrm>
          <a:off x="4344379" y="11244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128</xdr:row>
      <xdr:rowOff>31493</xdr:rowOff>
    </xdr:from>
    <xdr:to>
      <xdr:col>7</xdr:col>
      <xdr:colOff>359597</xdr:colOff>
      <xdr:row>128</xdr:row>
      <xdr:rowOff>136893</xdr:rowOff>
    </xdr:to>
    <xdr:sp macro="" textlink="">
      <xdr:nvSpPr>
        <xdr:cNvPr id="477" name="月 476"/>
        <xdr:cNvSpPr/>
      </xdr:nvSpPr>
      <xdr:spPr>
        <a:xfrm rot="13320000">
          <a:off x="4383597" y="11404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130</xdr:row>
      <xdr:rowOff>23653</xdr:rowOff>
    </xdr:from>
    <xdr:to>
      <xdr:col>7</xdr:col>
      <xdr:colOff>375890</xdr:colOff>
      <xdr:row>130</xdr:row>
      <xdr:rowOff>139714</xdr:rowOff>
    </xdr:to>
    <xdr:sp macro="" textlink="">
      <xdr:nvSpPr>
        <xdr:cNvPr id="478" name="太陽 477"/>
        <xdr:cNvSpPr/>
      </xdr:nvSpPr>
      <xdr:spPr>
        <a:xfrm>
          <a:off x="4344379" y="11701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131</xdr:row>
      <xdr:rowOff>31493</xdr:rowOff>
    </xdr:from>
    <xdr:to>
      <xdr:col>7</xdr:col>
      <xdr:colOff>359597</xdr:colOff>
      <xdr:row>131</xdr:row>
      <xdr:rowOff>136893</xdr:rowOff>
    </xdr:to>
    <xdr:sp macro="" textlink="">
      <xdr:nvSpPr>
        <xdr:cNvPr id="479" name="月 478"/>
        <xdr:cNvSpPr/>
      </xdr:nvSpPr>
      <xdr:spPr>
        <a:xfrm rot="13320000">
          <a:off x="4383597" y="11861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133</xdr:row>
      <xdr:rowOff>23653</xdr:rowOff>
    </xdr:from>
    <xdr:to>
      <xdr:col>7</xdr:col>
      <xdr:colOff>375890</xdr:colOff>
      <xdr:row>133</xdr:row>
      <xdr:rowOff>139714</xdr:rowOff>
    </xdr:to>
    <xdr:sp macro="" textlink="">
      <xdr:nvSpPr>
        <xdr:cNvPr id="480" name="太陽 479"/>
        <xdr:cNvSpPr/>
      </xdr:nvSpPr>
      <xdr:spPr>
        <a:xfrm>
          <a:off x="4344379" y="12158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134</xdr:row>
      <xdr:rowOff>31493</xdr:rowOff>
    </xdr:from>
    <xdr:to>
      <xdr:col>7</xdr:col>
      <xdr:colOff>359597</xdr:colOff>
      <xdr:row>134</xdr:row>
      <xdr:rowOff>136893</xdr:rowOff>
    </xdr:to>
    <xdr:sp macro="" textlink="">
      <xdr:nvSpPr>
        <xdr:cNvPr id="481" name="月 480"/>
        <xdr:cNvSpPr/>
      </xdr:nvSpPr>
      <xdr:spPr>
        <a:xfrm rot="13320000">
          <a:off x="4383597" y="12318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136</xdr:row>
      <xdr:rowOff>23653</xdr:rowOff>
    </xdr:from>
    <xdr:to>
      <xdr:col>7</xdr:col>
      <xdr:colOff>375890</xdr:colOff>
      <xdr:row>136</xdr:row>
      <xdr:rowOff>139714</xdr:rowOff>
    </xdr:to>
    <xdr:sp macro="" textlink="">
      <xdr:nvSpPr>
        <xdr:cNvPr id="482" name="太陽 481"/>
        <xdr:cNvSpPr/>
      </xdr:nvSpPr>
      <xdr:spPr>
        <a:xfrm>
          <a:off x="4344379" y="12615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137</xdr:row>
      <xdr:rowOff>31493</xdr:rowOff>
    </xdr:from>
    <xdr:to>
      <xdr:col>7</xdr:col>
      <xdr:colOff>359597</xdr:colOff>
      <xdr:row>137</xdr:row>
      <xdr:rowOff>136893</xdr:rowOff>
    </xdr:to>
    <xdr:sp macro="" textlink="">
      <xdr:nvSpPr>
        <xdr:cNvPr id="483" name="月 482"/>
        <xdr:cNvSpPr/>
      </xdr:nvSpPr>
      <xdr:spPr>
        <a:xfrm rot="13320000">
          <a:off x="4383597" y="12775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139</xdr:row>
      <xdr:rowOff>23653</xdr:rowOff>
    </xdr:from>
    <xdr:to>
      <xdr:col>7</xdr:col>
      <xdr:colOff>375890</xdr:colOff>
      <xdr:row>139</xdr:row>
      <xdr:rowOff>139714</xdr:rowOff>
    </xdr:to>
    <xdr:sp macro="" textlink="">
      <xdr:nvSpPr>
        <xdr:cNvPr id="484" name="太陽 483"/>
        <xdr:cNvSpPr/>
      </xdr:nvSpPr>
      <xdr:spPr>
        <a:xfrm>
          <a:off x="4344379" y="13072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140</xdr:row>
      <xdr:rowOff>31493</xdr:rowOff>
    </xdr:from>
    <xdr:to>
      <xdr:col>7</xdr:col>
      <xdr:colOff>359597</xdr:colOff>
      <xdr:row>140</xdr:row>
      <xdr:rowOff>136893</xdr:rowOff>
    </xdr:to>
    <xdr:sp macro="" textlink="">
      <xdr:nvSpPr>
        <xdr:cNvPr id="485" name="月 484"/>
        <xdr:cNvSpPr/>
      </xdr:nvSpPr>
      <xdr:spPr>
        <a:xfrm rot="13320000">
          <a:off x="4383597" y="13233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82</xdr:row>
      <xdr:rowOff>23653</xdr:rowOff>
    </xdr:from>
    <xdr:to>
      <xdr:col>7</xdr:col>
      <xdr:colOff>375890</xdr:colOff>
      <xdr:row>82</xdr:row>
      <xdr:rowOff>139714</xdr:rowOff>
    </xdr:to>
    <xdr:sp macro="" textlink="">
      <xdr:nvSpPr>
        <xdr:cNvPr id="486" name="太陽 485"/>
        <xdr:cNvSpPr/>
      </xdr:nvSpPr>
      <xdr:spPr>
        <a:xfrm>
          <a:off x="4344379" y="4386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83</xdr:row>
      <xdr:rowOff>31493</xdr:rowOff>
    </xdr:from>
    <xdr:to>
      <xdr:col>7</xdr:col>
      <xdr:colOff>359597</xdr:colOff>
      <xdr:row>83</xdr:row>
      <xdr:rowOff>136893</xdr:rowOff>
    </xdr:to>
    <xdr:sp macro="" textlink="">
      <xdr:nvSpPr>
        <xdr:cNvPr id="487" name="月 486"/>
        <xdr:cNvSpPr/>
      </xdr:nvSpPr>
      <xdr:spPr>
        <a:xfrm rot="13320000">
          <a:off x="4383597" y="4546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85</xdr:row>
      <xdr:rowOff>23653</xdr:rowOff>
    </xdr:from>
    <xdr:to>
      <xdr:col>7</xdr:col>
      <xdr:colOff>375890</xdr:colOff>
      <xdr:row>85</xdr:row>
      <xdr:rowOff>139714</xdr:rowOff>
    </xdr:to>
    <xdr:sp macro="" textlink="">
      <xdr:nvSpPr>
        <xdr:cNvPr id="488" name="太陽 487"/>
        <xdr:cNvSpPr/>
      </xdr:nvSpPr>
      <xdr:spPr>
        <a:xfrm>
          <a:off x="4344379" y="4843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86</xdr:row>
      <xdr:rowOff>31493</xdr:rowOff>
    </xdr:from>
    <xdr:to>
      <xdr:col>7</xdr:col>
      <xdr:colOff>359597</xdr:colOff>
      <xdr:row>86</xdr:row>
      <xdr:rowOff>136893</xdr:rowOff>
    </xdr:to>
    <xdr:sp macro="" textlink="">
      <xdr:nvSpPr>
        <xdr:cNvPr id="489" name="月 488"/>
        <xdr:cNvSpPr/>
      </xdr:nvSpPr>
      <xdr:spPr>
        <a:xfrm rot="13320000">
          <a:off x="4383597" y="5003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88</xdr:row>
      <xdr:rowOff>23653</xdr:rowOff>
    </xdr:from>
    <xdr:to>
      <xdr:col>7</xdr:col>
      <xdr:colOff>375890</xdr:colOff>
      <xdr:row>88</xdr:row>
      <xdr:rowOff>139714</xdr:rowOff>
    </xdr:to>
    <xdr:sp macro="" textlink="">
      <xdr:nvSpPr>
        <xdr:cNvPr id="490" name="太陽 489"/>
        <xdr:cNvSpPr/>
      </xdr:nvSpPr>
      <xdr:spPr>
        <a:xfrm>
          <a:off x="4344379" y="5300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89</xdr:row>
      <xdr:rowOff>31493</xdr:rowOff>
    </xdr:from>
    <xdr:to>
      <xdr:col>7</xdr:col>
      <xdr:colOff>359597</xdr:colOff>
      <xdr:row>89</xdr:row>
      <xdr:rowOff>136893</xdr:rowOff>
    </xdr:to>
    <xdr:sp macro="" textlink="">
      <xdr:nvSpPr>
        <xdr:cNvPr id="491" name="月 490"/>
        <xdr:cNvSpPr/>
      </xdr:nvSpPr>
      <xdr:spPr>
        <a:xfrm rot="13320000">
          <a:off x="4383597" y="5460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91</xdr:row>
      <xdr:rowOff>23653</xdr:rowOff>
    </xdr:from>
    <xdr:to>
      <xdr:col>7</xdr:col>
      <xdr:colOff>375890</xdr:colOff>
      <xdr:row>91</xdr:row>
      <xdr:rowOff>139714</xdr:rowOff>
    </xdr:to>
    <xdr:sp macro="" textlink="">
      <xdr:nvSpPr>
        <xdr:cNvPr id="492" name="太陽 491"/>
        <xdr:cNvSpPr/>
      </xdr:nvSpPr>
      <xdr:spPr>
        <a:xfrm>
          <a:off x="4344379" y="575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92</xdr:row>
      <xdr:rowOff>31493</xdr:rowOff>
    </xdr:from>
    <xdr:to>
      <xdr:col>7</xdr:col>
      <xdr:colOff>359597</xdr:colOff>
      <xdr:row>92</xdr:row>
      <xdr:rowOff>136893</xdr:rowOff>
    </xdr:to>
    <xdr:sp macro="" textlink="">
      <xdr:nvSpPr>
        <xdr:cNvPr id="493" name="月 492"/>
        <xdr:cNvSpPr/>
      </xdr:nvSpPr>
      <xdr:spPr>
        <a:xfrm rot="13320000">
          <a:off x="4383597" y="591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91</xdr:row>
      <xdr:rowOff>23653</xdr:rowOff>
    </xdr:from>
    <xdr:to>
      <xdr:col>7</xdr:col>
      <xdr:colOff>375890</xdr:colOff>
      <xdr:row>91</xdr:row>
      <xdr:rowOff>139714</xdr:rowOff>
    </xdr:to>
    <xdr:sp macro="" textlink="">
      <xdr:nvSpPr>
        <xdr:cNvPr id="494" name="太陽 493"/>
        <xdr:cNvSpPr/>
      </xdr:nvSpPr>
      <xdr:spPr>
        <a:xfrm>
          <a:off x="4344379" y="575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92</xdr:row>
      <xdr:rowOff>31493</xdr:rowOff>
    </xdr:from>
    <xdr:to>
      <xdr:col>7</xdr:col>
      <xdr:colOff>359597</xdr:colOff>
      <xdr:row>92</xdr:row>
      <xdr:rowOff>136893</xdr:rowOff>
    </xdr:to>
    <xdr:sp macro="" textlink="">
      <xdr:nvSpPr>
        <xdr:cNvPr id="495" name="月 494"/>
        <xdr:cNvSpPr/>
      </xdr:nvSpPr>
      <xdr:spPr>
        <a:xfrm rot="13320000">
          <a:off x="4383597" y="591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94</xdr:row>
      <xdr:rowOff>23653</xdr:rowOff>
    </xdr:from>
    <xdr:to>
      <xdr:col>7</xdr:col>
      <xdr:colOff>375890</xdr:colOff>
      <xdr:row>94</xdr:row>
      <xdr:rowOff>139714</xdr:rowOff>
    </xdr:to>
    <xdr:sp macro="" textlink="">
      <xdr:nvSpPr>
        <xdr:cNvPr id="496" name="太陽 495"/>
        <xdr:cNvSpPr/>
      </xdr:nvSpPr>
      <xdr:spPr>
        <a:xfrm>
          <a:off x="4344379" y="6214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95</xdr:row>
      <xdr:rowOff>31493</xdr:rowOff>
    </xdr:from>
    <xdr:to>
      <xdr:col>7</xdr:col>
      <xdr:colOff>359597</xdr:colOff>
      <xdr:row>95</xdr:row>
      <xdr:rowOff>136893</xdr:rowOff>
    </xdr:to>
    <xdr:sp macro="" textlink="">
      <xdr:nvSpPr>
        <xdr:cNvPr id="497" name="月 496"/>
        <xdr:cNvSpPr/>
      </xdr:nvSpPr>
      <xdr:spPr>
        <a:xfrm rot="13320000">
          <a:off x="4383597" y="6375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97</xdr:row>
      <xdr:rowOff>23653</xdr:rowOff>
    </xdr:from>
    <xdr:to>
      <xdr:col>7</xdr:col>
      <xdr:colOff>375890</xdr:colOff>
      <xdr:row>97</xdr:row>
      <xdr:rowOff>139714</xdr:rowOff>
    </xdr:to>
    <xdr:sp macro="" textlink="">
      <xdr:nvSpPr>
        <xdr:cNvPr id="498" name="太陽 497"/>
        <xdr:cNvSpPr/>
      </xdr:nvSpPr>
      <xdr:spPr>
        <a:xfrm>
          <a:off x="4344379" y="6672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98</xdr:row>
      <xdr:rowOff>31493</xdr:rowOff>
    </xdr:from>
    <xdr:to>
      <xdr:col>7</xdr:col>
      <xdr:colOff>359597</xdr:colOff>
      <xdr:row>98</xdr:row>
      <xdr:rowOff>136893</xdr:rowOff>
    </xdr:to>
    <xdr:sp macro="" textlink="">
      <xdr:nvSpPr>
        <xdr:cNvPr id="499" name="月 498"/>
        <xdr:cNvSpPr/>
      </xdr:nvSpPr>
      <xdr:spPr>
        <a:xfrm rot="13320000">
          <a:off x="4383597" y="6832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100</xdr:row>
      <xdr:rowOff>23653</xdr:rowOff>
    </xdr:from>
    <xdr:to>
      <xdr:col>7</xdr:col>
      <xdr:colOff>375890</xdr:colOff>
      <xdr:row>100</xdr:row>
      <xdr:rowOff>139714</xdr:rowOff>
    </xdr:to>
    <xdr:sp macro="" textlink="">
      <xdr:nvSpPr>
        <xdr:cNvPr id="500" name="太陽 499"/>
        <xdr:cNvSpPr/>
      </xdr:nvSpPr>
      <xdr:spPr>
        <a:xfrm>
          <a:off x="4344379" y="7129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101</xdr:row>
      <xdr:rowOff>31493</xdr:rowOff>
    </xdr:from>
    <xdr:to>
      <xdr:col>7</xdr:col>
      <xdr:colOff>359597</xdr:colOff>
      <xdr:row>101</xdr:row>
      <xdr:rowOff>136893</xdr:rowOff>
    </xdr:to>
    <xdr:sp macro="" textlink="">
      <xdr:nvSpPr>
        <xdr:cNvPr id="501" name="月 500"/>
        <xdr:cNvSpPr/>
      </xdr:nvSpPr>
      <xdr:spPr>
        <a:xfrm rot="13320000">
          <a:off x="4383597" y="7289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103</xdr:row>
      <xdr:rowOff>23653</xdr:rowOff>
    </xdr:from>
    <xdr:to>
      <xdr:col>7</xdr:col>
      <xdr:colOff>375890</xdr:colOff>
      <xdr:row>103</xdr:row>
      <xdr:rowOff>139714</xdr:rowOff>
    </xdr:to>
    <xdr:sp macro="" textlink="">
      <xdr:nvSpPr>
        <xdr:cNvPr id="502" name="太陽 501"/>
        <xdr:cNvSpPr/>
      </xdr:nvSpPr>
      <xdr:spPr>
        <a:xfrm>
          <a:off x="4344379" y="7586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104</xdr:row>
      <xdr:rowOff>31493</xdr:rowOff>
    </xdr:from>
    <xdr:to>
      <xdr:col>7</xdr:col>
      <xdr:colOff>359597</xdr:colOff>
      <xdr:row>104</xdr:row>
      <xdr:rowOff>136893</xdr:rowOff>
    </xdr:to>
    <xdr:sp macro="" textlink="">
      <xdr:nvSpPr>
        <xdr:cNvPr id="503" name="月 502"/>
        <xdr:cNvSpPr/>
      </xdr:nvSpPr>
      <xdr:spPr>
        <a:xfrm rot="13320000">
          <a:off x="4383597" y="7746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106</xdr:row>
      <xdr:rowOff>23653</xdr:rowOff>
    </xdr:from>
    <xdr:to>
      <xdr:col>7</xdr:col>
      <xdr:colOff>375890</xdr:colOff>
      <xdr:row>106</xdr:row>
      <xdr:rowOff>139714</xdr:rowOff>
    </xdr:to>
    <xdr:sp macro="" textlink="">
      <xdr:nvSpPr>
        <xdr:cNvPr id="504" name="太陽 503"/>
        <xdr:cNvSpPr/>
      </xdr:nvSpPr>
      <xdr:spPr>
        <a:xfrm>
          <a:off x="4344379" y="8043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107</xdr:row>
      <xdr:rowOff>31493</xdr:rowOff>
    </xdr:from>
    <xdr:to>
      <xdr:col>7</xdr:col>
      <xdr:colOff>359597</xdr:colOff>
      <xdr:row>107</xdr:row>
      <xdr:rowOff>136893</xdr:rowOff>
    </xdr:to>
    <xdr:sp macro="" textlink="">
      <xdr:nvSpPr>
        <xdr:cNvPr id="505" name="月 504"/>
        <xdr:cNvSpPr/>
      </xdr:nvSpPr>
      <xdr:spPr>
        <a:xfrm rot="13320000">
          <a:off x="4383597" y="8203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109</xdr:row>
      <xdr:rowOff>23653</xdr:rowOff>
    </xdr:from>
    <xdr:to>
      <xdr:col>7</xdr:col>
      <xdr:colOff>375890</xdr:colOff>
      <xdr:row>109</xdr:row>
      <xdr:rowOff>139714</xdr:rowOff>
    </xdr:to>
    <xdr:sp macro="" textlink="">
      <xdr:nvSpPr>
        <xdr:cNvPr id="506" name="太陽 505"/>
        <xdr:cNvSpPr/>
      </xdr:nvSpPr>
      <xdr:spPr>
        <a:xfrm>
          <a:off x="4344379" y="8500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110</xdr:row>
      <xdr:rowOff>31493</xdr:rowOff>
    </xdr:from>
    <xdr:to>
      <xdr:col>7</xdr:col>
      <xdr:colOff>359597</xdr:colOff>
      <xdr:row>110</xdr:row>
      <xdr:rowOff>136893</xdr:rowOff>
    </xdr:to>
    <xdr:sp macro="" textlink="">
      <xdr:nvSpPr>
        <xdr:cNvPr id="507" name="月 506"/>
        <xdr:cNvSpPr/>
      </xdr:nvSpPr>
      <xdr:spPr>
        <a:xfrm rot="13320000">
          <a:off x="4383597" y="8661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112</xdr:row>
      <xdr:rowOff>23653</xdr:rowOff>
    </xdr:from>
    <xdr:to>
      <xdr:col>7</xdr:col>
      <xdr:colOff>375890</xdr:colOff>
      <xdr:row>112</xdr:row>
      <xdr:rowOff>139714</xdr:rowOff>
    </xdr:to>
    <xdr:sp macro="" textlink="">
      <xdr:nvSpPr>
        <xdr:cNvPr id="508" name="太陽 507"/>
        <xdr:cNvSpPr/>
      </xdr:nvSpPr>
      <xdr:spPr>
        <a:xfrm>
          <a:off x="4344379" y="8958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113</xdr:row>
      <xdr:rowOff>31493</xdr:rowOff>
    </xdr:from>
    <xdr:to>
      <xdr:col>7</xdr:col>
      <xdr:colOff>359597</xdr:colOff>
      <xdr:row>113</xdr:row>
      <xdr:rowOff>136893</xdr:rowOff>
    </xdr:to>
    <xdr:sp macro="" textlink="">
      <xdr:nvSpPr>
        <xdr:cNvPr id="509" name="月 508"/>
        <xdr:cNvSpPr/>
      </xdr:nvSpPr>
      <xdr:spPr>
        <a:xfrm rot="13320000">
          <a:off x="4383597" y="9118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115</xdr:row>
      <xdr:rowOff>23653</xdr:rowOff>
    </xdr:from>
    <xdr:to>
      <xdr:col>7</xdr:col>
      <xdr:colOff>375890</xdr:colOff>
      <xdr:row>115</xdr:row>
      <xdr:rowOff>139714</xdr:rowOff>
    </xdr:to>
    <xdr:sp macro="" textlink="">
      <xdr:nvSpPr>
        <xdr:cNvPr id="510" name="太陽 509"/>
        <xdr:cNvSpPr/>
      </xdr:nvSpPr>
      <xdr:spPr>
        <a:xfrm>
          <a:off x="4344379" y="9415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116</xdr:row>
      <xdr:rowOff>31493</xdr:rowOff>
    </xdr:from>
    <xdr:to>
      <xdr:col>7</xdr:col>
      <xdr:colOff>359597</xdr:colOff>
      <xdr:row>116</xdr:row>
      <xdr:rowOff>136893</xdr:rowOff>
    </xdr:to>
    <xdr:sp macro="" textlink="">
      <xdr:nvSpPr>
        <xdr:cNvPr id="511" name="月 510"/>
        <xdr:cNvSpPr/>
      </xdr:nvSpPr>
      <xdr:spPr>
        <a:xfrm rot="13320000">
          <a:off x="4383597" y="9575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118</xdr:row>
      <xdr:rowOff>23653</xdr:rowOff>
    </xdr:from>
    <xdr:to>
      <xdr:col>7</xdr:col>
      <xdr:colOff>375890</xdr:colOff>
      <xdr:row>118</xdr:row>
      <xdr:rowOff>139714</xdr:rowOff>
    </xdr:to>
    <xdr:sp macro="" textlink="">
      <xdr:nvSpPr>
        <xdr:cNvPr id="512" name="太陽 511"/>
        <xdr:cNvSpPr/>
      </xdr:nvSpPr>
      <xdr:spPr>
        <a:xfrm>
          <a:off x="4344379" y="9872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119</xdr:row>
      <xdr:rowOff>31493</xdr:rowOff>
    </xdr:from>
    <xdr:to>
      <xdr:col>7</xdr:col>
      <xdr:colOff>359597</xdr:colOff>
      <xdr:row>119</xdr:row>
      <xdr:rowOff>136893</xdr:rowOff>
    </xdr:to>
    <xdr:sp macro="" textlink="">
      <xdr:nvSpPr>
        <xdr:cNvPr id="513" name="月 512"/>
        <xdr:cNvSpPr/>
      </xdr:nvSpPr>
      <xdr:spPr>
        <a:xfrm rot="13320000">
          <a:off x="4383597" y="10032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121</xdr:row>
      <xdr:rowOff>23653</xdr:rowOff>
    </xdr:from>
    <xdr:to>
      <xdr:col>7</xdr:col>
      <xdr:colOff>375890</xdr:colOff>
      <xdr:row>121</xdr:row>
      <xdr:rowOff>139714</xdr:rowOff>
    </xdr:to>
    <xdr:sp macro="" textlink="">
      <xdr:nvSpPr>
        <xdr:cNvPr id="514" name="太陽 513"/>
        <xdr:cNvSpPr/>
      </xdr:nvSpPr>
      <xdr:spPr>
        <a:xfrm>
          <a:off x="4344379" y="10329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122</xdr:row>
      <xdr:rowOff>31493</xdr:rowOff>
    </xdr:from>
    <xdr:to>
      <xdr:col>7</xdr:col>
      <xdr:colOff>359597</xdr:colOff>
      <xdr:row>122</xdr:row>
      <xdr:rowOff>136893</xdr:rowOff>
    </xdr:to>
    <xdr:sp macro="" textlink="">
      <xdr:nvSpPr>
        <xdr:cNvPr id="515" name="月 514"/>
        <xdr:cNvSpPr/>
      </xdr:nvSpPr>
      <xdr:spPr>
        <a:xfrm rot="13320000">
          <a:off x="4383597" y="10489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121</xdr:row>
      <xdr:rowOff>23653</xdr:rowOff>
    </xdr:from>
    <xdr:to>
      <xdr:col>7</xdr:col>
      <xdr:colOff>375890</xdr:colOff>
      <xdr:row>121</xdr:row>
      <xdr:rowOff>139714</xdr:rowOff>
    </xdr:to>
    <xdr:sp macro="" textlink="">
      <xdr:nvSpPr>
        <xdr:cNvPr id="516" name="太陽 515"/>
        <xdr:cNvSpPr/>
      </xdr:nvSpPr>
      <xdr:spPr>
        <a:xfrm>
          <a:off x="4344379" y="10329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122</xdr:row>
      <xdr:rowOff>31493</xdr:rowOff>
    </xdr:from>
    <xdr:to>
      <xdr:col>7</xdr:col>
      <xdr:colOff>359597</xdr:colOff>
      <xdr:row>122</xdr:row>
      <xdr:rowOff>136893</xdr:rowOff>
    </xdr:to>
    <xdr:sp macro="" textlink="">
      <xdr:nvSpPr>
        <xdr:cNvPr id="517" name="月 516"/>
        <xdr:cNvSpPr/>
      </xdr:nvSpPr>
      <xdr:spPr>
        <a:xfrm rot="13320000">
          <a:off x="4383597" y="10489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124</xdr:row>
      <xdr:rowOff>23653</xdr:rowOff>
    </xdr:from>
    <xdr:to>
      <xdr:col>7</xdr:col>
      <xdr:colOff>375890</xdr:colOff>
      <xdr:row>124</xdr:row>
      <xdr:rowOff>139714</xdr:rowOff>
    </xdr:to>
    <xdr:sp macro="" textlink="">
      <xdr:nvSpPr>
        <xdr:cNvPr id="518" name="太陽 517"/>
        <xdr:cNvSpPr/>
      </xdr:nvSpPr>
      <xdr:spPr>
        <a:xfrm>
          <a:off x="4344379" y="10786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125</xdr:row>
      <xdr:rowOff>31493</xdr:rowOff>
    </xdr:from>
    <xdr:to>
      <xdr:col>7</xdr:col>
      <xdr:colOff>359597</xdr:colOff>
      <xdr:row>125</xdr:row>
      <xdr:rowOff>136893</xdr:rowOff>
    </xdr:to>
    <xdr:sp macro="" textlink="">
      <xdr:nvSpPr>
        <xdr:cNvPr id="519" name="月 518"/>
        <xdr:cNvSpPr/>
      </xdr:nvSpPr>
      <xdr:spPr>
        <a:xfrm rot="13320000">
          <a:off x="4383597" y="10947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127</xdr:row>
      <xdr:rowOff>23653</xdr:rowOff>
    </xdr:from>
    <xdr:to>
      <xdr:col>7</xdr:col>
      <xdr:colOff>375890</xdr:colOff>
      <xdr:row>127</xdr:row>
      <xdr:rowOff>139714</xdr:rowOff>
    </xdr:to>
    <xdr:sp macro="" textlink="">
      <xdr:nvSpPr>
        <xdr:cNvPr id="520" name="太陽 519"/>
        <xdr:cNvSpPr/>
      </xdr:nvSpPr>
      <xdr:spPr>
        <a:xfrm>
          <a:off x="4344379" y="11244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128</xdr:row>
      <xdr:rowOff>31493</xdr:rowOff>
    </xdr:from>
    <xdr:to>
      <xdr:col>7</xdr:col>
      <xdr:colOff>359597</xdr:colOff>
      <xdr:row>128</xdr:row>
      <xdr:rowOff>136893</xdr:rowOff>
    </xdr:to>
    <xdr:sp macro="" textlink="">
      <xdr:nvSpPr>
        <xdr:cNvPr id="521" name="月 520"/>
        <xdr:cNvSpPr/>
      </xdr:nvSpPr>
      <xdr:spPr>
        <a:xfrm rot="13320000">
          <a:off x="4383597" y="11404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130</xdr:row>
      <xdr:rowOff>23653</xdr:rowOff>
    </xdr:from>
    <xdr:to>
      <xdr:col>7</xdr:col>
      <xdr:colOff>375890</xdr:colOff>
      <xdr:row>130</xdr:row>
      <xdr:rowOff>139714</xdr:rowOff>
    </xdr:to>
    <xdr:sp macro="" textlink="">
      <xdr:nvSpPr>
        <xdr:cNvPr id="522" name="太陽 521"/>
        <xdr:cNvSpPr/>
      </xdr:nvSpPr>
      <xdr:spPr>
        <a:xfrm>
          <a:off x="4344379" y="11701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131</xdr:row>
      <xdr:rowOff>31493</xdr:rowOff>
    </xdr:from>
    <xdr:to>
      <xdr:col>7</xdr:col>
      <xdr:colOff>359597</xdr:colOff>
      <xdr:row>131</xdr:row>
      <xdr:rowOff>136893</xdr:rowOff>
    </xdr:to>
    <xdr:sp macro="" textlink="">
      <xdr:nvSpPr>
        <xdr:cNvPr id="523" name="月 522"/>
        <xdr:cNvSpPr/>
      </xdr:nvSpPr>
      <xdr:spPr>
        <a:xfrm rot="13320000">
          <a:off x="4383597" y="11861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133</xdr:row>
      <xdr:rowOff>23653</xdr:rowOff>
    </xdr:from>
    <xdr:to>
      <xdr:col>7</xdr:col>
      <xdr:colOff>375890</xdr:colOff>
      <xdr:row>133</xdr:row>
      <xdr:rowOff>139714</xdr:rowOff>
    </xdr:to>
    <xdr:sp macro="" textlink="">
      <xdr:nvSpPr>
        <xdr:cNvPr id="524" name="太陽 523"/>
        <xdr:cNvSpPr/>
      </xdr:nvSpPr>
      <xdr:spPr>
        <a:xfrm>
          <a:off x="4344379" y="12158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134</xdr:row>
      <xdr:rowOff>31493</xdr:rowOff>
    </xdr:from>
    <xdr:to>
      <xdr:col>7</xdr:col>
      <xdr:colOff>359597</xdr:colOff>
      <xdr:row>134</xdr:row>
      <xdr:rowOff>136893</xdr:rowOff>
    </xdr:to>
    <xdr:sp macro="" textlink="">
      <xdr:nvSpPr>
        <xdr:cNvPr id="525" name="月 524"/>
        <xdr:cNvSpPr/>
      </xdr:nvSpPr>
      <xdr:spPr>
        <a:xfrm rot="13320000">
          <a:off x="4383597" y="12318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136</xdr:row>
      <xdr:rowOff>23653</xdr:rowOff>
    </xdr:from>
    <xdr:to>
      <xdr:col>7</xdr:col>
      <xdr:colOff>375890</xdr:colOff>
      <xdr:row>136</xdr:row>
      <xdr:rowOff>139714</xdr:rowOff>
    </xdr:to>
    <xdr:sp macro="" textlink="">
      <xdr:nvSpPr>
        <xdr:cNvPr id="526" name="太陽 525"/>
        <xdr:cNvSpPr/>
      </xdr:nvSpPr>
      <xdr:spPr>
        <a:xfrm>
          <a:off x="4344379" y="12615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137</xdr:row>
      <xdr:rowOff>31493</xdr:rowOff>
    </xdr:from>
    <xdr:to>
      <xdr:col>7</xdr:col>
      <xdr:colOff>359597</xdr:colOff>
      <xdr:row>137</xdr:row>
      <xdr:rowOff>136893</xdr:rowOff>
    </xdr:to>
    <xdr:sp macro="" textlink="">
      <xdr:nvSpPr>
        <xdr:cNvPr id="527" name="月 526"/>
        <xdr:cNvSpPr/>
      </xdr:nvSpPr>
      <xdr:spPr>
        <a:xfrm rot="13320000">
          <a:off x="4383597" y="12775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139</xdr:row>
      <xdr:rowOff>23653</xdr:rowOff>
    </xdr:from>
    <xdr:to>
      <xdr:col>7</xdr:col>
      <xdr:colOff>375890</xdr:colOff>
      <xdr:row>139</xdr:row>
      <xdr:rowOff>139714</xdr:rowOff>
    </xdr:to>
    <xdr:sp macro="" textlink="">
      <xdr:nvSpPr>
        <xdr:cNvPr id="528" name="太陽 527"/>
        <xdr:cNvSpPr/>
      </xdr:nvSpPr>
      <xdr:spPr>
        <a:xfrm>
          <a:off x="4344379" y="13072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140</xdr:row>
      <xdr:rowOff>31493</xdr:rowOff>
    </xdr:from>
    <xdr:to>
      <xdr:col>7</xdr:col>
      <xdr:colOff>359597</xdr:colOff>
      <xdr:row>140</xdr:row>
      <xdr:rowOff>136893</xdr:rowOff>
    </xdr:to>
    <xdr:sp macro="" textlink="">
      <xdr:nvSpPr>
        <xdr:cNvPr id="529" name="月 528"/>
        <xdr:cNvSpPr/>
      </xdr:nvSpPr>
      <xdr:spPr>
        <a:xfrm rot="13320000">
          <a:off x="4383597" y="13233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82</xdr:row>
      <xdr:rowOff>23653</xdr:rowOff>
    </xdr:from>
    <xdr:to>
      <xdr:col>7</xdr:col>
      <xdr:colOff>375890</xdr:colOff>
      <xdr:row>82</xdr:row>
      <xdr:rowOff>139714</xdr:rowOff>
    </xdr:to>
    <xdr:sp macro="" textlink="">
      <xdr:nvSpPr>
        <xdr:cNvPr id="530" name="太陽 529"/>
        <xdr:cNvSpPr/>
      </xdr:nvSpPr>
      <xdr:spPr>
        <a:xfrm>
          <a:off x="4344379" y="4386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83</xdr:row>
      <xdr:rowOff>31493</xdr:rowOff>
    </xdr:from>
    <xdr:to>
      <xdr:col>7</xdr:col>
      <xdr:colOff>359597</xdr:colOff>
      <xdr:row>83</xdr:row>
      <xdr:rowOff>136893</xdr:rowOff>
    </xdr:to>
    <xdr:sp macro="" textlink="">
      <xdr:nvSpPr>
        <xdr:cNvPr id="531" name="月 530"/>
        <xdr:cNvSpPr/>
      </xdr:nvSpPr>
      <xdr:spPr>
        <a:xfrm rot="13320000">
          <a:off x="4383597" y="4546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85</xdr:row>
      <xdr:rowOff>23653</xdr:rowOff>
    </xdr:from>
    <xdr:to>
      <xdr:col>7</xdr:col>
      <xdr:colOff>375890</xdr:colOff>
      <xdr:row>85</xdr:row>
      <xdr:rowOff>139714</xdr:rowOff>
    </xdr:to>
    <xdr:sp macro="" textlink="">
      <xdr:nvSpPr>
        <xdr:cNvPr id="532" name="太陽 531"/>
        <xdr:cNvSpPr/>
      </xdr:nvSpPr>
      <xdr:spPr>
        <a:xfrm>
          <a:off x="4344379" y="4843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86</xdr:row>
      <xdr:rowOff>31493</xdr:rowOff>
    </xdr:from>
    <xdr:to>
      <xdr:col>7</xdr:col>
      <xdr:colOff>359597</xdr:colOff>
      <xdr:row>86</xdr:row>
      <xdr:rowOff>136893</xdr:rowOff>
    </xdr:to>
    <xdr:sp macro="" textlink="">
      <xdr:nvSpPr>
        <xdr:cNvPr id="533" name="月 532"/>
        <xdr:cNvSpPr/>
      </xdr:nvSpPr>
      <xdr:spPr>
        <a:xfrm rot="13320000">
          <a:off x="4383597" y="5003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88</xdr:row>
      <xdr:rowOff>23653</xdr:rowOff>
    </xdr:from>
    <xdr:to>
      <xdr:col>7</xdr:col>
      <xdr:colOff>375890</xdr:colOff>
      <xdr:row>88</xdr:row>
      <xdr:rowOff>139714</xdr:rowOff>
    </xdr:to>
    <xdr:sp macro="" textlink="">
      <xdr:nvSpPr>
        <xdr:cNvPr id="534" name="太陽 533"/>
        <xdr:cNvSpPr/>
      </xdr:nvSpPr>
      <xdr:spPr>
        <a:xfrm>
          <a:off x="4344379" y="5300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89</xdr:row>
      <xdr:rowOff>31493</xdr:rowOff>
    </xdr:from>
    <xdr:to>
      <xdr:col>7</xdr:col>
      <xdr:colOff>359597</xdr:colOff>
      <xdr:row>89</xdr:row>
      <xdr:rowOff>136893</xdr:rowOff>
    </xdr:to>
    <xdr:sp macro="" textlink="">
      <xdr:nvSpPr>
        <xdr:cNvPr id="535" name="月 534"/>
        <xdr:cNvSpPr/>
      </xdr:nvSpPr>
      <xdr:spPr>
        <a:xfrm rot="13320000">
          <a:off x="4383597" y="5460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91</xdr:row>
      <xdr:rowOff>23653</xdr:rowOff>
    </xdr:from>
    <xdr:to>
      <xdr:col>7</xdr:col>
      <xdr:colOff>375890</xdr:colOff>
      <xdr:row>91</xdr:row>
      <xdr:rowOff>139714</xdr:rowOff>
    </xdr:to>
    <xdr:sp macro="" textlink="">
      <xdr:nvSpPr>
        <xdr:cNvPr id="536" name="太陽 535"/>
        <xdr:cNvSpPr/>
      </xdr:nvSpPr>
      <xdr:spPr>
        <a:xfrm>
          <a:off x="4344379" y="575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92</xdr:row>
      <xdr:rowOff>31493</xdr:rowOff>
    </xdr:from>
    <xdr:to>
      <xdr:col>7</xdr:col>
      <xdr:colOff>359597</xdr:colOff>
      <xdr:row>92</xdr:row>
      <xdr:rowOff>136893</xdr:rowOff>
    </xdr:to>
    <xdr:sp macro="" textlink="">
      <xdr:nvSpPr>
        <xdr:cNvPr id="537" name="月 536"/>
        <xdr:cNvSpPr/>
      </xdr:nvSpPr>
      <xdr:spPr>
        <a:xfrm rot="13320000">
          <a:off x="4383597" y="591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91</xdr:row>
      <xdr:rowOff>23653</xdr:rowOff>
    </xdr:from>
    <xdr:to>
      <xdr:col>7</xdr:col>
      <xdr:colOff>375890</xdr:colOff>
      <xdr:row>91</xdr:row>
      <xdr:rowOff>139714</xdr:rowOff>
    </xdr:to>
    <xdr:sp macro="" textlink="">
      <xdr:nvSpPr>
        <xdr:cNvPr id="538" name="太陽 537"/>
        <xdr:cNvSpPr/>
      </xdr:nvSpPr>
      <xdr:spPr>
        <a:xfrm>
          <a:off x="4344379" y="575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92</xdr:row>
      <xdr:rowOff>31493</xdr:rowOff>
    </xdr:from>
    <xdr:to>
      <xdr:col>7</xdr:col>
      <xdr:colOff>359597</xdr:colOff>
      <xdr:row>92</xdr:row>
      <xdr:rowOff>136893</xdr:rowOff>
    </xdr:to>
    <xdr:sp macro="" textlink="">
      <xdr:nvSpPr>
        <xdr:cNvPr id="539" name="月 538"/>
        <xdr:cNvSpPr/>
      </xdr:nvSpPr>
      <xdr:spPr>
        <a:xfrm rot="13320000">
          <a:off x="4383597" y="591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94</xdr:row>
      <xdr:rowOff>23653</xdr:rowOff>
    </xdr:from>
    <xdr:to>
      <xdr:col>7</xdr:col>
      <xdr:colOff>375890</xdr:colOff>
      <xdr:row>94</xdr:row>
      <xdr:rowOff>139714</xdr:rowOff>
    </xdr:to>
    <xdr:sp macro="" textlink="">
      <xdr:nvSpPr>
        <xdr:cNvPr id="540" name="太陽 539"/>
        <xdr:cNvSpPr/>
      </xdr:nvSpPr>
      <xdr:spPr>
        <a:xfrm>
          <a:off x="4344379" y="6214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95</xdr:row>
      <xdr:rowOff>31493</xdr:rowOff>
    </xdr:from>
    <xdr:to>
      <xdr:col>7</xdr:col>
      <xdr:colOff>359597</xdr:colOff>
      <xdr:row>95</xdr:row>
      <xdr:rowOff>136893</xdr:rowOff>
    </xdr:to>
    <xdr:sp macro="" textlink="">
      <xdr:nvSpPr>
        <xdr:cNvPr id="541" name="月 540"/>
        <xdr:cNvSpPr/>
      </xdr:nvSpPr>
      <xdr:spPr>
        <a:xfrm rot="13320000">
          <a:off x="4383597" y="6375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97</xdr:row>
      <xdr:rowOff>23653</xdr:rowOff>
    </xdr:from>
    <xdr:to>
      <xdr:col>7</xdr:col>
      <xdr:colOff>375890</xdr:colOff>
      <xdr:row>97</xdr:row>
      <xdr:rowOff>139714</xdr:rowOff>
    </xdr:to>
    <xdr:sp macro="" textlink="">
      <xdr:nvSpPr>
        <xdr:cNvPr id="542" name="太陽 541"/>
        <xdr:cNvSpPr/>
      </xdr:nvSpPr>
      <xdr:spPr>
        <a:xfrm>
          <a:off x="4344379" y="6672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98</xdr:row>
      <xdr:rowOff>31493</xdr:rowOff>
    </xdr:from>
    <xdr:to>
      <xdr:col>7</xdr:col>
      <xdr:colOff>359597</xdr:colOff>
      <xdr:row>98</xdr:row>
      <xdr:rowOff>136893</xdr:rowOff>
    </xdr:to>
    <xdr:sp macro="" textlink="">
      <xdr:nvSpPr>
        <xdr:cNvPr id="543" name="月 542"/>
        <xdr:cNvSpPr/>
      </xdr:nvSpPr>
      <xdr:spPr>
        <a:xfrm rot="13320000">
          <a:off x="4383597" y="6832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100</xdr:row>
      <xdr:rowOff>23653</xdr:rowOff>
    </xdr:from>
    <xdr:to>
      <xdr:col>7</xdr:col>
      <xdr:colOff>375890</xdr:colOff>
      <xdr:row>100</xdr:row>
      <xdr:rowOff>139714</xdr:rowOff>
    </xdr:to>
    <xdr:sp macro="" textlink="">
      <xdr:nvSpPr>
        <xdr:cNvPr id="544" name="太陽 543"/>
        <xdr:cNvSpPr/>
      </xdr:nvSpPr>
      <xdr:spPr>
        <a:xfrm>
          <a:off x="4344379" y="7129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101</xdr:row>
      <xdr:rowOff>31493</xdr:rowOff>
    </xdr:from>
    <xdr:to>
      <xdr:col>7</xdr:col>
      <xdr:colOff>359597</xdr:colOff>
      <xdr:row>101</xdr:row>
      <xdr:rowOff>136893</xdr:rowOff>
    </xdr:to>
    <xdr:sp macro="" textlink="">
      <xdr:nvSpPr>
        <xdr:cNvPr id="545" name="月 544"/>
        <xdr:cNvSpPr/>
      </xdr:nvSpPr>
      <xdr:spPr>
        <a:xfrm rot="13320000">
          <a:off x="4383597" y="7289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103</xdr:row>
      <xdr:rowOff>23653</xdr:rowOff>
    </xdr:from>
    <xdr:to>
      <xdr:col>7</xdr:col>
      <xdr:colOff>375890</xdr:colOff>
      <xdr:row>103</xdr:row>
      <xdr:rowOff>139714</xdr:rowOff>
    </xdr:to>
    <xdr:sp macro="" textlink="">
      <xdr:nvSpPr>
        <xdr:cNvPr id="546" name="太陽 545"/>
        <xdr:cNvSpPr/>
      </xdr:nvSpPr>
      <xdr:spPr>
        <a:xfrm>
          <a:off x="4344379" y="7586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104</xdr:row>
      <xdr:rowOff>31493</xdr:rowOff>
    </xdr:from>
    <xdr:to>
      <xdr:col>7</xdr:col>
      <xdr:colOff>359597</xdr:colOff>
      <xdr:row>104</xdr:row>
      <xdr:rowOff>136893</xdr:rowOff>
    </xdr:to>
    <xdr:sp macro="" textlink="">
      <xdr:nvSpPr>
        <xdr:cNvPr id="547" name="月 546"/>
        <xdr:cNvSpPr/>
      </xdr:nvSpPr>
      <xdr:spPr>
        <a:xfrm rot="13320000">
          <a:off x="4383597" y="7746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106</xdr:row>
      <xdr:rowOff>23653</xdr:rowOff>
    </xdr:from>
    <xdr:to>
      <xdr:col>7</xdr:col>
      <xdr:colOff>375890</xdr:colOff>
      <xdr:row>106</xdr:row>
      <xdr:rowOff>139714</xdr:rowOff>
    </xdr:to>
    <xdr:sp macro="" textlink="">
      <xdr:nvSpPr>
        <xdr:cNvPr id="548" name="太陽 547"/>
        <xdr:cNvSpPr/>
      </xdr:nvSpPr>
      <xdr:spPr>
        <a:xfrm>
          <a:off x="4344379" y="8043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107</xdr:row>
      <xdr:rowOff>31493</xdr:rowOff>
    </xdr:from>
    <xdr:to>
      <xdr:col>7</xdr:col>
      <xdr:colOff>359597</xdr:colOff>
      <xdr:row>107</xdr:row>
      <xdr:rowOff>136893</xdr:rowOff>
    </xdr:to>
    <xdr:sp macro="" textlink="">
      <xdr:nvSpPr>
        <xdr:cNvPr id="549" name="月 548"/>
        <xdr:cNvSpPr/>
      </xdr:nvSpPr>
      <xdr:spPr>
        <a:xfrm rot="13320000">
          <a:off x="4383597" y="8203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109</xdr:row>
      <xdr:rowOff>23653</xdr:rowOff>
    </xdr:from>
    <xdr:to>
      <xdr:col>7</xdr:col>
      <xdr:colOff>375890</xdr:colOff>
      <xdr:row>109</xdr:row>
      <xdr:rowOff>139714</xdr:rowOff>
    </xdr:to>
    <xdr:sp macro="" textlink="">
      <xdr:nvSpPr>
        <xdr:cNvPr id="550" name="太陽 549"/>
        <xdr:cNvSpPr/>
      </xdr:nvSpPr>
      <xdr:spPr>
        <a:xfrm>
          <a:off x="4344379" y="8500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110</xdr:row>
      <xdr:rowOff>31493</xdr:rowOff>
    </xdr:from>
    <xdr:to>
      <xdr:col>7</xdr:col>
      <xdr:colOff>359597</xdr:colOff>
      <xdr:row>110</xdr:row>
      <xdr:rowOff>136893</xdr:rowOff>
    </xdr:to>
    <xdr:sp macro="" textlink="">
      <xdr:nvSpPr>
        <xdr:cNvPr id="551" name="月 550"/>
        <xdr:cNvSpPr/>
      </xdr:nvSpPr>
      <xdr:spPr>
        <a:xfrm rot="13320000">
          <a:off x="4383597" y="8661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112</xdr:row>
      <xdr:rowOff>23653</xdr:rowOff>
    </xdr:from>
    <xdr:to>
      <xdr:col>7</xdr:col>
      <xdr:colOff>375890</xdr:colOff>
      <xdr:row>112</xdr:row>
      <xdr:rowOff>139714</xdr:rowOff>
    </xdr:to>
    <xdr:sp macro="" textlink="">
      <xdr:nvSpPr>
        <xdr:cNvPr id="552" name="太陽 551"/>
        <xdr:cNvSpPr/>
      </xdr:nvSpPr>
      <xdr:spPr>
        <a:xfrm>
          <a:off x="4344379" y="8958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113</xdr:row>
      <xdr:rowOff>31493</xdr:rowOff>
    </xdr:from>
    <xdr:to>
      <xdr:col>7</xdr:col>
      <xdr:colOff>359597</xdr:colOff>
      <xdr:row>113</xdr:row>
      <xdr:rowOff>136893</xdr:rowOff>
    </xdr:to>
    <xdr:sp macro="" textlink="">
      <xdr:nvSpPr>
        <xdr:cNvPr id="553" name="月 552"/>
        <xdr:cNvSpPr/>
      </xdr:nvSpPr>
      <xdr:spPr>
        <a:xfrm rot="13320000">
          <a:off x="4383597" y="9118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115</xdr:row>
      <xdr:rowOff>23653</xdr:rowOff>
    </xdr:from>
    <xdr:to>
      <xdr:col>7</xdr:col>
      <xdr:colOff>375890</xdr:colOff>
      <xdr:row>115</xdr:row>
      <xdr:rowOff>139714</xdr:rowOff>
    </xdr:to>
    <xdr:sp macro="" textlink="">
      <xdr:nvSpPr>
        <xdr:cNvPr id="554" name="太陽 553"/>
        <xdr:cNvSpPr/>
      </xdr:nvSpPr>
      <xdr:spPr>
        <a:xfrm>
          <a:off x="4344379" y="9415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116</xdr:row>
      <xdr:rowOff>31493</xdr:rowOff>
    </xdr:from>
    <xdr:to>
      <xdr:col>7</xdr:col>
      <xdr:colOff>359597</xdr:colOff>
      <xdr:row>116</xdr:row>
      <xdr:rowOff>136893</xdr:rowOff>
    </xdr:to>
    <xdr:sp macro="" textlink="">
      <xdr:nvSpPr>
        <xdr:cNvPr id="555" name="月 554"/>
        <xdr:cNvSpPr/>
      </xdr:nvSpPr>
      <xdr:spPr>
        <a:xfrm rot="13320000">
          <a:off x="4383597" y="9575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118</xdr:row>
      <xdr:rowOff>23653</xdr:rowOff>
    </xdr:from>
    <xdr:to>
      <xdr:col>7</xdr:col>
      <xdr:colOff>375890</xdr:colOff>
      <xdr:row>118</xdr:row>
      <xdr:rowOff>139714</xdr:rowOff>
    </xdr:to>
    <xdr:sp macro="" textlink="">
      <xdr:nvSpPr>
        <xdr:cNvPr id="556" name="太陽 555"/>
        <xdr:cNvSpPr/>
      </xdr:nvSpPr>
      <xdr:spPr>
        <a:xfrm>
          <a:off x="4344379" y="9872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119</xdr:row>
      <xdr:rowOff>31493</xdr:rowOff>
    </xdr:from>
    <xdr:to>
      <xdr:col>7</xdr:col>
      <xdr:colOff>359597</xdr:colOff>
      <xdr:row>119</xdr:row>
      <xdr:rowOff>136893</xdr:rowOff>
    </xdr:to>
    <xdr:sp macro="" textlink="">
      <xdr:nvSpPr>
        <xdr:cNvPr id="557" name="月 556"/>
        <xdr:cNvSpPr/>
      </xdr:nvSpPr>
      <xdr:spPr>
        <a:xfrm rot="13320000">
          <a:off x="4383597" y="10032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121</xdr:row>
      <xdr:rowOff>23653</xdr:rowOff>
    </xdr:from>
    <xdr:to>
      <xdr:col>7</xdr:col>
      <xdr:colOff>375890</xdr:colOff>
      <xdr:row>121</xdr:row>
      <xdr:rowOff>139714</xdr:rowOff>
    </xdr:to>
    <xdr:sp macro="" textlink="">
      <xdr:nvSpPr>
        <xdr:cNvPr id="558" name="太陽 557"/>
        <xdr:cNvSpPr/>
      </xdr:nvSpPr>
      <xdr:spPr>
        <a:xfrm>
          <a:off x="4344379" y="10329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122</xdr:row>
      <xdr:rowOff>31493</xdr:rowOff>
    </xdr:from>
    <xdr:to>
      <xdr:col>7</xdr:col>
      <xdr:colOff>359597</xdr:colOff>
      <xdr:row>122</xdr:row>
      <xdr:rowOff>136893</xdr:rowOff>
    </xdr:to>
    <xdr:sp macro="" textlink="">
      <xdr:nvSpPr>
        <xdr:cNvPr id="559" name="月 558"/>
        <xdr:cNvSpPr/>
      </xdr:nvSpPr>
      <xdr:spPr>
        <a:xfrm rot="13320000">
          <a:off x="4383597" y="10489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121</xdr:row>
      <xdr:rowOff>23653</xdr:rowOff>
    </xdr:from>
    <xdr:to>
      <xdr:col>7</xdr:col>
      <xdr:colOff>375890</xdr:colOff>
      <xdr:row>121</xdr:row>
      <xdr:rowOff>139714</xdr:rowOff>
    </xdr:to>
    <xdr:sp macro="" textlink="">
      <xdr:nvSpPr>
        <xdr:cNvPr id="560" name="太陽 559"/>
        <xdr:cNvSpPr/>
      </xdr:nvSpPr>
      <xdr:spPr>
        <a:xfrm>
          <a:off x="4344379" y="10329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122</xdr:row>
      <xdr:rowOff>31493</xdr:rowOff>
    </xdr:from>
    <xdr:to>
      <xdr:col>7</xdr:col>
      <xdr:colOff>359597</xdr:colOff>
      <xdr:row>122</xdr:row>
      <xdr:rowOff>136893</xdr:rowOff>
    </xdr:to>
    <xdr:sp macro="" textlink="">
      <xdr:nvSpPr>
        <xdr:cNvPr id="561" name="月 560"/>
        <xdr:cNvSpPr/>
      </xdr:nvSpPr>
      <xdr:spPr>
        <a:xfrm rot="13320000">
          <a:off x="4383597" y="10489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124</xdr:row>
      <xdr:rowOff>23653</xdr:rowOff>
    </xdr:from>
    <xdr:to>
      <xdr:col>7</xdr:col>
      <xdr:colOff>375890</xdr:colOff>
      <xdr:row>124</xdr:row>
      <xdr:rowOff>139714</xdr:rowOff>
    </xdr:to>
    <xdr:sp macro="" textlink="">
      <xdr:nvSpPr>
        <xdr:cNvPr id="562" name="太陽 561"/>
        <xdr:cNvSpPr/>
      </xdr:nvSpPr>
      <xdr:spPr>
        <a:xfrm>
          <a:off x="4344379" y="10786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125</xdr:row>
      <xdr:rowOff>31493</xdr:rowOff>
    </xdr:from>
    <xdr:to>
      <xdr:col>7</xdr:col>
      <xdr:colOff>359597</xdr:colOff>
      <xdr:row>125</xdr:row>
      <xdr:rowOff>136893</xdr:rowOff>
    </xdr:to>
    <xdr:sp macro="" textlink="">
      <xdr:nvSpPr>
        <xdr:cNvPr id="563" name="月 562"/>
        <xdr:cNvSpPr/>
      </xdr:nvSpPr>
      <xdr:spPr>
        <a:xfrm rot="13320000">
          <a:off x="4383597" y="10947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127</xdr:row>
      <xdr:rowOff>23653</xdr:rowOff>
    </xdr:from>
    <xdr:to>
      <xdr:col>7</xdr:col>
      <xdr:colOff>375890</xdr:colOff>
      <xdr:row>127</xdr:row>
      <xdr:rowOff>139714</xdr:rowOff>
    </xdr:to>
    <xdr:sp macro="" textlink="">
      <xdr:nvSpPr>
        <xdr:cNvPr id="564" name="太陽 563"/>
        <xdr:cNvSpPr/>
      </xdr:nvSpPr>
      <xdr:spPr>
        <a:xfrm>
          <a:off x="4344379" y="11244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128</xdr:row>
      <xdr:rowOff>31493</xdr:rowOff>
    </xdr:from>
    <xdr:to>
      <xdr:col>7</xdr:col>
      <xdr:colOff>359597</xdr:colOff>
      <xdr:row>128</xdr:row>
      <xdr:rowOff>136893</xdr:rowOff>
    </xdr:to>
    <xdr:sp macro="" textlink="">
      <xdr:nvSpPr>
        <xdr:cNvPr id="565" name="月 564"/>
        <xdr:cNvSpPr/>
      </xdr:nvSpPr>
      <xdr:spPr>
        <a:xfrm rot="13320000">
          <a:off x="4383597" y="11404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130</xdr:row>
      <xdr:rowOff>23653</xdr:rowOff>
    </xdr:from>
    <xdr:to>
      <xdr:col>7</xdr:col>
      <xdr:colOff>375890</xdr:colOff>
      <xdr:row>130</xdr:row>
      <xdr:rowOff>139714</xdr:rowOff>
    </xdr:to>
    <xdr:sp macro="" textlink="">
      <xdr:nvSpPr>
        <xdr:cNvPr id="566" name="太陽 565"/>
        <xdr:cNvSpPr/>
      </xdr:nvSpPr>
      <xdr:spPr>
        <a:xfrm>
          <a:off x="4344379" y="11701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131</xdr:row>
      <xdr:rowOff>31493</xdr:rowOff>
    </xdr:from>
    <xdr:to>
      <xdr:col>7</xdr:col>
      <xdr:colOff>359597</xdr:colOff>
      <xdr:row>131</xdr:row>
      <xdr:rowOff>136893</xdr:rowOff>
    </xdr:to>
    <xdr:sp macro="" textlink="">
      <xdr:nvSpPr>
        <xdr:cNvPr id="567" name="月 566"/>
        <xdr:cNvSpPr/>
      </xdr:nvSpPr>
      <xdr:spPr>
        <a:xfrm rot="13320000">
          <a:off x="4383597" y="11861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133</xdr:row>
      <xdr:rowOff>23653</xdr:rowOff>
    </xdr:from>
    <xdr:to>
      <xdr:col>7</xdr:col>
      <xdr:colOff>375890</xdr:colOff>
      <xdr:row>133</xdr:row>
      <xdr:rowOff>139714</xdr:rowOff>
    </xdr:to>
    <xdr:sp macro="" textlink="">
      <xdr:nvSpPr>
        <xdr:cNvPr id="568" name="太陽 567"/>
        <xdr:cNvSpPr/>
      </xdr:nvSpPr>
      <xdr:spPr>
        <a:xfrm>
          <a:off x="4344379" y="12158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134</xdr:row>
      <xdr:rowOff>31493</xdr:rowOff>
    </xdr:from>
    <xdr:to>
      <xdr:col>7</xdr:col>
      <xdr:colOff>359597</xdr:colOff>
      <xdr:row>134</xdr:row>
      <xdr:rowOff>136893</xdr:rowOff>
    </xdr:to>
    <xdr:sp macro="" textlink="">
      <xdr:nvSpPr>
        <xdr:cNvPr id="569" name="月 568"/>
        <xdr:cNvSpPr/>
      </xdr:nvSpPr>
      <xdr:spPr>
        <a:xfrm rot="13320000">
          <a:off x="4383597" y="12318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136</xdr:row>
      <xdr:rowOff>23653</xdr:rowOff>
    </xdr:from>
    <xdr:to>
      <xdr:col>7</xdr:col>
      <xdr:colOff>375890</xdr:colOff>
      <xdr:row>136</xdr:row>
      <xdr:rowOff>139714</xdr:rowOff>
    </xdr:to>
    <xdr:sp macro="" textlink="">
      <xdr:nvSpPr>
        <xdr:cNvPr id="570" name="太陽 569"/>
        <xdr:cNvSpPr/>
      </xdr:nvSpPr>
      <xdr:spPr>
        <a:xfrm>
          <a:off x="4344379" y="12615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137</xdr:row>
      <xdr:rowOff>31493</xdr:rowOff>
    </xdr:from>
    <xdr:to>
      <xdr:col>7</xdr:col>
      <xdr:colOff>359597</xdr:colOff>
      <xdr:row>137</xdr:row>
      <xdr:rowOff>136893</xdr:rowOff>
    </xdr:to>
    <xdr:sp macro="" textlink="">
      <xdr:nvSpPr>
        <xdr:cNvPr id="571" name="月 570"/>
        <xdr:cNvSpPr/>
      </xdr:nvSpPr>
      <xdr:spPr>
        <a:xfrm rot="13320000">
          <a:off x="4383597" y="12775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139</xdr:row>
      <xdr:rowOff>23653</xdr:rowOff>
    </xdr:from>
    <xdr:to>
      <xdr:col>7</xdr:col>
      <xdr:colOff>375890</xdr:colOff>
      <xdr:row>139</xdr:row>
      <xdr:rowOff>139714</xdr:rowOff>
    </xdr:to>
    <xdr:sp macro="" textlink="">
      <xdr:nvSpPr>
        <xdr:cNvPr id="572" name="太陽 571"/>
        <xdr:cNvSpPr/>
      </xdr:nvSpPr>
      <xdr:spPr>
        <a:xfrm>
          <a:off x="4344379" y="13072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140</xdr:row>
      <xdr:rowOff>31493</xdr:rowOff>
    </xdr:from>
    <xdr:to>
      <xdr:col>7</xdr:col>
      <xdr:colOff>359597</xdr:colOff>
      <xdr:row>140</xdr:row>
      <xdr:rowOff>136893</xdr:rowOff>
    </xdr:to>
    <xdr:sp macro="" textlink="">
      <xdr:nvSpPr>
        <xdr:cNvPr id="573" name="月 572"/>
        <xdr:cNvSpPr/>
      </xdr:nvSpPr>
      <xdr:spPr>
        <a:xfrm rot="13320000">
          <a:off x="4383597" y="13233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82</xdr:row>
      <xdr:rowOff>23653</xdr:rowOff>
    </xdr:from>
    <xdr:to>
      <xdr:col>7</xdr:col>
      <xdr:colOff>375890</xdr:colOff>
      <xdr:row>82</xdr:row>
      <xdr:rowOff>139714</xdr:rowOff>
    </xdr:to>
    <xdr:sp macro="" textlink="">
      <xdr:nvSpPr>
        <xdr:cNvPr id="574" name="太陽 573"/>
        <xdr:cNvSpPr/>
      </xdr:nvSpPr>
      <xdr:spPr>
        <a:xfrm>
          <a:off x="4344379" y="4386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83</xdr:row>
      <xdr:rowOff>31493</xdr:rowOff>
    </xdr:from>
    <xdr:to>
      <xdr:col>7</xdr:col>
      <xdr:colOff>359597</xdr:colOff>
      <xdr:row>83</xdr:row>
      <xdr:rowOff>136893</xdr:rowOff>
    </xdr:to>
    <xdr:sp macro="" textlink="">
      <xdr:nvSpPr>
        <xdr:cNvPr id="575" name="月 574"/>
        <xdr:cNvSpPr/>
      </xdr:nvSpPr>
      <xdr:spPr>
        <a:xfrm rot="13320000">
          <a:off x="4383597" y="4546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85</xdr:row>
      <xdr:rowOff>23653</xdr:rowOff>
    </xdr:from>
    <xdr:to>
      <xdr:col>7</xdr:col>
      <xdr:colOff>375890</xdr:colOff>
      <xdr:row>85</xdr:row>
      <xdr:rowOff>139714</xdr:rowOff>
    </xdr:to>
    <xdr:sp macro="" textlink="">
      <xdr:nvSpPr>
        <xdr:cNvPr id="576" name="太陽 575"/>
        <xdr:cNvSpPr/>
      </xdr:nvSpPr>
      <xdr:spPr>
        <a:xfrm>
          <a:off x="4344379" y="4843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86</xdr:row>
      <xdr:rowOff>31493</xdr:rowOff>
    </xdr:from>
    <xdr:to>
      <xdr:col>7</xdr:col>
      <xdr:colOff>359597</xdr:colOff>
      <xdr:row>86</xdr:row>
      <xdr:rowOff>136893</xdr:rowOff>
    </xdr:to>
    <xdr:sp macro="" textlink="">
      <xdr:nvSpPr>
        <xdr:cNvPr id="577" name="月 576"/>
        <xdr:cNvSpPr/>
      </xdr:nvSpPr>
      <xdr:spPr>
        <a:xfrm rot="13320000">
          <a:off x="4383597" y="5003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88</xdr:row>
      <xdr:rowOff>23653</xdr:rowOff>
    </xdr:from>
    <xdr:to>
      <xdr:col>7</xdr:col>
      <xdr:colOff>375890</xdr:colOff>
      <xdr:row>88</xdr:row>
      <xdr:rowOff>139714</xdr:rowOff>
    </xdr:to>
    <xdr:sp macro="" textlink="">
      <xdr:nvSpPr>
        <xdr:cNvPr id="578" name="太陽 577"/>
        <xdr:cNvSpPr/>
      </xdr:nvSpPr>
      <xdr:spPr>
        <a:xfrm>
          <a:off x="4344379" y="5300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89</xdr:row>
      <xdr:rowOff>31493</xdr:rowOff>
    </xdr:from>
    <xdr:to>
      <xdr:col>7</xdr:col>
      <xdr:colOff>359597</xdr:colOff>
      <xdr:row>89</xdr:row>
      <xdr:rowOff>136893</xdr:rowOff>
    </xdr:to>
    <xdr:sp macro="" textlink="">
      <xdr:nvSpPr>
        <xdr:cNvPr id="579" name="月 578"/>
        <xdr:cNvSpPr/>
      </xdr:nvSpPr>
      <xdr:spPr>
        <a:xfrm rot="13320000">
          <a:off x="4383597" y="5460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91</xdr:row>
      <xdr:rowOff>23653</xdr:rowOff>
    </xdr:from>
    <xdr:to>
      <xdr:col>7</xdr:col>
      <xdr:colOff>375890</xdr:colOff>
      <xdr:row>91</xdr:row>
      <xdr:rowOff>139714</xdr:rowOff>
    </xdr:to>
    <xdr:sp macro="" textlink="">
      <xdr:nvSpPr>
        <xdr:cNvPr id="580" name="太陽 579"/>
        <xdr:cNvSpPr/>
      </xdr:nvSpPr>
      <xdr:spPr>
        <a:xfrm>
          <a:off x="4344379" y="575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92</xdr:row>
      <xdr:rowOff>31493</xdr:rowOff>
    </xdr:from>
    <xdr:to>
      <xdr:col>7</xdr:col>
      <xdr:colOff>359597</xdr:colOff>
      <xdr:row>92</xdr:row>
      <xdr:rowOff>136893</xdr:rowOff>
    </xdr:to>
    <xdr:sp macro="" textlink="">
      <xdr:nvSpPr>
        <xdr:cNvPr id="581" name="月 580"/>
        <xdr:cNvSpPr/>
      </xdr:nvSpPr>
      <xdr:spPr>
        <a:xfrm rot="13320000">
          <a:off x="4383597" y="591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91</xdr:row>
      <xdr:rowOff>23653</xdr:rowOff>
    </xdr:from>
    <xdr:to>
      <xdr:col>7</xdr:col>
      <xdr:colOff>375890</xdr:colOff>
      <xdr:row>91</xdr:row>
      <xdr:rowOff>139714</xdr:rowOff>
    </xdr:to>
    <xdr:sp macro="" textlink="">
      <xdr:nvSpPr>
        <xdr:cNvPr id="582" name="太陽 581"/>
        <xdr:cNvSpPr/>
      </xdr:nvSpPr>
      <xdr:spPr>
        <a:xfrm>
          <a:off x="4344379" y="575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92</xdr:row>
      <xdr:rowOff>31493</xdr:rowOff>
    </xdr:from>
    <xdr:to>
      <xdr:col>7</xdr:col>
      <xdr:colOff>359597</xdr:colOff>
      <xdr:row>92</xdr:row>
      <xdr:rowOff>136893</xdr:rowOff>
    </xdr:to>
    <xdr:sp macro="" textlink="">
      <xdr:nvSpPr>
        <xdr:cNvPr id="583" name="月 582"/>
        <xdr:cNvSpPr/>
      </xdr:nvSpPr>
      <xdr:spPr>
        <a:xfrm rot="13320000">
          <a:off x="4383597" y="591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94</xdr:row>
      <xdr:rowOff>23653</xdr:rowOff>
    </xdr:from>
    <xdr:to>
      <xdr:col>7</xdr:col>
      <xdr:colOff>375890</xdr:colOff>
      <xdr:row>94</xdr:row>
      <xdr:rowOff>139714</xdr:rowOff>
    </xdr:to>
    <xdr:sp macro="" textlink="">
      <xdr:nvSpPr>
        <xdr:cNvPr id="584" name="太陽 583"/>
        <xdr:cNvSpPr/>
      </xdr:nvSpPr>
      <xdr:spPr>
        <a:xfrm>
          <a:off x="4344379" y="6214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95</xdr:row>
      <xdr:rowOff>31493</xdr:rowOff>
    </xdr:from>
    <xdr:to>
      <xdr:col>7</xdr:col>
      <xdr:colOff>359597</xdr:colOff>
      <xdr:row>95</xdr:row>
      <xdr:rowOff>136893</xdr:rowOff>
    </xdr:to>
    <xdr:sp macro="" textlink="">
      <xdr:nvSpPr>
        <xdr:cNvPr id="585" name="月 584"/>
        <xdr:cNvSpPr/>
      </xdr:nvSpPr>
      <xdr:spPr>
        <a:xfrm rot="13320000">
          <a:off x="4383597" y="6375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97</xdr:row>
      <xdr:rowOff>23653</xdr:rowOff>
    </xdr:from>
    <xdr:to>
      <xdr:col>7</xdr:col>
      <xdr:colOff>375890</xdr:colOff>
      <xdr:row>97</xdr:row>
      <xdr:rowOff>139714</xdr:rowOff>
    </xdr:to>
    <xdr:sp macro="" textlink="">
      <xdr:nvSpPr>
        <xdr:cNvPr id="586" name="太陽 585"/>
        <xdr:cNvSpPr/>
      </xdr:nvSpPr>
      <xdr:spPr>
        <a:xfrm>
          <a:off x="4344379" y="6672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98</xdr:row>
      <xdr:rowOff>31493</xdr:rowOff>
    </xdr:from>
    <xdr:to>
      <xdr:col>7</xdr:col>
      <xdr:colOff>359597</xdr:colOff>
      <xdr:row>98</xdr:row>
      <xdr:rowOff>136893</xdr:rowOff>
    </xdr:to>
    <xdr:sp macro="" textlink="">
      <xdr:nvSpPr>
        <xdr:cNvPr id="587" name="月 586"/>
        <xdr:cNvSpPr/>
      </xdr:nvSpPr>
      <xdr:spPr>
        <a:xfrm rot="13320000">
          <a:off x="4383597" y="6832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100</xdr:row>
      <xdr:rowOff>23653</xdr:rowOff>
    </xdr:from>
    <xdr:to>
      <xdr:col>7</xdr:col>
      <xdr:colOff>375890</xdr:colOff>
      <xdr:row>100</xdr:row>
      <xdr:rowOff>139714</xdr:rowOff>
    </xdr:to>
    <xdr:sp macro="" textlink="">
      <xdr:nvSpPr>
        <xdr:cNvPr id="588" name="太陽 587"/>
        <xdr:cNvSpPr/>
      </xdr:nvSpPr>
      <xdr:spPr>
        <a:xfrm>
          <a:off x="4344379" y="7129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101</xdr:row>
      <xdr:rowOff>31493</xdr:rowOff>
    </xdr:from>
    <xdr:to>
      <xdr:col>7</xdr:col>
      <xdr:colOff>359597</xdr:colOff>
      <xdr:row>101</xdr:row>
      <xdr:rowOff>136893</xdr:rowOff>
    </xdr:to>
    <xdr:sp macro="" textlink="">
      <xdr:nvSpPr>
        <xdr:cNvPr id="589" name="月 588"/>
        <xdr:cNvSpPr/>
      </xdr:nvSpPr>
      <xdr:spPr>
        <a:xfrm rot="13320000">
          <a:off x="4383597" y="7289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103</xdr:row>
      <xdr:rowOff>23653</xdr:rowOff>
    </xdr:from>
    <xdr:to>
      <xdr:col>7</xdr:col>
      <xdr:colOff>375890</xdr:colOff>
      <xdr:row>103</xdr:row>
      <xdr:rowOff>139714</xdr:rowOff>
    </xdr:to>
    <xdr:sp macro="" textlink="">
      <xdr:nvSpPr>
        <xdr:cNvPr id="590" name="太陽 589"/>
        <xdr:cNvSpPr/>
      </xdr:nvSpPr>
      <xdr:spPr>
        <a:xfrm>
          <a:off x="4344379" y="7586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104</xdr:row>
      <xdr:rowOff>31493</xdr:rowOff>
    </xdr:from>
    <xdr:to>
      <xdr:col>7</xdr:col>
      <xdr:colOff>359597</xdr:colOff>
      <xdr:row>104</xdr:row>
      <xdr:rowOff>136893</xdr:rowOff>
    </xdr:to>
    <xdr:sp macro="" textlink="">
      <xdr:nvSpPr>
        <xdr:cNvPr id="591" name="月 590"/>
        <xdr:cNvSpPr/>
      </xdr:nvSpPr>
      <xdr:spPr>
        <a:xfrm rot="13320000">
          <a:off x="4383597" y="7746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106</xdr:row>
      <xdr:rowOff>23653</xdr:rowOff>
    </xdr:from>
    <xdr:to>
      <xdr:col>7</xdr:col>
      <xdr:colOff>375890</xdr:colOff>
      <xdr:row>106</xdr:row>
      <xdr:rowOff>139714</xdr:rowOff>
    </xdr:to>
    <xdr:sp macro="" textlink="">
      <xdr:nvSpPr>
        <xdr:cNvPr id="592" name="太陽 591"/>
        <xdr:cNvSpPr/>
      </xdr:nvSpPr>
      <xdr:spPr>
        <a:xfrm>
          <a:off x="4344379" y="8043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107</xdr:row>
      <xdr:rowOff>31493</xdr:rowOff>
    </xdr:from>
    <xdr:to>
      <xdr:col>7</xdr:col>
      <xdr:colOff>359597</xdr:colOff>
      <xdr:row>107</xdr:row>
      <xdr:rowOff>136893</xdr:rowOff>
    </xdr:to>
    <xdr:sp macro="" textlink="">
      <xdr:nvSpPr>
        <xdr:cNvPr id="593" name="月 592"/>
        <xdr:cNvSpPr/>
      </xdr:nvSpPr>
      <xdr:spPr>
        <a:xfrm rot="13320000">
          <a:off x="4383597" y="8203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109</xdr:row>
      <xdr:rowOff>23653</xdr:rowOff>
    </xdr:from>
    <xdr:to>
      <xdr:col>7</xdr:col>
      <xdr:colOff>375890</xdr:colOff>
      <xdr:row>109</xdr:row>
      <xdr:rowOff>139714</xdr:rowOff>
    </xdr:to>
    <xdr:sp macro="" textlink="">
      <xdr:nvSpPr>
        <xdr:cNvPr id="594" name="太陽 593"/>
        <xdr:cNvSpPr/>
      </xdr:nvSpPr>
      <xdr:spPr>
        <a:xfrm>
          <a:off x="4344379" y="8500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110</xdr:row>
      <xdr:rowOff>31493</xdr:rowOff>
    </xdr:from>
    <xdr:to>
      <xdr:col>7</xdr:col>
      <xdr:colOff>359597</xdr:colOff>
      <xdr:row>110</xdr:row>
      <xdr:rowOff>136893</xdr:rowOff>
    </xdr:to>
    <xdr:sp macro="" textlink="">
      <xdr:nvSpPr>
        <xdr:cNvPr id="595" name="月 594"/>
        <xdr:cNvSpPr/>
      </xdr:nvSpPr>
      <xdr:spPr>
        <a:xfrm rot="13320000">
          <a:off x="4383597" y="8661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112</xdr:row>
      <xdr:rowOff>23653</xdr:rowOff>
    </xdr:from>
    <xdr:to>
      <xdr:col>7</xdr:col>
      <xdr:colOff>375890</xdr:colOff>
      <xdr:row>112</xdr:row>
      <xdr:rowOff>139714</xdr:rowOff>
    </xdr:to>
    <xdr:sp macro="" textlink="">
      <xdr:nvSpPr>
        <xdr:cNvPr id="596" name="太陽 595"/>
        <xdr:cNvSpPr/>
      </xdr:nvSpPr>
      <xdr:spPr>
        <a:xfrm>
          <a:off x="4344379" y="8958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113</xdr:row>
      <xdr:rowOff>31493</xdr:rowOff>
    </xdr:from>
    <xdr:to>
      <xdr:col>7</xdr:col>
      <xdr:colOff>359597</xdr:colOff>
      <xdr:row>113</xdr:row>
      <xdr:rowOff>136893</xdr:rowOff>
    </xdr:to>
    <xdr:sp macro="" textlink="">
      <xdr:nvSpPr>
        <xdr:cNvPr id="597" name="月 596"/>
        <xdr:cNvSpPr/>
      </xdr:nvSpPr>
      <xdr:spPr>
        <a:xfrm rot="13320000">
          <a:off x="4383597" y="9118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115</xdr:row>
      <xdr:rowOff>23653</xdr:rowOff>
    </xdr:from>
    <xdr:to>
      <xdr:col>7</xdr:col>
      <xdr:colOff>375890</xdr:colOff>
      <xdr:row>115</xdr:row>
      <xdr:rowOff>139714</xdr:rowOff>
    </xdr:to>
    <xdr:sp macro="" textlink="">
      <xdr:nvSpPr>
        <xdr:cNvPr id="598" name="太陽 597"/>
        <xdr:cNvSpPr/>
      </xdr:nvSpPr>
      <xdr:spPr>
        <a:xfrm>
          <a:off x="4344379" y="9415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116</xdr:row>
      <xdr:rowOff>31493</xdr:rowOff>
    </xdr:from>
    <xdr:to>
      <xdr:col>7</xdr:col>
      <xdr:colOff>359597</xdr:colOff>
      <xdr:row>116</xdr:row>
      <xdr:rowOff>136893</xdr:rowOff>
    </xdr:to>
    <xdr:sp macro="" textlink="">
      <xdr:nvSpPr>
        <xdr:cNvPr id="599" name="月 598"/>
        <xdr:cNvSpPr/>
      </xdr:nvSpPr>
      <xdr:spPr>
        <a:xfrm rot="13320000">
          <a:off x="4383597" y="9575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118</xdr:row>
      <xdr:rowOff>23653</xdr:rowOff>
    </xdr:from>
    <xdr:to>
      <xdr:col>7</xdr:col>
      <xdr:colOff>375890</xdr:colOff>
      <xdr:row>118</xdr:row>
      <xdr:rowOff>139714</xdr:rowOff>
    </xdr:to>
    <xdr:sp macro="" textlink="">
      <xdr:nvSpPr>
        <xdr:cNvPr id="600" name="太陽 599"/>
        <xdr:cNvSpPr/>
      </xdr:nvSpPr>
      <xdr:spPr>
        <a:xfrm>
          <a:off x="4344379" y="9872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119</xdr:row>
      <xdr:rowOff>31493</xdr:rowOff>
    </xdr:from>
    <xdr:to>
      <xdr:col>7</xdr:col>
      <xdr:colOff>359597</xdr:colOff>
      <xdr:row>119</xdr:row>
      <xdr:rowOff>136893</xdr:rowOff>
    </xdr:to>
    <xdr:sp macro="" textlink="">
      <xdr:nvSpPr>
        <xdr:cNvPr id="601" name="月 600"/>
        <xdr:cNvSpPr/>
      </xdr:nvSpPr>
      <xdr:spPr>
        <a:xfrm rot="13320000">
          <a:off x="4383597" y="10032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121</xdr:row>
      <xdr:rowOff>23653</xdr:rowOff>
    </xdr:from>
    <xdr:to>
      <xdr:col>7</xdr:col>
      <xdr:colOff>375890</xdr:colOff>
      <xdr:row>121</xdr:row>
      <xdr:rowOff>139714</xdr:rowOff>
    </xdr:to>
    <xdr:sp macro="" textlink="">
      <xdr:nvSpPr>
        <xdr:cNvPr id="602" name="太陽 601"/>
        <xdr:cNvSpPr/>
      </xdr:nvSpPr>
      <xdr:spPr>
        <a:xfrm>
          <a:off x="4344379" y="10329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122</xdr:row>
      <xdr:rowOff>31493</xdr:rowOff>
    </xdr:from>
    <xdr:to>
      <xdr:col>7</xdr:col>
      <xdr:colOff>359597</xdr:colOff>
      <xdr:row>122</xdr:row>
      <xdr:rowOff>136893</xdr:rowOff>
    </xdr:to>
    <xdr:sp macro="" textlink="">
      <xdr:nvSpPr>
        <xdr:cNvPr id="603" name="月 602"/>
        <xdr:cNvSpPr/>
      </xdr:nvSpPr>
      <xdr:spPr>
        <a:xfrm rot="13320000">
          <a:off x="4383597" y="10489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121</xdr:row>
      <xdr:rowOff>23653</xdr:rowOff>
    </xdr:from>
    <xdr:to>
      <xdr:col>7</xdr:col>
      <xdr:colOff>375890</xdr:colOff>
      <xdr:row>121</xdr:row>
      <xdr:rowOff>139714</xdr:rowOff>
    </xdr:to>
    <xdr:sp macro="" textlink="">
      <xdr:nvSpPr>
        <xdr:cNvPr id="604" name="太陽 603"/>
        <xdr:cNvSpPr/>
      </xdr:nvSpPr>
      <xdr:spPr>
        <a:xfrm>
          <a:off x="4344379" y="10329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122</xdr:row>
      <xdr:rowOff>31493</xdr:rowOff>
    </xdr:from>
    <xdr:to>
      <xdr:col>7</xdr:col>
      <xdr:colOff>359597</xdr:colOff>
      <xdr:row>122</xdr:row>
      <xdr:rowOff>136893</xdr:rowOff>
    </xdr:to>
    <xdr:sp macro="" textlink="">
      <xdr:nvSpPr>
        <xdr:cNvPr id="605" name="月 604"/>
        <xdr:cNvSpPr/>
      </xdr:nvSpPr>
      <xdr:spPr>
        <a:xfrm rot="13320000">
          <a:off x="4383597" y="10489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124</xdr:row>
      <xdr:rowOff>23653</xdr:rowOff>
    </xdr:from>
    <xdr:to>
      <xdr:col>7</xdr:col>
      <xdr:colOff>375890</xdr:colOff>
      <xdr:row>124</xdr:row>
      <xdr:rowOff>139714</xdr:rowOff>
    </xdr:to>
    <xdr:sp macro="" textlink="">
      <xdr:nvSpPr>
        <xdr:cNvPr id="606" name="太陽 605"/>
        <xdr:cNvSpPr/>
      </xdr:nvSpPr>
      <xdr:spPr>
        <a:xfrm>
          <a:off x="4344379" y="10786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125</xdr:row>
      <xdr:rowOff>31493</xdr:rowOff>
    </xdr:from>
    <xdr:to>
      <xdr:col>7</xdr:col>
      <xdr:colOff>359597</xdr:colOff>
      <xdr:row>125</xdr:row>
      <xdr:rowOff>136893</xdr:rowOff>
    </xdr:to>
    <xdr:sp macro="" textlink="">
      <xdr:nvSpPr>
        <xdr:cNvPr id="607" name="月 606"/>
        <xdr:cNvSpPr/>
      </xdr:nvSpPr>
      <xdr:spPr>
        <a:xfrm rot="13320000">
          <a:off x="4383597" y="10947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127</xdr:row>
      <xdr:rowOff>23653</xdr:rowOff>
    </xdr:from>
    <xdr:to>
      <xdr:col>7</xdr:col>
      <xdr:colOff>375890</xdr:colOff>
      <xdr:row>127</xdr:row>
      <xdr:rowOff>139714</xdr:rowOff>
    </xdr:to>
    <xdr:sp macro="" textlink="">
      <xdr:nvSpPr>
        <xdr:cNvPr id="608" name="太陽 607"/>
        <xdr:cNvSpPr/>
      </xdr:nvSpPr>
      <xdr:spPr>
        <a:xfrm>
          <a:off x="4344379" y="11244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128</xdr:row>
      <xdr:rowOff>31493</xdr:rowOff>
    </xdr:from>
    <xdr:to>
      <xdr:col>7</xdr:col>
      <xdr:colOff>359597</xdr:colOff>
      <xdr:row>128</xdr:row>
      <xdr:rowOff>136893</xdr:rowOff>
    </xdr:to>
    <xdr:sp macro="" textlink="">
      <xdr:nvSpPr>
        <xdr:cNvPr id="609" name="月 608"/>
        <xdr:cNvSpPr/>
      </xdr:nvSpPr>
      <xdr:spPr>
        <a:xfrm rot="13320000">
          <a:off x="4383597" y="11404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130</xdr:row>
      <xdr:rowOff>23653</xdr:rowOff>
    </xdr:from>
    <xdr:to>
      <xdr:col>7</xdr:col>
      <xdr:colOff>375890</xdr:colOff>
      <xdr:row>130</xdr:row>
      <xdr:rowOff>139714</xdr:rowOff>
    </xdr:to>
    <xdr:sp macro="" textlink="">
      <xdr:nvSpPr>
        <xdr:cNvPr id="610" name="太陽 609"/>
        <xdr:cNvSpPr/>
      </xdr:nvSpPr>
      <xdr:spPr>
        <a:xfrm>
          <a:off x="4344379" y="11701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131</xdr:row>
      <xdr:rowOff>31493</xdr:rowOff>
    </xdr:from>
    <xdr:to>
      <xdr:col>7</xdr:col>
      <xdr:colOff>359597</xdr:colOff>
      <xdr:row>131</xdr:row>
      <xdr:rowOff>136893</xdr:rowOff>
    </xdr:to>
    <xdr:sp macro="" textlink="">
      <xdr:nvSpPr>
        <xdr:cNvPr id="611" name="月 610"/>
        <xdr:cNvSpPr/>
      </xdr:nvSpPr>
      <xdr:spPr>
        <a:xfrm rot="13320000">
          <a:off x="4383597" y="11861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133</xdr:row>
      <xdr:rowOff>23653</xdr:rowOff>
    </xdr:from>
    <xdr:to>
      <xdr:col>7</xdr:col>
      <xdr:colOff>375890</xdr:colOff>
      <xdr:row>133</xdr:row>
      <xdr:rowOff>139714</xdr:rowOff>
    </xdr:to>
    <xdr:sp macro="" textlink="">
      <xdr:nvSpPr>
        <xdr:cNvPr id="612" name="太陽 611"/>
        <xdr:cNvSpPr/>
      </xdr:nvSpPr>
      <xdr:spPr>
        <a:xfrm>
          <a:off x="4344379" y="12158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134</xdr:row>
      <xdr:rowOff>31493</xdr:rowOff>
    </xdr:from>
    <xdr:to>
      <xdr:col>7</xdr:col>
      <xdr:colOff>359597</xdr:colOff>
      <xdr:row>134</xdr:row>
      <xdr:rowOff>136893</xdr:rowOff>
    </xdr:to>
    <xdr:sp macro="" textlink="">
      <xdr:nvSpPr>
        <xdr:cNvPr id="613" name="月 612"/>
        <xdr:cNvSpPr/>
      </xdr:nvSpPr>
      <xdr:spPr>
        <a:xfrm rot="13320000">
          <a:off x="4383597" y="12318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136</xdr:row>
      <xdr:rowOff>23653</xdr:rowOff>
    </xdr:from>
    <xdr:to>
      <xdr:col>7</xdr:col>
      <xdr:colOff>375890</xdr:colOff>
      <xdr:row>136</xdr:row>
      <xdr:rowOff>139714</xdr:rowOff>
    </xdr:to>
    <xdr:sp macro="" textlink="">
      <xdr:nvSpPr>
        <xdr:cNvPr id="614" name="太陽 613"/>
        <xdr:cNvSpPr/>
      </xdr:nvSpPr>
      <xdr:spPr>
        <a:xfrm>
          <a:off x="4344379" y="12615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137</xdr:row>
      <xdr:rowOff>31493</xdr:rowOff>
    </xdr:from>
    <xdr:to>
      <xdr:col>7</xdr:col>
      <xdr:colOff>359597</xdr:colOff>
      <xdr:row>137</xdr:row>
      <xdr:rowOff>136893</xdr:rowOff>
    </xdr:to>
    <xdr:sp macro="" textlink="">
      <xdr:nvSpPr>
        <xdr:cNvPr id="615" name="月 614"/>
        <xdr:cNvSpPr/>
      </xdr:nvSpPr>
      <xdr:spPr>
        <a:xfrm rot="13320000">
          <a:off x="4383597" y="12775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139</xdr:row>
      <xdr:rowOff>23653</xdr:rowOff>
    </xdr:from>
    <xdr:to>
      <xdr:col>7</xdr:col>
      <xdr:colOff>375890</xdr:colOff>
      <xdr:row>139</xdr:row>
      <xdr:rowOff>139714</xdr:rowOff>
    </xdr:to>
    <xdr:sp macro="" textlink="">
      <xdr:nvSpPr>
        <xdr:cNvPr id="616" name="太陽 615"/>
        <xdr:cNvSpPr/>
      </xdr:nvSpPr>
      <xdr:spPr>
        <a:xfrm>
          <a:off x="4344379" y="13072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140</xdr:row>
      <xdr:rowOff>31493</xdr:rowOff>
    </xdr:from>
    <xdr:to>
      <xdr:col>7</xdr:col>
      <xdr:colOff>359597</xdr:colOff>
      <xdr:row>140</xdr:row>
      <xdr:rowOff>136893</xdr:rowOff>
    </xdr:to>
    <xdr:sp macro="" textlink="">
      <xdr:nvSpPr>
        <xdr:cNvPr id="617" name="月 616"/>
        <xdr:cNvSpPr/>
      </xdr:nvSpPr>
      <xdr:spPr>
        <a:xfrm rot="13320000">
          <a:off x="4383597" y="13233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142</xdr:row>
      <xdr:rowOff>23653</xdr:rowOff>
    </xdr:from>
    <xdr:to>
      <xdr:col>7</xdr:col>
      <xdr:colOff>375890</xdr:colOff>
      <xdr:row>142</xdr:row>
      <xdr:rowOff>139714</xdr:rowOff>
    </xdr:to>
    <xdr:sp macro="" textlink="">
      <xdr:nvSpPr>
        <xdr:cNvPr id="618" name="太陽 617"/>
        <xdr:cNvSpPr/>
      </xdr:nvSpPr>
      <xdr:spPr>
        <a:xfrm>
          <a:off x="4344379" y="13530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143</xdr:row>
      <xdr:rowOff>31493</xdr:rowOff>
    </xdr:from>
    <xdr:to>
      <xdr:col>7</xdr:col>
      <xdr:colOff>359597</xdr:colOff>
      <xdr:row>143</xdr:row>
      <xdr:rowOff>136893</xdr:rowOff>
    </xdr:to>
    <xdr:sp macro="" textlink="">
      <xdr:nvSpPr>
        <xdr:cNvPr id="619" name="月 618"/>
        <xdr:cNvSpPr/>
      </xdr:nvSpPr>
      <xdr:spPr>
        <a:xfrm rot="13320000">
          <a:off x="4383597" y="13690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145</xdr:row>
      <xdr:rowOff>23653</xdr:rowOff>
    </xdr:from>
    <xdr:to>
      <xdr:col>7</xdr:col>
      <xdr:colOff>375890</xdr:colOff>
      <xdr:row>145</xdr:row>
      <xdr:rowOff>139714</xdr:rowOff>
    </xdr:to>
    <xdr:sp macro="" textlink="">
      <xdr:nvSpPr>
        <xdr:cNvPr id="620" name="太陽 619"/>
        <xdr:cNvSpPr/>
      </xdr:nvSpPr>
      <xdr:spPr>
        <a:xfrm>
          <a:off x="4344379" y="13987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146</xdr:row>
      <xdr:rowOff>31493</xdr:rowOff>
    </xdr:from>
    <xdr:to>
      <xdr:col>7</xdr:col>
      <xdr:colOff>359597</xdr:colOff>
      <xdr:row>146</xdr:row>
      <xdr:rowOff>136893</xdr:rowOff>
    </xdr:to>
    <xdr:sp macro="" textlink="">
      <xdr:nvSpPr>
        <xdr:cNvPr id="621" name="月 620"/>
        <xdr:cNvSpPr/>
      </xdr:nvSpPr>
      <xdr:spPr>
        <a:xfrm rot="13320000">
          <a:off x="4383597" y="14147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148</xdr:row>
      <xdr:rowOff>23653</xdr:rowOff>
    </xdr:from>
    <xdr:to>
      <xdr:col>7</xdr:col>
      <xdr:colOff>375890</xdr:colOff>
      <xdr:row>148</xdr:row>
      <xdr:rowOff>139714</xdr:rowOff>
    </xdr:to>
    <xdr:sp macro="" textlink="">
      <xdr:nvSpPr>
        <xdr:cNvPr id="622" name="太陽 621"/>
        <xdr:cNvSpPr/>
      </xdr:nvSpPr>
      <xdr:spPr>
        <a:xfrm>
          <a:off x="4344379" y="14444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149</xdr:row>
      <xdr:rowOff>31493</xdr:rowOff>
    </xdr:from>
    <xdr:to>
      <xdr:col>7</xdr:col>
      <xdr:colOff>359597</xdr:colOff>
      <xdr:row>149</xdr:row>
      <xdr:rowOff>136893</xdr:rowOff>
    </xdr:to>
    <xdr:sp macro="" textlink="">
      <xdr:nvSpPr>
        <xdr:cNvPr id="623" name="月 622"/>
        <xdr:cNvSpPr/>
      </xdr:nvSpPr>
      <xdr:spPr>
        <a:xfrm rot="13320000">
          <a:off x="4383597" y="14604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151</xdr:row>
      <xdr:rowOff>23653</xdr:rowOff>
    </xdr:from>
    <xdr:to>
      <xdr:col>7</xdr:col>
      <xdr:colOff>375890</xdr:colOff>
      <xdr:row>151</xdr:row>
      <xdr:rowOff>139714</xdr:rowOff>
    </xdr:to>
    <xdr:sp macro="" textlink="">
      <xdr:nvSpPr>
        <xdr:cNvPr id="624" name="太陽 623"/>
        <xdr:cNvSpPr/>
      </xdr:nvSpPr>
      <xdr:spPr>
        <a:xfrm>
          <a:off x="4344379" y="14901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152</xdr:row>
      <xdr:rowOff>31493</xdr:rowOff>
    </xdr:from>
    <xdr:to>
      <xdr:col>7</xdr:col>
      <xdr:colOff>359597</xdr:colOff>
      <xdr:row>152</xdr:row>
      <xdr:rowOff>136893</xdr:rowOff>
    </xdr:to>
    <xdr:sp macro="" textlink="">
      <xdr:nvSpPr>
        <xdr:cNvPr id="625" name="月 624"/>
        <xdr:cNvSpPr/>
      </xdr:nvSpPr>
      <xdr:spPr>
        <a:xfrm rot="13320000">
          <a:off x="4383597" y="15061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151</xdr:row>
      <xdr:rowOff>23653</xdr:rowOff>
    </xdr:from>
    <xdr:to>
      <xdr:col>7</xdr:col>
      <xdr:colOff>375890</xdr:colOff>
      <xdr:row>151</xdr:row>
      <xdr:rowOff>139714</xdr:rowOff>
    </xdr:to>
    <xdr:sp macro="" textlink="">
      <xdr:nvSpPr>
        <xdr:cNvPr id="626" name="太陽 625"/>
        <xdr:cNvSpPr/>
      </xdr:nvSpPr>
      <xdr:spPr>
        <a:xfrm>
          <a:off x="4344379" y="14901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152</xdr:row>
      <xdr:rowOff>31493</xdr:rowOff>
    </xdr:from>
    <xdr:to>
      <xdr:col>7</xdr:col>
      <xdr:colOff>359597</xdr:colOff>
      <xdr:row>152</xdr:row>
      <xdr:rowOff>136893</xdr:rowOff>
    </xdr:to>
    <xdr:sp macro="" textlink="">
      <xdr:nvSpPr>
        <xdr:cNvPr id="627" name="月 626"/>
        <xdr:cNvSpPr/>
      </xdr:nvSpPr>
      <xdr:spPr>
        <a:xfrm rot="13320000">
          <a:off x="4383597" y="15061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154</xdr:row>
      <xdr:rowOff>23653</xdr:rowOff>
    </xdr:from>
    <xdr:to>
      <xdr:col>7</xdr:col>
      <xdr:colOff>375890</xdr:colOff>
      <xdr:row>154</xdr:row>
      <xdr:rowOff>139714</xdr:rowOff>
    </xdr:to>
    <xdr:sp macro="" textlink="">
      <xdr:nvSpPr>
        <xdr:cNvPr id="628" name="太陽 627"/>
        <xdr:cNvSpPr/>
      </xdr:nvSpPr>
      <xdr:spPr>
        <a:xfrm>
          <a:off x="4344379" y="15358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155</xdr:row>
      <xdr:rowOff>31493</xdr:rowOff>
    </xdr:from>
    <xdr:to>
      <xdr:col>7</xdr:col>
      <xdr:colOff>359597</xdr:colOff>
      <xdr:row>155</xdr:row>
      <xdr:rowOff>136893</xdr:rowOff>
    </xdr:to>
    <xdr:sp macro="" textlink="">
      <xdr:nvSpPr>
        <xdr:cNvPr id="629" name="月 628"/>
        <xdr:cNvSpPr/>
      </xdr:nvSpPr>
      <xdr:spPr>
        <a:xfrm rot="13320000">
          <a:off x="4383597" y="15519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157</xdr:row>
      <xdr:rowOff>23653</xdr:rowOff>
    </xdr:from>
    <xdr:to>
      <xdr:col>7</xdr:col>
      <xdr:colOff>375890</xdr:colOff>
      <xdr:row>157</xdr:row>
      <xdr:rowOff>139714</xdr:rowOff>
    </xdr:to>
    <xdr:sp macro="" textlink="">
      <xdr:nvSpPr>
        <xdr:cNvPr id="630" name="太陽 629"/>
        <xdr:cNvSpPr/>
      </xdr:nvSpPr>
      <xdr:spPr>
        <a:xfrm>
          <a:off x="4344379" y="15816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158</xdr:row>
      <xdr:rowOff>31493</xdr:rowOff>
    </xdr:from>
    <xdr:to>
      <xdr:col>7</xdr:col>
      <xdr:colOff>359597</xdr:colOff>
      <xdr:row>158</xdr:row>
      <xdr:rowOff>136893</xdr:rowOff>
    </xdr:to>
    <xdr:sp macro="" textlink="">
      <xdr:nvSpPr>
        <xdr:cNvPr id="631" name="月 630"/>
        <xdr:cNvSpPr/>
      </xdr:nvSpPr>
      <xdr:spPr>
        <a:xfrm rot="13320000">
          <a:off x="4383597" y="15976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160</xdr:row>
      <xdr:rowOff>23653</xdr:rowOff>
    </xdr:from>
    <xdr:to>
      <xdr:col>7</xdr:col>
      <xdr:colOff>375890</xdr:colOff>
      <xdr:row>160</xdr:row>
      <xdr:rowOff>139714</xdr:rowOff>
    </xdr:to>
    <xdr:sp macro="" textlink="">
      <xdr:nvSpPr>
        <xdr:cNvPr id="632" name="太陽 631"/>
        <xdr:cNvSpPr/>
      </xdr:nvSpPr>
      <xdr:spPr>
        <a:xfrm>
          <a:off x="4344379" y="16273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161</xdr:row>
      <xdr:rowOff>31493</xdr:rowOff>
    </xdr:from>
    <xdr:to>
      <xdr:col>7</xdr:col>
      <xdr:colOff>359597</xdr:colOff>
      <xdr:row>161</xdr:row>
      <xdr:rowOff>136893</xdr:rowOff>
    </xdr:to>
    <xdr:sp macro="" textlink="">
      <xdr:nvSpPr>
        <xdr:cNvPr id="633" name="月 632"/>
        <xdr:cNvSpPr/>
      </xdr:nvSpPr>
      <xdr:spPr>
        <a:xfrm rot="13320000">
          <a:off x="4383597" y="16433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163</xdr:row>
      <xdr:rowOff>23653</xdr:rowOff>
    </xdr:from>
    <xdr:to>
      <xdr:col>7</xdr:col>
      <xdr:colOff>375890</xdr:colOff>
      <xdr:row>163</xdr:row>
      <xdr:rowOff>139714</xdr:rowOff>
    </xdr:to>
    <xdr:sp macro="" textlink="">
      <xdr:nvSpPr>
        <xdr:cNvPr id="634" name="太陽 633"/>
        <xdr:cNvSpPr/>
      </xdr:nvSpPr>
      <xdr:spPr>
        <a:xfrm>
          <a:off x="4344379" y="16730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164</xdr:row>
      <xdr:rowOff>31493</xdr:rowOff>
    </xdr:from>
    <xdr:to>
      <xdr:col>7</xdr:col>
      <xdr:colOff>359597</xdr:colOff>
      <xdr:row>164</xdr:row>
      <xdr:rowOff>136893</xdr:rowOff>
    </xdr:to>
    <xdr:sp macro="" textlink="">
      <xdr:nvSpPr>
        <xdr:cNvPr id="635" name="月 634"/>
        <xdr:cNvSpPr/>
      </xdr:nvSpPr>
      <xdr:spPr>
        <a:xfrm rot="13320000">
          <a:off x="4383597" y="16890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166</xdr:row>
      <xdr:rowOff>23653</xdr:rowOff>
    </xdr:from>
    <xdr:to>
      <xdr:col>7</xdr:col>
      <xdr:colOff>375890</xdr:colOff>
      <xdr:row>166</xdr:row>
      <xdr:rowOff>139714</xdr:rowOff>
    </xdr:to>
    <xdr:sp macro="" textlink="">
      <xdr:nvSpPr>
        <xdr:cNvPr id="636" name="太陽 635"/>
        <xdr:cNvSpPr/>
      </xdr:nvSpPr>
      <xdr:spPr>
        <a:xfrm>
          <a:off x="4344379" y="1718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167</xdr:row>
      <xdr:rowOff>31493</xdr:rowOff>
    </xdr:from>
    <xdr:to>
      <xdr:col>7</xdr:col>
      <xdr:colOff>359597</xdr:colOff>
      <xdr:row>167</xdr:row>
      <xdr:rowOff>136893</xdr:rowOff>
    </xdr:to>
    <xdr:sp macro="" textlink="">
      <xdr:nvSpPr>
        <xdr:cNvPr id="637" name="月 636"/>
        <xdr:cNvSpPr/>
      </xdr:nvSpPr>
      <xdr:spPr>
        <a:xfrm rot="13320000">
          <a:off x="4383597" y="1734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169</xdr:row>
      <xdr:rowOff>23653</xdr:rowOff>
    </xdr:from>
    <xdr:to>
      <xdr:col>7</xdr:col>
      <xdr:colOff>375890</xdr:colOff>
      <xdr:row>169</xdr:row>
      <xdr:rowOff>139714</xdr:rowOff>
    </xdr:to>
    <xdr:sp macro="" textlink="">
      <xdr:nvSpPr>
        <xdr:cNvPr id="638" name="太陽 637"/>
        <xdr:cNvSpPr/>
      </xdr:nvSpPr>
      <xdr:spPr>
        <a:xfrm>
          <a:off x="4344379" y="17644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170</xdr:row>
      <xdr:rowOff>31493</xdr:rowOff>
    </xdr:from>
    <xdr:to>
      <xdr:col>7</xdr:col>
      <xdr:colOff>359597</xdr:colOff>
      <xdr:row>170</xdr:row>
      <xdr:rowOff>136893</xdr:rowOff>
    </xdr:to>
    <xdr:sp macro="" textlink="">
      <xdr:nvSpPr>
        <xdr:cNvPr id="639" name="月 638"/>
        <xdr:cNvSpPr/>
      </xdr:nvSpPr>
      <xdr:spPr>
        <a:xfrm rot="13320000">
          <a:off x="4383597" y="17805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172</xdr:row>
      <xdr:rowOff>23653</xdr:rowOff>
    </xdr:from>
    <xdr:to>
      <xdr:col>7</xdr:col>
      <xdr:colOff>375890</xdr:colOff>
      <xdr:row>172</xdr:row>
      <xdr:rowOff>139714</xdr:rowOff>
    </xdr:to>
    <xdr:sp macro="" textlink="">
      <xdr:nvSpPr>
        <xdr:cNvPr id="640" name="太陽 639"/>
        <xdr:cNvSpPr/>
      </xdr:nvSpPr>
      <xdr:spPr>
        <a:xfrm>
          <a:off x="4344379" y="18102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173</xdr:row>
      <xdr:rowOff>31493</xdr:rowOff>
    </xdr:from>
    <xdr:to>
      <xdr:col>7</xdr:col>
      <xdr:colOff>359597</xdr:colOff>
      <xdr:row>173</xdr:row>
      <xdr:rowOff>136893</xdr:rowOff>
    </xdr:to>
    <xdr:sp macro="" textlink="">
      <xdr:nvSpPr>
        <xdr:cNvPr id="641" name="月 640"/>
        <xdr:cNvSpPr/>
      </xdr:nvSpPr>
      <xdr:spPr>
        <a:xfrm rot="13320000">
          <a:off x="4383597" y="18262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175</xdr:row>
      <xdr:rowOff>23653</xdr:rowOff>
    </xdr:from>
    <xdr:to>
      <xdr:col>7</xdr:col>
      <xdr:colOff>375890</xdr:colOff>
      <xdr:row>175</xdr:row>
      <xdr:rowOff>139714</xdr:rowOff>
    </xdr:to>
    <xdr:sp macro="" textlink="">
      <xdr:nvSpPr>
        <xdr:cNvPr id="642" name="太陽 641"/>
        <xdr:cNvSpPr/>
      </xdr:nvSpPr>
      <xdr:spPr>
        <a:xfrm>
          <a:off x="4344379" y="18559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176</xdr:row>
      <xdr:rowOff>31493</xdr:rowOff>
    </xdr:from>
    <xdr:to>
      <xdr:col>7</xdr:col>
      <xdr:colOff>359597</xdr:colOff>
      <xdr:row>176</xdr:row>
      <xdr:rowOff>136893</xdr:rowOff>
    </xdr:to>
    <xdr:sp macro="" textlink="">
      <xdr:nvSpPr>
        <xdr:cNvPr id="643" name="月 642"/>
        <xdr:cNvSpPr/>
      </xdr:nvSpPr>
      <xdr:spPr>
        <a:xfrm rot="13320000">
          <a:off x="4383597" y="18719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178</xdr:row>
      <xdr:rowOff>23653</xdr:rowOff>
    </xdr:from>
    <xdr:to>
      <xdr:col>7</xdr:col>
      <xdr:colOff>375890</xdr:colOff>
      <xdr:row>178</xdr:row>
      <xdr:rowOff>139714</xdr:rowOff>
    </xdr:to>
    <xdr:sp macro="" textlink="">
      <xdr:nvSpPr>
        <xdr:cNvPr id="644" name="太陽 643"/>
        <xdr:cNvSpPr/>
      </xdr:nvSpPr>
      <xdr:spPr>
        <a:xfrm>
          <a:off x="4344379" y="19016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179</xdr:row>
      <xdr:rowOff>31493</xdr:rowOff>
    </xdr:from>
    <xdr:to>
      <xdr:col>7</xdr:col>
      <xdr:colOff>359597</xdr:colOff>
      <xdr:row>179</xdr:row>
      <xdr:rowOff>136893</xdr:rowOff>
    </xdr:to>
    <xdr:sp macro="" textlink="">
      <xdr:nvSpPr>
        <xdr:cNvPr id="645" name="月 644"/>
        <xdr:cNvSpPr/>
      </xdr:nvSpPr>
      <xdr:spPr>
        <a:xfrm rot="13320000">
          <a:off x="4383597" y="19176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181</xdr:row>
      <xdr:rowOff>23653</xdr:rowOff>
    </xdr:from>
    <xdr:to>
      <xdr:col>7</xdr:col>
      <xdr:colOff>375890</xdr:colOff>
      <xdr:row>181</xdr:row>
      <xdr:rowOff>139714</xdr:rowOff>
    </xdr:to>
    <xdr:sp macro="" textlink="">
      <xdr:nvSpPr>
        <xdr:cNvPr id="646" name="太陽 645"/>
        <xdr:cNvSpPr/>
      </xdr:nvSpPr>
      <xdr:spPr>
        <a:xfrm>
          <a:off x="4344379" y="19473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182</xdr:row>
      <xdr:rowOff>31493</xdr:rowOff>
    </xdr:from>
    <xdr:to>
      <xdr:col>7</xdr:col>
      <xdr:colOff>359597</xdr:colOff>
      <xdr:row>182</xdr:row>
      <xdr:rowOff>136893</xdr:rowOff>
    </xdr:to>
    <xdr:sp macro="" textlink="">
      <xdr:nvSpPr>
        <xdr:cNvPr id="647" name="月 646"/>
        <xdr:cNvSpPr/>
      </xdr:nvSpPr>
      <xdr:spPr>
        <a:xfrm rot="13320000">
          <a:off x="4383597" y="19633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181</xdr:row>
      <xdr:rowOff>23653</xdr:rowOff>
    </xdr:from>
    <xdr:to>
      <xdr:col>7</xdr:col>
      <xdr:colOff>375890</xdr:colOff>
      <xdr:row>181</xdr:row>
      <xdr:rowOff>139714</xdr:rowOff>
    </xdr:to>
    <xdr:sp macro="" textlink="">
      <xdr:nvSpPr>
        <xdr:cNvPr id="648" name="太陽 647"/>
        <xdr:cNvSpPr/>
      </xdr:nvSpPr>
      <xdr:spPr>
        <a:xfrm>
          <a:off x="4344379" y="19473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182</xdr:row>
      <xdr:rowOff>31493</xdr:rowOff>
    </xdr:from>
    <xdr:to>
      <xdr:col>7</xdr:col>
      <xdr:colOff>359597</xdr:colOff>
      <xdr:row>182</xdr:row>
      <xdr:rowOff>136893</xdr:rowOff>
    </xdr:to>
    <xdr:sp macro="" textlink="">
      <xdr:nvSpPr>
        <xdr:cNvPr id="649" name="月 648"/>
        <xdr:cNvSpPr/>
      </xdr:nvSpPr>
      <xdr:spPr>
        <a:xfrm rot="13320000">
          <a:off x="4383597" y="19633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184</xdr:row>
      <xdr:rowOff>23653</xdr:rowOff>
    </xdr:from>
    <xdr:to>
      <xdr:col>7</xdr:col>
      <xdr:colOff>375890</xdr:colOff>
      <xdr:row>184</xdr:row>
      <xdr:rowOff>139714</xdr:rowOff>
    </xdr:to>
    <xdr:sp macro="" textlink="">
      <xdr:nvSpPr>
        <xdr:cNvPr id="650" name="太陽 649"/>
        <xdr:cNvSpPr/>
      </xdr:nvSpPr>
      <xdr:spPr>
        <a:xfrm>
          <a:off x="4344379" y="19930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185</xdr:row>
      <xdr:rowOff>31493</xdr:rowOff>
    </xdr:from>
    <xdr:to>
      <xdr:col>7</xdr:col>
      <xdr:colOff>359597</xdr:colOff>
      <xdr:row>185</xdr:row>
      <xdr:rowOff>136893</xdr:rowOff>
    </xdr:to>
    <xdr:sp macro="" textlink="">
      <xdr:nvSpPr>
        <xdr:cNvPr id="651" name="月 650"/>
        <xdr:cNvSpPr/>
      </xdr:nvSpPr>
      <xdr:spPr>
        <a:xfrm rot="13320000">
          <a:off x="4383597" y="20091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187</xdr:row>
      <xdr:rowOff>23653</xdr:rowOff>
    </xdr:from>
    <xdr:to>
      <xdr:col>7</xdr:col>
      <xdr:colOff>375890</xdr:colOff>
      <xdr:row>187</xdr:row>
      <xdr:rowOff>139714</xdr:rowOff>
    </xdr:to>
    <xdr:sp macro="" textlink="">
      <xdr:nvSpPr>
        <xdr:cNvPr id="652" name="太陽 651"/>
        <xdr:cNvSpPr/>
      </xdr:nvSpPr>
      <xdr:spPr>
        <a:xfrm>
          <a:off x="4344379" y="20388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188</xdr:row>
      <xdr:rowOff>31493</xdr:rowOff>
    </xdr:from>
    <xdr:to>
      <xdr:col>7</xdr:col>
      <xdr:colOff>359597</xdr:colOff>
      <xdr:row>188</xdr:row>
      <xdr:rowOff>136893</xdr:rowOff>
    </xdr:to>
    <xdr:sp macro="" textlink="">
      <xdr:nvSpPr>
        <xdr:cNvPr id="653" name="月 652"/>
        <xdr:cNvSpPr/>
      </xdr:nvSpPr>
      <xdr:spPr>
        <a:xfrm rot="13320000">
          <a:off x="4383597" y="20548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190</xdr:row>
      <xdr:rowOff>23653</xdr:rowOff>
    </xdr:from>
    <xdr:to>
      <xdr:col>7</xdr:col>
      <xdr:colOff>375890</xdr:colOff>
      <xdr:row>190</xdr:row>
      <xdr:rowOff>139714</xdr:rowOff>
    </xdr:to>
    <xdr:sp macro="" textlink="">
      <xdr:nvSpPr>
        <xdr:cNvPr id="654" name="太陽 653"/>
        <xdr:cNvSpPr/>
      </xdr:nvSpPr>
      <xdr:spPr>
        <a:xfrm>
          <a:off x="4344379" y="20845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191</xdr:row>
      <xdr:rowOff>31493</xdr:rowOff>
    </xdr:from>
    <xdr:to>
      <xdr:col>7</xdr:col>
      <xdr:colOff>359597</xdr:colOff>
      <xdr:row>191</xdr:row>
      <xdr:rowOff>136893</xdr:rowOff>
    </xdr:to>
    <xdr:sp macro="" textlink="">
      <xdr:nvSpPr>
        <xdr:cNvPr id="655" name="月 654"/>
        <xdr:cNvSpPr/>
      </xdr:nvSpPr>
      <xdr:spPr>
        <a:xfrm rot="13320000">
          <a:off x="4383597" y="21005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193</xdr:row>
      <xdr:rowOff>23653</xdr:rowOff>
    </xdr:from>
    <xdr:to>
      <xdr:col>7</xdr:col>
      <xdr:colOff>375890</xdr:colOff>
      <xdr:row>193</xdr:row>
      <xdr:rowOff>139714</xdr:rowOff>
    </xdr:to>
    <xdr:sp macro="" textlink="">
      <xdr:nvSpPr>
        <xdr:cNvPr id="656" name="太陽 655"/>
        <xdr:cNvSpPr/>
      </xdr:nvSpPr>
      <xdr:spPr>
        <a:xfrm>
          <a:off x="4344379" y="21302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194</xdr:row>
      <xdr:rowOff>31493</xdr:rowOff>
    </xdr:from>
    <xdr:to>
      <xdr:col>7</xdr:col>
      <xdr:colOff>359597</xdr:colOff>
      <xdr:row>194</xdr:row>
      <xdr:rowOff>136893</xdr:rowOff>
    </xdr:to>
    <xdr:sp macro="" textlink="">
      <xdr:nvSpPr>
        <xdr:cNvPr id="657" name="月 656"/>
        <xdr:cNvSpPr/>
      </xdr:nvSpPr>
      <xdr:spPr>
        <a:xfrm rot="13320000">
          <a:off x="4383597" y="21462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196</xdr:row>
      <xdr:rowOff>23653</xdr:rowOff>
    </xdr:from>
    <xdr:to>
      <xdr:col>7</xdr:col>
      <xdr:colOff>375890</xdr:colOff>
      <xdr:row>196</xdr:row>
      <xdr:rowOff>139714</xdr:rowOff>
    </xdr:to>
    <xdr:sp macro="" textlink="">
      <xdr:nvSpPr>
        <xdr:cNvPr id="658" name="太陽 657"/>
        <xdr:cNvSpPr/>
      </xdr:nvSpPr>
      <xdr:spPr>
        <a:xfrm>
          <a:off x="4344379" y="21759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197</xdr:row>
      <xdr:rowOff>31493</xdr:rowOff>
    </xdr:from>
    <xdr:to>
      <xdr:col>7</xdr:col>
      <xdr:colOff>359597</xdr:colOff>
      <xdr:row>197</xdr:row>
      <xdr:rowOff>136893</xdr:rowOff>
    </xdr:to>
    <xdr:sp macro="" textlink="">
      <xdr:nvSpPr>
        <xdr:cNvPr id="659" name="月 658"/>
        <xdr:cNvSpPr/>
      </xdr:nvSpPr>
      <xdr:spPr>
        <a:xfrm rot="13320000">
          <a:off x="4383597" y="21919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199</xdr:row>
      <xdr:rowOff>23653</xdr:rowOff>
    </xdr:from>
    <xdr:to>
      <xdr:col>7</xdr:col>
      <xdr:colOff>375890</xdr:colOff>
      <xdr:row>199</xdr:row>
      <xdr:rowOff>139714</xdr:rowOff>
    </xdr:to>
    <xdr:sp macro="" textlink="">
      <xdr:nvSpPr>
        <xdr:cNvPr id="660" name="太陽 659"/>
        <xdr:cNvSpPr/>
      </xdr:nvSpPr>
      <xdr:spPr>
        <a:xfrm>
          <a:off x="4344379" y="22216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200</xdr:row>
      <xdr:rowOff>31493</xdr:rowOff>
    </xdr:from>
    <xdr:to>
      <xdr:col>7</xdr:col>
      <xdr:colOff>359597</xdr:colOff>
      <xdr:row>200</xdr:row>
      <xdr:rowOff>136893</xdr:rowOff>
    </xdr:to>
    <xdr:sp macro="" textlink="">
      <xdr:nvSpPr>
        <xdr:cNvPr id="661" name="月 660"/>
        <xdr:cNvSpPr/>
      </xdr:nvSpPr>
      <xdr:spPr>
        <a:xfrm rot="13320000">
          <a:off x="4383597" y="22377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142</xdr:row>
      <xdr:rowOff>23653</xdr:rowOff>
    </xdr:from>
    <xdr:to>
      <xdr:col>7</xdr:col>
      <xdr:colOff>375890</xdr:colOff>
      <xdr:row>142</xdr:row>
      <xdr:rowOff>139714</xdr:rowOff>
    </xdr:to>
    <xdr:sp macro="" textlink="">
      <xdr:nvSpPr>
        <xdr:cNvPr id="662" name="太陽 661"/>
        <xdr:cNvSpPr/>
      </xdr:nvSpPr>
      <xdr:spPr>
        <a:xfrm>
          <a:off x="4344379" y="13530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143</xdr:row>
      <xdr:rowOff>31493</xdr:rowOff>
    </xdr:from>
    <xdr:to>
      <xdr:col>7</xdr:col>
      <xdr:colOff>359597</xdr:colOff>
      <xdr:row>143</xdr:row>
      <xdr:rowOff>136893</xdr:rowOff>
    </xdr:to>
    <xdr:sp macro="" textlink="">
      <xdr:nvSpPr>
        <xdr:cNvPr id="663" name="月 662"/>
        <xdr:cNvSpPr/>
      </xdr:nvSpPr>
      <xdr:spPr>
        <a:xfrm rot="13320000">
          <a:off x="4383597" y="13690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145</xdr:row>
      <xdr:rowOff>23653</xdr:rowOff>
    </xdr:from>
    <xdr:to>
      <xdr:col>7</xdr:col>
      <xdr:colOff>375890</xdr:colOff>
      <xdr:row>145</xdr:row>
      <xdr:rowOff>139714</xdr:rowOff>
    </xdr:to>
    <xdr:sp macro="" textlink="">
      <xdr:nvSpPr>
        <xdr:cNvPr id="664" name="太陽 663"/>
        <xdr:cNvSpPr/>
      </xdr:nvSpPr>
      <xdr:spPr>
        <a:xfrm>
          <a:off x="4344379" y="13987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146</xdr:row>
      <xdr:rowOff>31493</xdr:rowOff>
    </xdr:from>
    <xdr:to>
      <xdr:col>7</xdr:col>
      <xdr:colOff>359597</xdr:colOff>
      <xdr:row>146</xdr:row>
      <xdr:rowOff>136893</xdr:rowOff>
    </xdr:to>
    <xdr:sp macro="" textlink="">
      <xdr:nvSpPr>
        <xdr:cNvPr id="665" name="月 664"/>
        <xdr:cNvSpPr/>
      </xdr:nvSpPr>
      <xdr:spPr>
        <a:xfrm rot="13320000">
          <a:off x="4383597" y="14147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148</xdr:row>
      <xdr:rowOff>23653</xdr:rowOff>
    </xdr:from>
    <xdr:to>
      <xdr:col>7</xdr:col>
      <xdr:colOff>375890</xdr:colOff>
      <xdr:row>148</xdr:row>
      <xdr:rowOff>139714</xdr:rowOff>
    </xdr:to>
    <xdr:sp macro="" textlink="">
      <xdr:nvSpPr>
        <xdr:cNvPr id="666" name="太陽 665"/>
        <xdr:cNvSpPr/>
      </xdr:nvSpPr>
      <xdr:spPr>
        <a:xfrm>
          <a:off x="4344379" y="14444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149</xdr:row>
      <xdr:rowOff>31493</xdr:rowOff>
    </xdr:from>
    <xdr:to>
      <xdr:col>7</xdr:col>
      <xdr:colOff>359597</xdr:colOff>
      <xdr:row>149</xdr:row>
      <xdr:rowOff>136893</xdr:rowOff>
    </xdr:to>
    <xdr:sp macro="" textlink="">
      <xdr:nvSpPr>
        <xdr:cNvPr id="667" name="月 666"/>
        <xdr:cNvSpPr/>
      </xdr:nvSpPr>
      <xdr:spPr>
        <a:xfrm rot="13320000">
          <a:off x="4383597" y="14604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151</xdr:row>
      <xdr:rowOff>23653</xdr:rowOff>
    </xdr:from>
    <xdr:to>
      <xdr:col>7</xdr:col>
      <xdr:colOff>375890</xdr:colOff>
      <xdr:row>151</xdr:row>
      <xdr:rowOff>139714</xdr:rowOff>
    </xdr:to>
    <xdr:sp macro="" textlink="">
      <xdr:nvSpPr>
        <xdr:cNvPr id="668" name="太陽 667"/>
        <xdr:cNvSpPr/>
      </xdr:nvSpPr>
      <xdr:spPr>
        <a:xfrm>
          <a:off x="4344379" y="14901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152</xdr:row>
      <xdr:rowOff>31493</xdr:rowOff>
    </xdr:from>
    <xdr:to>
      <xdr:col>7</xdr:col>
      <xdr:colOff>359597</xdr:colOff>
      <xdr:row>152</xdr:row>
      <xdr:rowOff>136893</xdr:rowOff>
    </xdr:to>
    <xdr:sp macro="" textlink="">
      <xdr:nvSpPr>
        <xdr:cNvPr id="669" name="月 668"/>
        <xdr:cNvSpPr/>
      </xdr:nvSpPr>
      <xdr:spPr>
        <a:xfrm rot="13320000">
          <a:off x="4383597" y="15061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151</xdr:row>
      <xdr:rowOff>23653</xdr:rowOff>
    </xdr:from>
    <xdr:to>
      <xdr:col>7</xdr:col>
      <xdr:colOff>375890</xdr:colOff>
      <xdr:row>151</xdr:row>
      <xdr:rowOff>139714</xdr:rowOff>
    </xdr:to>
    <xdr:sp macro="" textlink="">
      <xdr:nvSpPr>
        <xdr:cNvPr id="670" name="太陽 669"/>
        <xdr:cNvSpPr/>
      </xdr:nvSpPr>
      <xdr:spPr>
        <a:xfrm>
          <a:off x="4344379" y="14901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152</xdr:row>
      <xdr:rowOff>31493</xdr:rowOff>
    </xdr:from>
    <xdr:to>
      <xdr:col>7</xdr:col>
      <xdr:colOff>359597</xdr:colOff>
      <xdr:row>152</xdr:row>
      <xdr:rowOff>136893</xdr:rowOff>
    </xdr:to>
    <xdr:sp macro="" textlink="">
      <xdr:nvSpPr>
        <xdr:cNvPr id="671" name="月 670"/>
        <xdr:cNvSpPr/>
      </xdr:nvSpPr>
      <xdr:spPr>
        <a:xfrm rot="13320000">
          <a:off x="4383597" y="15061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154</xdr:row>
      <xdr:rowOff>23653</xdr:rowOff>
    </xdr:from>
    <xdr:to>
      <xdr:col>7</xdr:col>
      <xdr:colOff>375890</xdr:colOff>
      <xdr:row>154</xdr:row>
      <xdr:rowOff>139714</xdr:rowOff>
    </xdr:to>
    <xdr:sp macro="" textlink="">
      <xdr:nvSpPr>
        <xdr:cNvPr id="672" name="太陽 671"/>
        <xdr:cNvSpPr/>
      </xdr:nvSpPr>
      <xdr:spPr>
        <a:xfrm>
          <a:off x="4344379" y="15358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155</xdr:row>
      <xdr:rowOff>31493</xdr:rowOff>
    </xdr:from>
    <xdr:to>
      <xdr:col>7</xdr:col>
      <xdr:colOff>359597</xdr:colOff>
      <xdr:row>155</xdr:row>
      <xdr:rowOff>136893</xdr:rowOff>
    </xdr:to>
    <xdr:sp macro="" textlink="">
      <xdr:nvSpPr>
        <xdr:cNvPr id="673" name="月 672"/>
        <xdr:cNvSpPr/>
      </xdr:nvSpPr>
      <xdr:spPr>
        <a:xfrm rot="13320000">
          <a:off x="4383597" y="15519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157</xdr:row>
      <xdr:rowOff>23653</xdr:rowOff>
    </xdr:from>
    <xdr:to>
      <xdr:col>7</xdr:col>
      <xdr:colOff>375890</xdr:colOff>
      <xdr:row>157</xdr:row>
      <xdr:rowOff>139714</xdr:rowOff>
    </xdr:to>
    <xdr:sp macro="" textlink="">
      <xdr:nvSpPr>
        <xdr:cNvPr id="674" name="太陽 673"/>
        <xdr:cNvSpPr/>
      </xdr:nvSpPr>
      <xdr:spPr>
        <a:xfrm>
          <a:off x="4344379" y="15816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158</xdr:row>
      <xdr:rowOff>31493</xdr:rowOff>
    </xdr:from>
    <xdr:to>
      <xdr:col>7</xdr:col>
      <xdr:colOff>359597</xdr:colOff>
      <xdr:row>158</xdr:row>
      <xdr:rowOff>136893</xdr:rowOff>
    </xdr:to>
    <xdr:sp macro="" textlink="">
      <xdr:nvSpPr>
        <xdr:cNvPr id="675" name="月 674"/>
        <xdr:cNvSpPr/>
      </xdr:nvSpPr>
      <xdr:spPr>
        <a:xfrm rot="13320000">
          <a:off x="4383597" y="15976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160</xdr:row>
      <xdr:rowOff>23653</xdr:rowOff>
    </xdr:from>
    <xdr:to>
      <xdr:col>7</xdr:col>
      <xdr:colOff>375890</xdr:colOff>
      <xdr:row>160</xdr:row>
      <xdr:rowOff>139714</xdr:rowOff>
    </xdr:to>
    <xdr:sp macro="" textlink="">
      <xdr:nvSpPr>
        <xdr:cNvPr id="676" name="太陽 675"/>
        <xdr:cNvSpPr/>
      </xdr:nvSpPr>
      <xdr:spPr>
        <a:xfrm>
          <a:off x="4344379" y="16273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161</xdr:row>
      <xdr:rowOff>31493</xdr:rowOff>
    </xdr:from>
    <xdr:to>
      <xdr:col>7</xdr:col>
      <xdr:colOff>359597</xdr:colOff>
      <xdr:row>161</xdr:row>
      <xdr:rowOff>136893</xdr:rowOff>
    </xdr:to>
    <xdr:sp macro="" textlink="">
      <xdr:nvSpPr>
        <xdr:cNvPr id="677" name="月 676"/>
        <xdr:cNvSpPr/>
      </xdr:nvSpPr>
      <xdr:spPr>
        <a:xfrm rot="13320000">
          <a:off x="4383597" y="16433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163</xdr:row>
      <xdr:rowOff>23653</xdr:rowOff>
    </xdr:from>
    <xdr:to>
      <xdr:col>7</xdr:col>
      <xdr:colOff>375890</xdr:colOff>
      <xdr:row>163</xdr:row>
      <xdr:rowOff>139714</xdr:rowOff>
    </xdr:to>
    <xdr:sp macro="" textlink="">
      <xdr:nvSpPr>
        <xdr:cNvPr id="678" name="太陽 677"/>
        <xdr:cNvSpPr/>
      </xdr:nvSpPr>
      <xdr:spPr>
        <a:xfrm>
          <a:off x="4344379" y="16730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164</xdr:row>
      <xdr:rowOff>31493</xdr:rowOff>
    </xdr:from>
    <xdr:to>
      <xdr:col>7</xdr:col>
      <xdr:colOff>359597</xdr:colOff>
      <xdr:row>164</xdr:row>
      <xdr:rowOff>136893</xdr:rowOff>
    </xdr:to>
    <xdr:sp macro="" textlink="">
      <xdr:nvSpPr>
        <xdr:cNvPr id="679" name="月 678"/>
        <xdr:cNvSpPr/>
      </xdr:nvSpPr>
      <xdr:spPr>
        <a:xfrm rot="13320000">
          <a:off x="4383597" y="16890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166</xdr:row>
      <xdr:rowOff>23653</xdr:rowOff>
    </xdr:from>
    <xdr:to>
      <xdr:col>7</xdr:col>
      <xdr:colOff>375890</xdr:colOff>
      <xdr:row>166</xdr:row>
      <xdr:rowOff>139714</xdr:rowOff>
    </xdr:to>
    <xdr:sp macro="" textlink="">
      <xdr:nvSpPr>
        <xdr:cNvPr id="680" name="太陽 679"/>
        <xdr:cNvSpPr/>
      </xdr:nvSpPr>
      <xdr:spPr>
        <a:xfrm>
          <a:off x="4344379" y="1718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167</xdr:row>
      <xdr:rowOff>31493</xdr:rowOff>
    </xdr:from>
    <xdr:to>
      <xdr:col>7</xdr:col>
      <xdr:colOff>359597</xdr:colOff>
      <xdr:row>167</xdr:row>
      <xdr:rowOff>136893</xdr:rowOff>
    </xdr:to>
    <xdr:sp macro="" textlink="">
      <xdr:nvSpPr>
        <xdr:cNvPr id="681" name="月 680"/>
        <xdr:cNvSpPr/>
      </xdr:nvSpPr>
      <xdr:spPr>
        <a:xfrm rot="13320000">
          <a:off x="4383597" y="1734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169</xdr:row>
      <xdr:rowOff>23653</xdr:rowOff>
    </xdr:from>
    <xdr:to>
      <xdr:col>7</xdr:col>
      <xdr:colOff>375890</xdr:colOff>
      <xdr:row>169</xdr:row>
      <xdr:rowOff>139714</xdr:rowOff>
    </xdr:to>
    <xdr:sp macro="" textlink="">
      <xdr:nvSpPr>
        <xdr:cNvPr id="682" name="太陽 681"/>
        <xdr:cNvSpPr/>
      </xdr:nvSpPr>
      <xdr:spPr>
        <a:xfrm>
          <a:off x="4344379" y="17644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170</xdr:row>
      <xdr:rowOff>31493</xdr:rowOff>
    </xdr:from>
    <xdr:to>
      <xdr:col>7</xdr:col>
      <xdr:colOff>359597</xdr:colOff>
      <xdr:row>170</xdr:row>
      <xdr:rowOff>136893</xdr:rowOff>
    </xdr:to>
    <xdr:sp macro="" textlink="">
      <xdr:nvSpPr>
        <xdr:cNvPr id="683" name="月 682"/>
        <xdr:cNvSpPr/>
      </xdr:nvSpPr>
      <xdr:spPr>
        <a:xfrm rot="13320000">
          <a:off x="4383597" y="17805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172</xdr:row>
      <xdr:rowOff>23653</xdr:rowOff>
    </xdr:from>
    <xdr:to>
      <xdr:col>7</xdr:col>
      <xdr:colOff>375890</xdr:colOff>
      <xdr:row>172</xdr:row>
      <xdr:rowOff>139714</xdr:rowOff>
    </xdr:to>
    <xdr:sp macro="" textlink="">
      <xdr:nvSpPr>
        <xdr:cNvPr id="684" name="太陽 683"/>
        <xdr:cNvSpPr/>
      </xdr:nvSpPr>
      <xdr:spPr>
        <a:xfrm>
          <a:off x="4344379" y="18102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173</xdr:row>
      <xdr:rowOff>31493</xdr:rowOff>
    </xdr:from>
    <xdr:to>
      <xdr:col>7</xdr:col>
      <xdr:colOff>359597</xdr:colOff>
      <xdr:row>173</xdr:row>
      <xdr:rowOff>136893</xdr:rowOff>
    </xdr:to>
    <xdr:sp macro="" textlink="">
      <xdr:nvSpPr>
        <xdr:cNvPr id="685" name="月 684"/>
        <xdr:cNvSpPr/>
      </xdr:nvSpPr>
      <xdr:spPr>
        <a:xfrm rot="13320000">
          <a:off x="4383597" y="18262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175</xdr:row>
      <xdr:rowOff>23653</xdr:rowOff>
    </xdr:from>
    <xdr:to>
      <xdr:col>7</xdr:col>
      <xdr:colOff>375890</xdr:colOff>
      <xdr:row>175</xdr:row>
      <xdr:rowOff>139714</xdr:rowOff>
    </xdr:to>
    <xdr:sp macro="" textlink="">
      <xdr:nvSpPr>
        <xdr:cNvPr id="686" name="太陽 685"/>
        <xdr:cNvSpPr/>
      </xdr:nvSpPr>
      <xdr:spPr>
        <a:xfrm>
          <a:off x="4344379" y="18559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176</xdr:row>
      <xdr:rowOff>31493</xdr:rowOff>
    </xdr:from>
    <xdr:to>
      <xdr:col>7</xdr:col>
      <xdr:colOff>359597</xdr:colOff>
      <xdr:row>176</xdr:row>
      <xdr:rowOff>136893</xdr:rowOff>
    </xdr:to>
    <xdr:sp macro="" textlink="">
      <xdr:nvSpPr>
        <xdr:cNvPr id="687" name="月 686"/>
        <xdr:cNvSpPr/>
      </xdr:nvSpPr>
      <xdr:spPr>
        <a:xfrm rot="13320000">
          <a:off x="4383597" y="18719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178</xdr:row>
      <xdr:rowOff>23653</xdr:rowOff>
    </xdr:from>
    <xdr:to>
      <xdr:col>7</xdr:col>
      <xdr:colOff>375890</xdr:colOff>
      <xdr:row>178</xdr:row>
      <xdr:rowOff>139714</xdr:rowOff>
    </xdr:to>
    <xdr:sp macro="" textlink="">
      <xdr:nvSpPr>
        <xdr:cNvPr id="688" name="太陽 687"/>
        <xdr:cNvSpPr/>
      </xdr:nvSpPr>
      <xdr:spPr>
        <a:xfrm>
          <a:off x="4344379" y="19016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179</xdr:row>
      <xdr:rowOff>31493</xdr:rowOff>
    </xdr:from>
    <xdr:to>
      <xdr:col>7</xdr:col>
      <xdr:colOff>359597</xdr:colOff>
      <xdr:row>179</xdr:row>
      <xdr:rowOff>136893</xdr:rowOff>
    </xdr:to>
    <xdr:sp macro="" textlink="">
      <xdr:nvSpPr>
        <xdr:cNvPr id="689" name="月 688"/>
        <xdr:cNvSpPr/>
      </xdr:nvSpPr>
      <xdr:spPr>
        <a:xfrm rot="13320000">
          <a:off x="4383597" y="19176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181</xdr:row>
      <xdr:rowOff>23653</xdr:rowOff>
    </xdr:from>
    <xdr:to>
      <xdr:col>7</xdr:col>
      <xdr:colOff>375890</xdr:colOff>
      <xdr:row>181</xdr:row>
      <xdr:rowOff>139714</xdr:rowOff>
    </xdr:to>
    <xdr:sp macro="" textlink="">
      <xdr:nvSpPr>
        <xdr:cNvPr id="690" name="太陽 689"/>
        <xdr:cNvSpPr/>
      </xdr:nvSpPr>
      <xdr:spPr>
        <a:xfrm>
          <a:off x="4344379" y="19473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182</xdr:row>
      <xdr:rowOff>31493</xdr:rowOff>
    </xdr:from>
    <xdr:to>
      <xdr:col>7</xdr:col>
      <xdr:colOff>359597</xdr:colOff>
      <xdr:row>182</xdr:row>
      <xdr:rowOff>136893</xdr:rowOff>
    </xdr:to>
    <xdr:sp macro="" textlink="">
      <xdr:nvSpPr>
        <xdr:cNvPr id="691" name="月 690"/>
        <xdr:cNvSpPr/>
      </xdr:nvSpPr>
      <xdr:spPr>
        <a:xfrm rot="13320000">
          <a:off x="4383597" y="19633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181</xdr:row>
      <xdr:rowOff>23653</xdr:rowOff>
    </xdr:from>
    <xdr:to>
      <xdr:col>7</xdr:col>
      <xdr:colOff>375890</xdr:colOff>
      <xdr:row>181</xdr:row>
      <xdr:rowOff>139714</xdr:rowOff>
    </xdr:to>
    <xdr:sp macro="" textlink="">
      <xdr:nvSpPr>
        <xdr:cNvPr id="692" name="太陽 691"/>
        <xdr:cNvSpPr/>
      </xdr:nvSpPr>
      <xdr:spPr>
        <a:xfrm>
          <a:off x="4344379" y="19473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182</xdr:row>
      <xdr:rowOff>31493</xdr:rowOff>
    </xdr:from>
    <xdr:to>
      <xdr:col>7</xdr:col>
      <xdr:colOff>359597</xdr:colOff>
      <xdr:row>182</xdr:row>
      <xdr:rowOff>136893</xdr:rowOff>
    </xdr:to>
    <xdr:sp macro="" textlink="">
      <xdr:nvSpPr>
        <xdr:cNvPr id="693" name="月 692"/>
        <xdr:cNvSpPr/>
      </xdr:nvSpPr>
      <xdr:spPr>
        <a:xfrm rot="13320000">
          <a:off x="4383597" y="19633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184</xdr:row>
      <xdr:rowOff>23653</xdr:rowOff>
    </xdr:from>
    <xdr:to>
      <xdr:col>7</xdr:col>
      <xdr:colOff>375890</xdr:colOff>
      <xdr:row>184</xdr:row>
      <xdr:rowOff>139714</xdr:rowOff>
    </xdr:to>
    <xdr:sp macro="" textlink="">
      <xdr:nvSpPr>
        <xdr:cNvPr id="694" name="太陽 693"/>
        <xdr:cNvSpPr/>
      </xdr:nvSpPr>
      <xdr:spPr>
        <a:xfrm>
          <a:off x="4344379" y="19930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185</xdr:row>
      <xdr:rowOff>31493</xdr:rowOff>
    </xdr:from>
    <xdr:to>
      <xdr:col>7</xdr:col>
      <xdr:colOff>359597</xdr:colOff>
      <xdr:row>185</xdr:row>
      <xdr:rowOff>136893</xdr:rowOff>
    </xdr:to>
    <xdr:sp macro="" textlink="">
      <xdr:nvSpPr>
        <xdr:cNvPr id="695" name="月 694"/>
        <xdr:cNvSpPr/>
      </xdr:nvSpPr>
      <xdr:spPr>
        <a:xfrm rot="13320000">
          <a:off x="4383597" y="20091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187</xdr:row>
      <xdr:rowOff>23653</xdr:rowOff>
    </xdr:from>
    <xdr:to>
      <xdr:col>7</xdr:col>
      <xdr:colOff>375890</xdr:colOff>
      <xdr:row>187</xdr:row>
      <xdr:rowOff>139714</xdr:rowOff>
    </xdr:to>
    <xdr:sp macro="" textlink="">
      <xdr:nvSpPr>
        <xdr:cNvPr id="696" name="太陽 695"/>
        <xdr:cNvSpPr/>
      </xdr:nvSpPr>
      <xdr:spPr>
        <a:xfrm>
          <a:off x="4344379" y="20388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188</xdr:row>
      <xdr:rowOff>31493</xdr:rowOff>
    </xdr:from>
    <xdr:to>
      <xdr:col>7</xdr:col>
      <xdr:colOff>359597</xdr:colOff>
      <xdr:row>188</xdr:row>
      <xdr:rowOff>136893</xdr:rowOff>
    </xdr:to>
    <xdr:sp macro="" textlink="">
      <xdr:nvSpPr>
        <xdr:cNvPr id="697" name="月 696"/>
        <xdr:cNvSpPr/>
      </xdr:nvSpPr>
      <xdr:spPr>
        <a:xfrm rot="13320000">
          <a:off x="4383597" y="20548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190</xdr:row>
      <xdr:rowOff>23653</xdr:rowOff>
    </xdr:from>
    <xdr:to>
      <xdr:col>7</xdr:col>
      <xdr:colOff>375890</xdr:colOff>
      <xdr:row>190</xdr:row>
      <xdr:rowOff>139714</xdr:rowOff>
    </xdr:to>
    <xdr:sp macro="" textlink="">
      <xdr:nvSpPr>
        <xdr:cNvPr id="698" name="太陽 697"/>
        <xdr:cNvSpPr/>
      </xdr:nvSpPr>
      <xdr:spPr>
        <a:xfrm>
          <a:off x="4344379" y="20845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191</xdr:row>
      <xdr:rowOff>31493</xdr:rowOff>
    </xdr:from>
    <xdr:to>
      <xdr:col>7</xdr:col>
      <xdr:colOff>359597</xdr:colOff>
      <xdr:row>191</xdr:row>
      <xdr:rowOff>136893</xdr:rowOff>
    </xdr:to>
    <xdr:sp macro="" textlink="">
      <xdr:nvSpPr>
        <xdr:cNvPr id="699" name="月 698"/>
        <xdr:cNvSpPr/>
      </xdr:nvSpPr>
      <xdr:spPr>
        <a:xfrm rot="13320000">
          <a:off x="4383597" y="21005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193</xdr:row>
      <xdr:rowOff>23653</xdr:rowOff>
    </xdr:from>
    <xdr:to>
      <xdr:col>7</xdr:col>
      <xdr:colOff>375890</xdr:colOff>
      <xdr:row>193</xdr:row>
      <xdr:rowOff>139714</xdr:rowOff>
    </xdr:to>
    <xdr:sp macro="" textlink="">
      <xdr:nvSpPr>
        <xdr:cNvPr id="700" name="太陽 699"/>
        <xdr:cNvSpPr/>
      </xdr:nvSpPr>
      <xdr:spPr>
        <a:xfrm>
          <a:off x="4344379" y="21302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194</xdr:row>
      <xdr:rowOff>31493</xdr:rowOff>
    </xdr:from>
    <xdr:to>
      <xdr:col>7</xdr:col>
      <xdr:colOff>359597</xdr:colOff>
      <xdr:row>194</xdr:row>
      <xdr:rowOff>136893</xdr:rowOff>
    </xdr:to>
    <xdr:sp macro="" textlink="">
      <xdr:nvSpPr>
        <xdr:cNvPr id="701" name="月 700"/>
        <xdr:cNvSpPr/>
      </xdr:nvSpPr>
      <xdr:spPr>
        <a:xfrm rot="13320000">
          <a:off x="4383597" y="21462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196</xdr:row>
      <xdr:rowOff>23653</xdr:rowOff>
    </xdr:from>
    <xdr:to>
      <xdr:col>7</xdr:col>
      <xdr:colOff>375890</xdr:colOff>
      <xdr:row>196</xdr:row>
      <xdr:rowOff>139714</xdr:rowOff>
    </xdr:to>
    <xdr:sp macro="" textlink="">
      <xdr:nvSpPr>
        <xdr:cNvPr id="702" name="太陽 701"/>
        <xdr:cNvSpPr/>
      </xdr:nvSpPr>
      <xdr:spPr>
        <a:xfrm>
          <a:off x="4344379" y="21759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197</xdr:row>
      <xdr:rowOff>31493</xdr:rowOff>
    </xdr:from>
    <xdr:to>
      <xdr:col>7</xdr:col>
      <xdr:colOff>359597</xdr:colOff>
      <xdr:row>197</xdr:row>
      <xdr:rowOff>136893</xdr:rowOff>
    </xdr:to>
    <xdr:sp macro="" textlink="">
      <xdr:nvSpPr>
        <xdr:cNvPr id="703" name="月 702"/>
        <xdr:cNvSpPr/>
      </xdr:nvSpPr>
      <xdr:spPr>
        <a:xfrm rot="13320000">
          <a:off x="4383597" y="21919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199</xdr:row>
      <xdr:rowOff>23653</xdr:rowOff>
    </xdr:from>
    <xdr:to>
      <xdr:col>7</xdr:col>
      <xdr:colOff>375890</xdr:colOff>
      <xdr:row>199</xdr:row>
      <xdr:rowOff>139714</xdr:rowOff>
    </xdr:to>
    <xdr:sp macro="" textlink="">
      <xdr:nvSpPr>
        <xdr:cNvPr id="704" name="太陽 703"/>
        <xdr:cNvSpPr/>
      </xdr:nvSpPr>
      <xdr:spPr>
        <a:xfrm>
          <a:off x="4344379" y="22216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200</xdr:row>
      <xdr:rowOff>31493</xdr:rowOff>
    </xdr:from>
    <xdr:to>
      <xdr:col>7</xdr:col>
      <xdr:colOff>359597</xdr:colOff>
      <xdr:row>200</xdr:row>
      <xdr:rowOff>136893</xdr:rowOff>
    </xdr:to>
    <xdr:sp macro="" textlink="">
      <xdr:nvSpPr>
        <xdr:cNvPr id="705" name="月 704"/>
        <xdr:cNvSpPr/>
      </xdr:nvSpPr>
      <xdr:spPr>
        <a:xfrm rot="13320000">
          <a:off x="4383597" y="22377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142</xdr:row>
      <xdr:rowOff>23653</xdr:rowOff>
    </xdr:from>
    <xdr:to>
      <xdr:col>7</xdr:col>
      <xdr:colOff>375890</xdr:colOff>
      <xdr:row>142</xdr:row>
      <xdr:rowOff>139714</xdr:rowOff>
    </xdr:to>
    <xdr:sp macro="" textlink="">
      <xdr:nvSpPr>
        <xdr:cNvPr id="706" name="太陽 705"/>
        <xdr:cNvSpPr/>
      </xdr:nvSpPr>
      <xdr:spPr>
        <a:xfrm>
          <a:off x="4344379" y="13530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143</xdr:row>
      <xdr:rowOff>31493</xdr:rowOff>
    </xdr:from>
    <xdr:to>
      <xdr:col>7</xdr:col>
      <xdr:colOff>359597</xdr:colOff>
      <xdr:row>143</xdr:row>
      <xdr:rowOff>136893</xdr:rowOff>
    </xdr:to>
    <xdr:sp macro="" textlink="">
      <xdr:nvSpPr>
        <xdr:cNvPr id="707" name="月 706"/>
        <xdr:cNvSpPr/>
      </xdr:nvSpPr>
      <xdr:spPr>
        <a:xfrm rot="13320000">
          <a:off x="4383597" y="13690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145</xdr:row>
      <xdr:rowOff>23653</xdr:rowOff>
    </xdr:from>
    <xdr:to>
      <xdr:col>7</xdr:col>
      <xdr:colOff>375890</xdr:colOff>
      <xdr:row>145</xdr:row>
      <xdr:rowOff>139714</xdr:rowOff>
    </xdr:to>
    <xdr:sp macro="" textlink="">
      <xdr:nvSpPr>
        <xdr:cNvPr id="708" name="太陽 707"/>
        <xdr:cNvSpPr/>
      </xdr:nvSpPr>
      <xdr:spPr>
        <a:xfrm>
          <a:off x="4344379" y="13987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146</xdr:row>
      <xdr:rowOff>31493</xdr:rowOff>
    </xdr:from>
    <xdr:to>
      <xdr:col>7</xdr:col>
      <xdr:colOff>359597</xdr:colOff>
      <xdr:row>146</xdr:row>
      <xdr:rowOff>136893</xdr:rowOff>
    </xdr:to>
    <xdr:sp macro="" textlink="">
      <xdr:nvSpPr>
        <xdr:cNvPr id="709" name="月 708"/>
        <xdr:cNvSpPr/>
      </xdr:nvSpPr>
      <xdr:spPr>
        <a:xfrm rot="13320000">
          <a:off x="4383597" y="14147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148</xdr:row>
      <xdr:rowOff>23653</xdr:rowOff>
    </xdr:from>
    <xdr:to>
      <xdr:col>7</xdr:col>
      <xdr:colOff>375890</xdr:colOff>
      <xdr:row>148</xdr:row>
      <xdr:rowOff>139714</xdr:rowOff>
    </xdr:to>
    <xdr:sp macro="" textlink="">
      <xdr:nvSpPr>
        <xdr:cNvPr id="710" name="太陽 709"/>
        <xdr:cNvSpPr/>
      </xdr:nvSpPr>
      <xdr:spPr>
        <a:xfrm>
          <a:off x="4344379" y="14444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149</xdr:row>
      <xdr:rowOff>31493</xdr:rowOff>
    </xdr:from>
    <xdr:to>
      <xdr:col>7</xdr:col>
      <xdr:colOff>359597</xdr:colOff>
      <xdr:row>149</xdr:row>
      <xdr:rowOff>136893</xdr:rowOff>
    </xdr:to>
    <xdr:sp macro="" textlink="">
      <xdr:nvSpPr>
        <xdr:cNvPr id="711" name="月 710"/>
        <xdr:cNvSpPr/>
      </xdr:nvSpPr>
      <xdr:spPr>
        <a:xfrm rot="13320000">
          <a:off x="4383597" y="14604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151</xdr:row>
      <xdr:rowOff>23653</xdr:rowOff>
    </xdr:from>
    <xdr:to>
      <xdr:col>7</xdr:col>
      <xdr:colOff>375890</xdr:colOff>
      <xdr:row>151</xdr:row>
      <xdr:rowOff>139714</xdr:rowOff>
    </xdr:to>
    <xdr:sp macro="" textlink="">
      <xdr:nvSpPr>
        <xdr:cNvPr id="712" name="太陽 711"/>
        <xdr:cNvSpPr/>
      </xdr:nvSpPr>
      <xdr:spPr>
        <a:xfrm>
          <a:off x="4344379" y="14901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152</xdr:row>
      <xdr:rowOff>31493</xdr:rowOff>
    </xdr:from>
    <xdr:to>
      <xdr:col>7</xdr:col>
      <xdr:colOff>359597</xdr:colOff>
      <xdr:row>152</xdr:row>
      <xdr:rowOff>136893</xdr:rowOff>
    </xdr:to>
    <xdr:sp macro="" textlink="">
      <xdr:nvSpPr>
        <xdr:cNvPr id="713" name="月 712"/>
        <xdr:cNvSpPr/>
      </xdr:nvSpPr>
      <xdr:spPr>
        <a:xfrm rot="13320000">
          <a:off x="4383597" y="15061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151</xdr:row>
      <xdr:rowOff>23653</xdr:rowOff>
    </xdr:from>
    <xdr:to>
      <xdr:col>7</xdr:col>
      <xdr:colOff>375890</xdr:colOff>
      <xdr:row>151</xdr:row>
      <xdr:rowOff>139714</xdr:rowOff>
    </xdr:to>
    <xdr:sp macro="" textlink="">
      <xdr:nvSpPr>
        <xdr:cNvPr id="714" name="太陽 713"/>
        <xdr:cNvSpPr/>
      </xdr:nvSpPr>
      <xdr:spPr>
        <a:xfrm>
          <a:off x="4344379" y="14901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152</xdr:row>
      <xdr:rowOff>31493</xdr:rowOff>
    </xdr:from>
    <xdr:to>
      <xdr:col>7</xdr:col>
      <xdr:colOff>359597</xdr:colOff>
      <xdr:row>152</xdr:row>
      <xdr:rowOff>136893</xdr:rowOff>
    </xdr:to>
    <xdr:sp macro="" textlink="">
      <xdr:nvSpPr>
        <xdr:cNvPr id="715" name="月 714"/>
        <xdr:cNvSpPr/>
      </xdr:nvSpPr>
      <xdr:spPr>
        <a:xfrm rot="13320000">
          <a:off x="4383597" y="15061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154</xdr:row>
      <xdr:rowOff>23653</xdr:rowOff>
    </xdr:from>
    <xdr:to>
      <xdr:col>7</xdr:col>
      <xdr:colOff>375890</xdr:colOff>
      <xdr:row>154</xdr:row>
      <xdr:rowOff>139714</xdr:rowOff>
    </xdr:to>
    <xdr:sp macro="" textlink="">
      <xdr:nvSpPr>
        <xdr:cNvPr id="716" name="太陽 715"/>
        <xdr:cNvSpPr/>
      </xdr:nvSpPr>
      <xdr:spPr>
        <a:xfrm>
          <a:off x="4344379" y="15358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155</xdr:row>
      <xdr:rowOff>31493</xdr:rowOff>
    </xdr:from>
    <xdr:to>
      <xdr:col>7</xdr:col>
      <xdr:colOff>359597</xdr:colOff>
      <xdr:row>155</xdr:row>
      <xdr:rowOff>136893</xdr:rowOff>
    </xdr:to>
    <xdr:sp macro="" textlink="">
      <xdr:nvSpPr>
        <xdr:cNvPr id="717" name="月 716"/>
        <xdr:cNvSpPr/>
      </xdr:nvSpPr>
      <xdr:spPr>
        <a:xfrm rot="13320000">
          <a:off x="4383597" y="15519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157</xdr:row>
      <xdr:rowOff>23653</xdr:rowOff>
    </xdr:from>
    <xdr:to>
      <xdr:col>7</xdr:col>
      <xdr:colOff>375890</xdr:colOff>
      <xdr:row>157</xdr:row>
      <xdr:rowOff>139714</xdr:rowOff>
    </xdr:to>
    <xdr:sp macro="" textlink="">
      <xdr:nvSpPr>
        <xdr:cNvPr id="718" name="太陽 717"/>
        <xdr:cNvSpPr/>
      </xdr:nvSpPr>
      <xdr:spPr>
        <a:xfrm>
          <a:off x="4344379" y="15816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158</xdr:row>
      <xdr:rowOff>31493</xdr:rowOff>
    </xdr:from>
    <xdr:to>
      <xdr:col>7</xdr:col>
      <xdr:colOff>359597</xdr:colOff>
      <xdr:row>158</xdr:row>
      <xdr:rowOff>136893</xdr:rowOff>
    </xdr:to>
    <xdr:sp macro="" textlink="">
      <xdr:nvSpPr>
        <xdr:cNvPr id="719" name="月 718"/>
        <xdr:cNvSpPr/>
      </xdr:nvSpPr>
      <xdr:spPr>
        <a:xfrm rot="13320000">
          <a:off x="4383597" y="15976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160</xdr:row>
      <xdr:rowOff>23653</xdr:rowOff>
    </xdr:from>
    <xdr:to>
      <xdr:col>7</xdr:col>
      <xdr:colOff>375890</xdr:colOff>
      <xdr:row>160</xdr:row>
      <xdr:rowOff>139714</xdr:rowOff>
    </xdr:to>
    <xdr:sp macro="" textlink="">
      <xdr:nvSpPr>
        <xdr:cNvPr id="720" name="太陽 719"/>
        <xdr:cNvSpPr/>
      </xdr:nvSpPr>
      <xdr:spPr>
        <a:xfrm>
          <a:off x="4344379" y="16273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161</xdr:row>
      <xdr:rowOff>31493</xdr:rowOff>
    </xdr:from>
    <xdr:to>
      <xdr:col>7</xdr:col>
      <xdr:colOff>359597</xdr:colOff>
      <xdr:row>161</xdr:row>
      <xdr:rowOff>136893</xdr:rowOff>
    </xdr:to>
    <xdr:sp macro="" textlink="">
      <xdr:nvSpPr>
        <xdr:cNvPr id="721" name="月 720"/>
        <xdr:cNvSpPr/>
      </xdr:nvSpPr>
      <xdr:spPr>
        <a:xfrm rot="13320000">
          <a:off x="4383597" y="16433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163</xdr:row>
      <xdr:rowOff>23653</xdr:rowOff>
    </xdr:from>
    <xdr:to>
      <xdr:col>7</xdr:col>
      <xdr:colOff>375890</xdr:colOff>
      <xdr:row>163</xdr:row>
      <xdr:rowOff>139714</xdr:rowOff>
    </xdr:to>
    <xdr:sp macro="" textlink="">
      <xdr:nvSpPr>
        <xdr:cNvPr id="722" name="太陽 721"/>
        <xdr:cNvSpPr/>
      </xdr:nvSpPr>
      <xdr:spPr>
        <a:xfrm>
          <a:off x="4344379" y="16730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164</xdr:row>
      <xdr:rowOff>31493</xdr:rowOff>
    </xdr:from>
    <xdr:to>
      <xdr:col>7</xdr:col>
      <xdr:colOff>359597</xdr:colOff>
      <xdr:row>164</xdr:row>
      <xdr:rowOff>136893</xdr:rowOff>
    </xdr:to>
    <xdr:sp macro="" textlink="">
      <xdr:nvSpPr>
        <xdr:cNvPr id="723" name="月 722"/>
        <xdr:cNvSpPr/>
      </xdr:nvSpPr>
      <xdr:spPr>
        <a:xfrm rot="13320000">
          <a:off x="4383597" y="16890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166</xdr:row>
      <xdr:rowOff>23653</xdr:rowOff>
    </xdr:from>
    <xdr:to>
      <xdr:col>7</xdr:col>
      <xdr:colOff>375890</xdr:colOff>
      <xdr:row>166</xdr:row>
      <xdr:rowOff>139714</xdr:rowOff>
    </xdr:to>
    <xdr:sp macro="" textlink="">
      <xdr:nvSpPr>
        <xdr:cNvPr id="724" name="太陽 723"/>
        <xdr:cNvSpPr/>
      </xdr:nvSpPr>
      <xdr:spPr>
        <a:xfrm>
          <a:off x="4344379" y="1718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167</xdr:row>
      <xdr:rowOff>31493</xdr:rowOff>
    </xdr:from>
    <xdr:to>
      <xdr:col>7</xdr:col>
      <xdr:colOff>359597</xdr:colOff>
      <xdr:row>167</xdr:row>
      <xdr:rowOff>136893</xdr:rowOff>
    </xdr:to>
    <xdr:sp macro="" textlink="">
      <xdr:nvSpPr>
        <xdr:cNvPr id="725" name="月 724"/>
        <xdr:cNvSpPr/>
      </xdr:nvSpPr>
      <xdr:spPr>
        <a:xfrm rot="13320000">
          <a:off x="4383597" y="1734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169</xdr:row>
      <xdr:rowOff>23653</xdr:rowOff>
    </xdr:from>
    <xdr:to>
      <xdr:col>7</xdr:col>
      <xdr:colOff>375890</xdr:colOff>
      <xdr:row>169</xdr:row>
      <xdr:rowOff>139714</xdr:rowOff>
    </xdr:to>
    <xdr:sp macro="" textlink="">
      <xdr:nvSpPr>
        <xdr:cNvPr id="726" name="太陽 725"/>
        <xdr:cNvSpPr/>
      </xdr:nvSpPr>
      <xdr:spPr>
        <a:xfrm>
          <a:off x="4344379" y="17644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170</xdr:row>
      <xdr:rowOff>31493</xdr:rowOff>
    </xdr:from>
    <xdr:to>
      <xdr:col>7</xdr:col>
      <xdr:colOff>359597</xdr:colOff>
      <xdr:row>170</xdr:row>
      <xdr:rowOff>136893</xdr:rowOff>
    </xdr:to>
    <xdr:sp macro="" textlink="">
      <xdr:nvSpPr>
        <xdr:cNvPr id="727" name="月 726"/>
        <xdr:cNvSpPr/>
      </xdr:nvSpPr>
      <xdr:spPr>
        <a:xfrm rot="13320000">
          <a:off x="4383597" y="17805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172</xdr:row>
      <xdr:rowOff>23653</xdr:rowOff>
    </xdr:from>
    <xdr:to>
      <xdr:col>7</xdr:col>
      <xdr:colOff>375890</xdr:colOff>
      <xdr:row>172</xdr:row>
      <xdr:rowOff>139714</xdr:rowOff>
    </xdr:to>
    <xdr:sp macro="" textlink="">
      <xdr:nvSpPr>
        <xdr:cNvPr id="728" name="太陽 727"/>
        <xdr:cNvSpPr/>
      </xdr:nvSpPr>
      <xdr:spPr>
        <a:xfrm>
          <a:off x="4344379" y="18102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173</xdr:row>
      <xdr:rowOff>31493</xdr:rowOff>
    </xdr:from>
    <xdr:to>
      <xdr:col>7</xdr:col>
      <xdr:colOff>359597</xdr:colOff>
      <xdr:row>173</xdr:row>
      <xdr:rowOff>136893</xdr:rowOff>
    </xdr:to>
    <xdr:sp macro="" textlink="">
      <xdr:nvSpPr>
        <xdr:cNvPr id="729" name="月 728"/>
        <xdr:cNvSpPr/>
      </xdr:nvSpPr>
      <xdr:spPr>
        <a:xfrm rot="13320000">
          <a:off x="4383597" y="18262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175</xdr:row>
      <xdr:rowOff>23653</xdr:rowOff>
    </xdr:from>
    <xdr:to>
      <xdr:col>7</xdr:col>
      <xdr:colOff>375890</xdr:colOff>
      <xdr:row>175</xdr:row>
      <xdr:rowOff>139714</xdr:rowOff>
    </xdr:to>
    <xdr:sp macro="" textlink="">
      <xdr:nvSpPr>
        <xdr:cNvPr id="730" name="太陽 729"/>
        <xdr:cNvSpPr/>
      </xdr:nvSpPr>
      <xdr:spPr>
        <a:xfrm>
          <a:off x="4344379" y="18559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176</xdr:row>
      <xdr:rowOff>31493</xdr:rowOff>
    </xdr:from>
    <xdr:to>
      <xdr:col>7</xdr:col>
      <xdr:colOff>359597</xdr:colOff>
      <xdr:row>176</xdr:row>
      <xdr:rowOff>136893</xdr:rowOff>
    </xdr:to>
    <xdr:sp macro="" textlink="">
      <xdr:nvSpPr>
        <xdr:cNvPr id="731" name="月 730"/>
        <xdr:cNvSpPr/>
      </xdr:nvSpPr>
      <xdr:spPr>
        <a:xfrm rot="13320000">
          <a:off x="4383597" y="18719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178</xdr:row>
      <xdr:rowOff>23653</xdr:rowOff>
    </xdr:from>
    <xdr:to>
      <xdr:col>7</xdr:col>
      <xdr:colOff>375890</xdr:colOff>
      <xdr:row>178</xdr:row>
      <xdr:rowOff>139714</xdr:rowOff>
    </xdr:to>
    <xdr:sp macro="" textlink="">
      <xdr:nvSpPr>
        <xdr:cNvPr id="732" name="太陽 731"/>
        <xdr:cNvSpPr/>
      </xdr:nvSpPr>
      <xdr:spPr>
        <a:xfrm>
          <a:off x="4344379" y="19016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179</xdr:row>
      <xdr:rowOff>31493</xdr:rowOff>
    </xdr:from>
    <xdr:to>
      <xdr:col>7</xdr:col>
      <xdr:colOff>359597</xdr:colOff>
      <xdr:row>179</xdr:row>
      <xdr:rowOff>136893</xdr:rowOff>
    </xdr:to>
    <xdr:sp macro="" textlink="">
      <xdr:nvSpPr>
        <xdr:cNvPr id="733" name="月 732"/>
        <xdr:cNvSpPr/>
      </xdr:nvSpPr>
      <xdr:spPr>
        <a:xfrm rot="13320000">
          <a:off x="4383597" y="19176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181</xdr:row>
      <xdr:rowOff>23653</xdr:rowOff>
    </xdr:from>
    <xdr:to>
      <xdr:col>7</xdr:col>
      <xdr:colOff>375890</xdr:colOff>
      <xdr:row>181</xdr:row>
      <xdr:rowOff>139714</xdr:rowOff>
    </xdr:to>
    <xdr:sp macro="" textlink="">
      <xdr:nvSpPr>
        <xdr:cNvPr id="734" name="太陽 733"/>
        <xdr:cNvSpPr/>
      </xdr:nvSpPr>
      <xdr:spPr>
        <a:xfrm>
          <a:off x="4344379" y="19473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182</xdr:row>
      <xdr:rowOff>31493</xdr:rowOff>
    </xdr:from>
    <xdr:to>
      <xdr:col>7</xdr:col>
      <xdr:colOff>359597</xdr:colOff>
      <xdr:row>182</xdr:row>
      <xdr:rowOff>136893</xdr:rowOff>
    </xdr:to>
    <xdr:sp macro="" textlink="">
      <xdr:nvSpPr>
        <xdr:cNvPr id="735" name="月 734"/>
        <xdr:cNvSpPr/>
      </xdr:nvSpPr>
      <xdr:spPr>
        <a:xfrm rot="13320000">
          <a:off x="4383597" y="19633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181</xdr:row>
      <xdr:rowOff>23653</xdr:rowOff>
    </xdr:from>
    <xdr:to>
      <xdr:col>7</xdr:col>
      <xdr:colOff>375890</xdr:colOff>
      <xdr:row>181</xdr:row>
      <xdr:rowOff>139714</xdr:rowOff>
    </xdr:to>
    <xdr:sp macro="" textlink="">
      <xdr:nvSpPr>
        <xdr:cNvPr id="736" name="太陽 735"/>
        <xdr:cNvSpPr/>
      </xdr:nvSpPr>
      <xdr:spPr>
        <a:xfrm>
          <a:off x="4344379" y="19473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182</xdr:row>
      <xdr:rowOff>31493</xdr:rowOff>
    </xdr:from>
    <xdr:to>
      <xdr:col>7</xdr:col>
      <xdr:colOff>359597</xdr:colOff>
      <xdr:row>182</xdr:row>
      <xdr:rowOff>136893</xdr:rowOff>
    </xdr:to>
    <xdr:sp macro="" textlink="">
      <xdr:nvSpPr>
        <xdr:cNvPr id="737" name="月 736"/>
        <xdr:cNvSpPr/>
      </xdr:nvSpPr>
      <xdr:spPr>
        <a:xfrm rot="13320000">
          <a:off x="4383597" y="19633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184</xdr:row>
      <xdr:rowOff>23653</xdr:rowOff>
    </xdr:from>
    <xdr:to>
      <xdr:col>7</xdr:col>
      <xdr:colOff>375890</xdr:colOff>
      <xdr:row>184</xdr:row>
      <xdr:rowOff>139714</xdr:rowOff>
    </xdr:to>
    <xdr:sp macro="" textlink="">
      <xdr:nvSpPr>
        <xdr:cNvPr id="738" name="太陽 737"/>
        <xdr:cNvSpPr/>
      </xdr:nvSpPr>
      <xdr:spPr>
        <a:xfrm>
          <a:off x="4344379" y="19930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185</xdr:row>
      <xdr:rowOff>31493</xdr:rowOff>
    </xdr:from>
    <xdr:to>
      <xdr:col>7</xdr:col>
      <xdr:colOff>359597</xdr:colOff>
      <xdr:row>185</xdr:row>
      <xdr:rowOff>136893</xdr:rowOff>
    </xdr:to>
    <xdr:sp macro="" textlink="">
      <xdr:nvSpPr>
        <xdr:cNvPr id="739" name="月 738"/>
        <xdr:cNvSpPr/>
      </xdr:nvSpPr>
      <xdr:spPr>
        <a:xfrm rot="13320000">
          <a:off x="4383597" y="20091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187</xdr:row>
      <xdr:rowOff>23653</xdr:rowOff>
    </xdr:from>
    <xdr:to>
      <xdr:col>7</xdr:col>
      <xdr:colOff>375890</xdr:colOff>
      <xdr:row>187</xdr:row>
      <xdr:rowOff>139714</xdr:rowOff>
    </xdr:to>
    <xdr:sp macro="" textlink="">
      <xdr:nvSpPr>
        <xdr:cNvPr id="740" name="太陽 739"/>
        <xdr:cNvSpPr/>
      </xdr:nvSpPr>
      <xdr:spPr>
        <a:xfrm>
          <a:off x="4344379" y="20388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188</xdr:row>
      <xdr:rowOff>31493</xdr:rowOff>
    </xdr:from>
    <xdr:to>
      <xdr:col>7</xdr:col>
      <xdr:colOff>359597</xdr:colOff>
      <xdr:row>188</xdr:row>
      <xdr:rowOff>136893</xdr:rowOff>
    </xdr:to>
    <xdr:sp macro="" textlink="">
      <xdr:nvSpPr>
        <xdr:cNvPr id="741" name="月 740"/>
        <xdr:cNvSpPr/>
      </xdr:nvSpPr>
      <xdr:spPr>
        <a:xfrm rot="13320000">
          <a:off x="4383597" y="20548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190</xdr:row>
      <xdr:rowOff>23653</xdr:rowOff>
    </xdr:from>
    <xdr:to>
      <xdr:col>7</xdr:col>
      <xdr:colOff>375890</xdr:colOff>
      <xdr:row>190</xdr:row>
      <xdr:rowOff>139714</xdr:rowOff>
    </xdr:to>
    <xdr:sp macro="" textlink="">
      <xdr:nvSpPr>
        <xdr:cNvPr id="742" name="太陽 741"/>
        <xdr:cNvSpPr/>
      </xdr:nvSpPr>
      <xdr:spPr>
        <a:xfrm>
          <a:off x="4344379" y="20845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191</xdr:row>
      <xdr:rowOff>31493</xdr:rowOff>
    </xdr:from>
    <xdr:to>
      <xdr:col>7</xdr:col>
      <xdr:colOff>359597</xdr:colOff>
      <xdr:row>191</xdr:row>
      <xdr:rowOff>136893</xdr:rowOff>
    </xdr:to>
    <xdr:sp macro="" textlink="">
      <xdr:nvSpPr>
        <xdr:cNvPr id="743" name="月 742"/>
        <xdr:cNvSpPr/>
      </xdr:nvSpPr>
      <xdr:spPr>
        <a:xfrm rot="13320000">
          <a:off x="4383597" y="21005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193</xdr:row>
      <xdr:rowOff>23653</xdr:rowOff>
    </xdr:from>
    <xdr:to>
      <xdr:col>7</xdr:col>
      <xdr:colOff>375890</xdr:colOff>
      <xdr:row>193</xdr:row>
      <xdr:rowOff>139714</xdr:rowOff>
    </xdr:to>
    <xdr:sp macro="" textlink="">
      <xdr:nvSpPr>
        <xdr:cNvPr id="744" name="太陽 743"/>
        <xdr:cNvSpPr/>
      </xdr:nvSpPr>
      <xdr:spPr>
        <a:xfrm>
          <a:off x="4344379" y="21302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194</xdr:row>
      <xdr:rowOff>31493</xdr:rowOff>
    </xdr:from>
    <xdr:to>
      <xdr:col>7</xdr:col>
      <xdr:colOff>359597</xdr:colOff>
      <xdr:row>194</xdr:row>
      <xdr:rowOff>136893</xdr:rowOff>
    </xdr:to>
    <xdr:sp macro="" textlink="">
      <xdr:nvSpPr>
        <xdr:cNvPr id="745" name="月 744"/>
        <xdr:cNvSpPr/>
      </xdr:nvSpPr>
      <xdr:spPr>
        <a:xfrm rot="13320000">
          <a:off x="4383597" y="21462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196</xdr:row>
      <xdr:rowOff>23653</xdr:rowOff>
    </xdr:from>
    <xdr:to>
      <xdr:col>7</xdr:col>
      <xdr:colOff>375890</xdr:colOff>
      <xdr:row>196</xdr:row>
      <xdr:rowOff>139714</xdr:rowOff>
    </xdr:to>
    <xdr:sp macro="" textlink="">
      <xdr:nvSpPr>
        <xdr:cNvPr id="746" name="太陽 745"/>
        <xdr:cNvSpPr/>
      </xdr:nvSpPr>
      <xdr:spPr>
        <a:xfrm>
          <a:off x="4344379" y="21759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197</xdr:row>
      <xdr:rowOff>31493</xdr:rowOff>
    </xdr:from>
    <xdr:to>
      <xdr:col>7</xdr:col>
      <xdr:colOff>359597</xdr:colOff>
      <xdr:row>197</xdr:row>
      <xdr:rowOff>136893</xdr:rowOff>
    </xdr:to>
    <xdr:sp macro="" textlink="">
      <xdr:nvSpPr>
        <xdr:cNvPr id="747" name="月 746"/>
        <xdr:cNvSpPr/>
      </xdr:nvSpPr>
      <xdr:spPr>
        <a:xfrm rot="13320000">
          <a:off x="4383597" y="21919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199</xdr:row>
      <xdr:rowOff>23653</xdr:rowOff>
    </xdr:from>
    <xdr:to>
      <xdr:col>7</xdr:col>
      <xdr:colOff>375890</xdr:colOff>
      <xdr:row>199</xdr:row>
      <xdr:rowOff>139714</xdr:rowOff>
    </xdr:to>
    <xdr:sp macro="" textlink="">
      <xdr:nvSpPr>
        <xdr:cNvPr id="748" name="太陽 747"/>
        <xdr:cNvSpPr/>
      </xdr:nvSpPr>
      <xdr:spPr>
        <a:xfrm>
          <a:off x="4344379" y="22216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200</xdr:row>
      <xdr:rowOff>31493</xdr:rowOff>
    </xdr:from>
    <xdr:to>
      <xdr:col>7</xdr:col>
      <xdr:colOff>359597</xdr:colOff>
      <xdr:row>200</xdr:row>
      <xdr:rowOff>136893</xdr:rowOff>
    </xdr:to>
    <xdr:sp macro="" textlink="">
      <xdr:nvSpPr>
        <xdr:cNvPr id="749" name="月 748"/>
        <xdr:cNvSpPr/>
      </xdr:nvSpPr>
      <xdr:spPr>
        <a:xfrm rot="13320000">
          <a:off x="4383597" y="22377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142</xdr:row>
      <xdr:rowOff>23653</xdr:rowOff>
    </xdr:from>
    <xdr:to>
      <xdr:col>7</xdr:col>
      <xdr:colOff>375890</xdr:colOff>
      <xdr:row>142</xdr:row>
      <xdr:rowOff>139714</xdr:rowOff>
    </xdr:to>
    <xdr:sp macro="" textlink="">
      <xdr:nvSpPr>
        <xdr:cNvPr id="750" name="太陽 749"/>
        <xdr:cNvSpPr/>
      </xdr:nvSpPr>
      <xdr:spPr>
        <a:xfrm>
          <a:off x="4344379" y="13530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143</xdr:row>
      <xdr:rowOff>31493</xdr:rowOff>
    </xdr:from>
    <xdr:to>
      <xdr:col>7</xdr:col>
      <xdr:colOff>359597</xdr:colOff>
      <xdr:row>143</xdr:row>
      <xdr:rowOff>136893</xdr:rowOff>
    </xdr:to>
    <xdr:sp macro="" textlink="">
      <xdr:nvSpPr>
        <xdr:cNvPr id="751" name="月 750"/>
        <xdr:cNvSpPr/>
      </xdr:nvSpPr>
      <xdr:spPr>
        <a:xfrm rot="13320000">
          <a:off x="4383597" y="13690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145</xdr:row>
      <xdr:rowOff>23653</xdr:rowOff>
    </xdr:from>
    <xdr:to>
      <xdr:col>7</xdr:col>
      <xdr:colOff>375890</xdr:colOff>
      <xdr:row>145</xdr:row>
      <xdr:rowOff>139714</xdr:rowOff>
    </xdr:to>
    <xdr:sp macro="" textlink="">
      <xdr:nvSpPr>
        <xdr:cNvPr id="752" name="太陽 751"/>
        <xdr:cNvSpPr/>
      </xdr:nvSpPr>
      <xdr:spPr>
        <a:xfrm>
          <a:off x="4344379" y="13987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146</xdr:row>
      <xdr:rowOff>31493</xdr:rowOff>
    </xdr:from>
    <xdr:to>
      <xdr:col>7</xdr:col>
      <xdr:colOff>359597</xdr:colOff>
      <xdr:row>146</xdr:row>
      <xdr:rowOff>136893</xdr:rowOff>
    </xdr:to>
    <xdr:sp macro="" textlink="">
      <xdr:nvSpPr>
        <xdr:cNvPr id="753" name="月 752"/>
        <xdr:cNvSpPr/>
      </xdr:nvSpPr>
      <xdr:spPr>
        <a:xfrm rot="13320000">
          <a:off x="4383597" y="14147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148</xdr:row>
      <xdr:rowOff>23653</xdr:rowOff>
    </xdr:from>
    <xdr:to>
      <xdr:col>7</xdr:col>
      <xdr:colOff>375890</xdr:colOff>
      <xdr:row>148</xdr:row>
      <xdr:rowOff>139714</xdr:rowOff>
    </xdr:to>
    <xdr:sp macro="" textlink="">
      <xdr:nvSpPr>
        <xdr:cNvPr id="754" name="太陽 753"/>
        <xdr:cNvSpPr/>
      </xdr:nvSpPr>
      <xdr:spPr>
        <a:xfrm>
          <a:off x="4344379" y="14444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149</xdr:row>
      <xdr:rowOff>31493</xdr:rowOff>
    </xdr:from>
    <xdr:to>
      <xdr:col>7</xdr:col>
      <xdr:colOff>359597</xdr:colOff>
      <xdr:row>149</xdr:row>
      <xdr:rowOff>136893</xdr:rowOff>
    </xdr:to>
    <xdr:sp macro="" textlink="">
      <xdr:nvSpPr>
        <xdr:cNvPr id="755" name="月 754"/>
        <xdr:cNvSpPr/>
      </xdr:nvSpPr>
      <xdr:spPr>
        <a:xfrm rot="13320000">
          <a:off x="4383597" y="14604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151</xdr:row>
      <xdr:rowOff>23653</xdr:rowOff>
    </xdr:from>
    <xdr:to>
      <xdr:col>7</xdr:col>
      <xdr:colOff>375890</xdr:colOff>
      <xdr:row>151</xdr:row>
      <xdr:rowOff>139714</xdr:rowOff>
    </xdr:to>
    <xdr:sp macro="" textlink="">
      <xdr:nvSpPr>
        <xdr:cNvPr id="756" name="太陽 755"/>
        <xdr:cNvSpPr/>
      </xdr:nvSpPr>
      <xdr:spPr>
        <a:xfrm>
          <a:off x="4344379" y="14901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152</xdr:row>
      <xdr:rowOff>31493</xdr:rowOff>
    </xdr:from>
    <xdr:to>
      <xdr:col>7</xdr:col>
      <xdr:colOff>359597</xdr:colOff>
      <xdr:row>152</xdr:row>
      <xdr:rowOff>136893</xdr:rowOff>
    </xdr:to>
    <xdr:sp macro="" textlink="">
      <xdr:nvSpPr>
        <xdr:cNvPr id="757" name="月 756"/>
        <xdr:cNvSpPr/>
      </xdr:nvSpPr>
      <xdr:spPr>
        <a:xfrm rot="13320000">
          <a:off x="4383597" y="15061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151</xdr:row>
      <xdr:rowOff>23653</xdr:rowOff>
    </xdr:from>
    <xdr:to>
      <xdr:col>7</xdr:col>
      <xdr:colOff>375890</xdr:colOff>
      <xdr:row>151</xdr:row>
      <xdr:rowOff>139714</xdr:rowOff>
    </xdr:to>
    <xdr:sp macro="" textlink="">
      <xdr:nvSpPr>
        <xdr:cNvPr id="758" name="太陽 757"/>
        <xdr:cNvSpPr/>
      </xdr:nvSpPr>
      <xdr:spPr>
        <a:xfrm>
          <a:off x="4344379" y="14901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152</xdr:row>
      <xdr:rowOff>31493</xdr:rowOff>
    </xdr:from>
    <xdr:to>
      <xdr:col>7</xdr:col>
      <xdr:colOff>359597</xdr:colOff>
      <xdr:row>152</xdr:row>
      <xdr:rowOff>136893</xdr:rowOff>
    </xdr:to>
    <xdr:sp macro="" textlink="">
      <xdr:nvSpPr>
        <xdr:cNvPr id="759" name="月 758"/>
        <xdr:cNvSpPr/>
      </xdr:nvSpPr>
      <xdr:spPr>
        <a:xfrm rot="13320000">
          <a:off x="4383597" y="15061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154</xdr:row>
      <xdr:rowOff>23653</xdr:rowOff>
    </xdr:from>
    <xdr:to>
      <xdr:col>7</xdr:col>
      <xdr:colOff>375890</xdr:colOff>
      <xdr:row>154</xdr:row>
      <xdr:rowOff>139714</xdr:rowOff>
    </xdr:to>
    <xdr:sp macro="" textlink="">
      <xdr:nvSpPr>
        <xdr:cNvPr id="760" name="太陽 759"/>
        <xdr:cNvSpPr/>
      </xdr:nvSpPr>
      <xdr:spPr>
        <a:xfrm>
          <a:off x="4344379" y="15358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155</xdr:row>
      <xdr:rowOff>31493</xdr:rowOff>
    </xdr:from>
    <xdr:to>
      <xdr:col>7</xdr:col>
      <xdr:colOff>359597</xdr:colOff>
      <xdr:row>155</xdr:row>
      <xdr:rowOff>136893</xdr:rowOff>
    </xdr:to>
    <xdr:sp macro="" textlink="">
      <xdr:nvSpPr>
        <xdr:cNvPr id="761" name="月 760"/>
        <xdr:cNvSpPr/>
      </xdr:nvSpPr>
      <xdr:spPr>
        <a:xfrm rot="13320000">
          <a:off x="4383597" y="15519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157</xdr:row>
      <xdr:rowOff>23653</xdr:rowOff>
    </xdr:from>
    <xdr:to>
      <xdr:col>7</xdr:col>
      <xdr:colOff>375890</xdr:colOff>
      <xdr:row>157</xdr:row>
      <xdr:rowOff>139714</xdr:rowOff>
    </xdr:to>
    <xdr:sp macro="" textlink="">
      <xdr:nvSpPr>
        <xdr:cNvPr id="762" name="太陽 761"/>
        <xdr:cNvSpPr/>
      </xdr:nvSpPr>
      <xdr:spPr>
        <a:xfrm>
          <a:off x="4344379" y="15816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158</xdr:row>
      <xdr:rowOff>31493</xdr:rowOff>
    </xdr:from>
    <xdr:to>
      <xdr:col>7</xdr:col>
      <xdr:colOff>359597</xdr:colOff>
      <xdr:row>158</xdr:row>
      <xdr:rowOff>136893</xdr:rowOff>
    </xdr:to>
    <xdr:sp macro="" textlink="">
      <xdr:nvSpPr>
        <xdr:cNvPr id="763" name="月 762"/>
        <xdr:cNvSpPr/>
      </xdr:nvSpPr>
      <xdr:spPr>
        <a:xfrm rot="13320000">
          <a:off x="4383597" y="15976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160</xdr:row>
      <xdr:rowOff>23653</xdr:rowOff>
    </xdr:from>
    <xdr:to>
      <xdr:col>7</xdr:col>
      <xdr:colOff>375890</xdr:colOff>
      <xdr:row>160</xdr:row>
      <xdr:rowOff>139714</xdr:rowOff>
    </xdr:to>
    <xdr:sp macro="" textlink="">
      <xdr:nvSpPr>
        <xdr:cNvPr id="764" name="太陽 763"/>
        <xdr:cNvSpPr/>
      </xdr:nvSpPr>
      <xdr:spPr>
        <a:xfrm>
          <a:off x="4344379" y="16273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161</xdr:row>
      <xdr:rowOff>31493</xdr:rowOff>
    </xdr:from>
    <xdr:to>
      <xdr:col>7</xdr:col>
      <xdr:colOff>359597</xdr:colOff>
      <xdr:row>161</xdr:row>
      <xdr:rowOff>136893</xdr:rowOff>
    </xdr:to>
    <xdr:sp macro="" textlink="">
      <xdr:nvSpPr>
        <xdr:cNvPr id="765" name="月 764"/>
        <xdr:cNvSpPr/>
      </xdr:nvSpPr>
      <xdr:spPr>
        <a:xfrm rot="13320000">
          <a:off x="4383597" y="16433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163</xdr:row>
      <xdr:rowOff>23653</xdr:rowOff>
    </xdr:from>
    <xdr:to>
      <xdr:col>7</xdr:col>
      <xdr:colOff>375890</xdr:colOff>
      <xdr:row>163</xdr:row>
      <xdr:rowOff>139714</xdr:rowOff>
    </xdr:to>
    <xdr:sp macro="" textlink="">
      <xdr:nvSpPr>
        <xdr:cNvPr id="766" name="太陽 765"/>
        <xdr:cNvSpPr/>
      </xdr:nvSpPr>
      <xdr:spPr>
        <a:xfrm>
          <a:off x="4344379" y="16730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164</xdr:row>
      <xdr:rowOff>31493</xdr:rowOff>
    </xdr:from>
    <xdr:to>
      <xdr:col>7</xdr:col>
      <xdr:colOff>359597</xdr:colOff>
      <xdr:row>164</xdr:row>
      <xdr:rowOff>136893</xdr:rowOff>
    </xdr:to>
    <xdr:sp macro="" textlink="">
      <xdr:nvSpPr>
        <xdr:cNvPr id="767" name="月 766"/>
        <xdr:cNvSpPr/>
      </xdr:nvSpPr>
      <xdr:spPr>
        <a:xfrm rot="13320000">
          <a:off x="4383597" y="16890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166</xdr:row>
      <xdr:rowOff>23653</xdr:rowOff>
    </xdr:from>
    <xdr:to>
      <xdr:col>7</xdr:col>
      <xdr:colOff>375890</xdr:colOff>
      <xdr:row>166</xdr:row>
      <xdr:rowOff>139714</xdr:rowOff>
    </xdr:to>
    <xdr:sp macro="" textlink="">
      <xdr:nvSpPr>
        <xdr:cNvPr id="768" name="太陽 767"/>
        <xdr:cNvSpPr/>
      </xdr:nvSpPr>
      <xdr:spPr>
        <a:xfrm>
          <a:off x="4344379" y="1718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167</xdr:row>
      <xdr:rowOff>31493</xdr:rowOff>
    </xdr:from>
    <xdr:to>
      <xdr:col>7</xdr:col>
      <xdr:colOff>359597</xdr:colOff>
      <xdr:row>167</xdr:row>
      <xdr:rowOff>136893</xdr:rowOff>
    </xdr:to>
    <xdr:sp macro="" textlink="">
      <xdr:nvSpPr>
        <xdr:cNvPr id="769" name="月 768"/>
        <xdr:cNvSpPr/>
      </xdr:nvSpPr>
      <xdr:spPr>
        <a:xfrm rot="13320000">
          <a:off x="4383597" y="1734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169</xdr:row>
      <xdr:rowOff>23653</xdr:rowOff>
    </xdr:from>
    <xdr:to>
      <xdr:col>7</xdr:col>
      <xdr:colOff>375890</xdr:colOff>
      <xdr:row>169</xdr:row>
      <xdr:rowOff>139714</xdr:rowOff>
    </xdr:to>
    <xdr:sp macro="" textlink="">
      <xdr:nvSpPr>
        <xdr:cNvPr id="770" name="太陽 769"/>
        <xdr:cNvSpPr/>
      </xdr:nvSpPr>
      <xdr:spPr>
        <a:xfrm>
          <a:off x="4344379" y="17644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170</xdr:row>
      <xdr:rowOff>31493</xdr:rowOff>
    </xdr:from>
    <xdr:to>
      <xdr:col>7</xdr:col>
      <xdr:colOff>359597</xdr:colOff>
      <xdr:row>170</xdr:row>
      <xdr:rowOff>136893</xdr:rowOff>
    </xdr:to>
    <xdr:sp macro="" textlink="">
      <xdr:nvSpPr>
        <xdr:cNvPr id="771" name="月 770"/>
        <xdr:cNvSpPr/>
      </xdr:nvSpPr>
      <xdr:spPr>
        <a:xfrm rot="13320000">
          <a:off x="4383597" y="17805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172</xdr:row>
      <xdr:rowOff>23653</xdr:rowOff>
    </xdr:from>
    <xdr:to>
      <xdr:col>7</xdr:col>
      <xdr:colOff>375890</xdr:colOff>
      <xdr:row>172</xdr:row>
      <xdr:rowOff>139714</xdr:rowOff>
    </xdr:to>
    <xdr:sp macro="" textlink="">
      <xdr:nvSpPr>
        <xdr:cNvPr id="772" name="太陽 771"/>
        <xdr:cNvSpPr/>
      </xdr:nvSpPr>
      <xdr:spPr>
        <a:xfrm>
          <a:off x="4344379" y="18102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173</xdr:row>
      <xdr:rowOff>31493</xdr:rowOff>
    </xdr:from>
    <xdr:to>
      <xdr:col>7</xdr:col>
      <xdr:colOff>359597</xdr:colOff>
      <xdr:row>173</xdr:row>
      <xdr:rowOff>136893</xdr:rowOff>
    </xdr:to>
    <xdr:sp macro="" textlink="">
      <xdr:nvSpPr>
        <xdr:cNvPr id="773" name="月 772"/>
        <xdr:cNvSpPr/>
      </xdr:nvSpPr>
      <xdr:spPr>
        <a:xfrm rot="13320000">
          <a:off x="4383597" y="18262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175</xdr:row>
      <xdr:rowOff>23653</xdr:rowOff>
    </xdr:from>
    <xdr:to>
      <xdr:col>7</xdr:col>
      <xdr:colOff>375890</xdr:colOff>
      <xdr:row>175</xdr:row>
      <xdr:rowOff>139714</xdr:rowOff>
    </xdr:to>
    <xdr:sp macro="" textlink="">
      <xdr:nvSpPr>
        <xdr:cNvPr id="774" name="太陽 773"/>
        <xdr:cNvSpPr/>
      </xdr:nvSpPr>
      <xdr:spPr>
        <a:xfrm>
          <a:off x="4344379" y="18559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176</xdr:row>
      <xdr:rowOff>31493</xdr:rowOff>
    </xdr:from>
    <xdr:to>
      <xdr:col>7</xdr:col>
      <xdr:colOff>359597</xdr:colOff>
      <xdr:row>176</xdr:row>
      <xdr:rowOff>136893</xdr:rowOff>
    </xdr:to>
    <xdr:sp macro="" textlink="">
      <xdr:nvSpPr>
        <xdr:cNvPr id="775" name="月 774"/>
        <xdr:cNvSpPr/>
      </xdr:nvSpPr>
      <xdr:spPr>
        <a:xfrm rot="13320000">
          <a:off x="4383597" y="18719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178</xdr:row>
      <xdr:rowOff>23653</xdr:rowOff>
    </xdr:from>
    <xdr:to>
      <xdr:col>7</xdr:col>
      <xdr:colOff>375890</xdr:colOff>
      <xdr:row>178</xdr:row>
      <xdr:rowOff>139714</xdr:rowOff>
    </xdr:to>
    <xdr:sp macro="" textlink="">
      <xdr:nvSpPr>
        <xdr:cNvPr id="776" name="太陽 775"/>
        <xdr:cNvSpPr/>
      </xdr:nvSpPr>
      <xdr:spPr>
        <a:xfrm>
          <a:off x="4344379" y="19016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179</xdr:row>
      <xdr:rowOff>31493</xdr:rowOff>
    </xdr:from>
    <xdr:to>
      <xdr:col>7</xdr:col>
      <xdr:colOff>359597</xdr:colOff>
      <xdr:row>179</xdr:row>
      <xdr:rowOff>136893</xdr:rowOff>
    </xdr:to>
    <xdr:sp macro="" textlink="">
      <xdr:nvSpPr>
        <xdr:cNvPr id="777" name="月 776"/>
        <xdr:cNvSpPr/>
      </xdr:nvSpPr>
      <xdr:spPr>
        <a:xfrm rot="13320000">
          <a:off x="4383597" y="19176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181</xdr:row>
      <xdr:rowOff>23653</xdr:rowOff>
    </xdr:from>
    <xdr:to>
      <xdr:col>7</xdr:col>
      <xdr:colOff>375890</xdr:colOff>
      <xdr:row>181</xdr:row>
      <xdr:rowOff>139714</xdr:rowOff>
    </xdr:to>
    <xdr:sp macro="" textlink="">
      <xdr:nvSpPr>
        <xdr:cNvPr id="778" name="太陽 777"/>
        <xdr:cNvSpPr/>
      </xdr:nvSpPr>
      <xdr:spPr>
        <a:xfrm>
          <a:off x="4344379" y="19473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182</xdr:row>
      <xdr:rowOff>31493</xdr:rowOff>
    </xdr:from>
    <xdr:to>
      <xdr:col>7</xdr:col>
      <xdr:colOff>359597</xdr:colOff>
      <xdr:row>182</xdr:row>
      <xdr:rowOff>136893</xdr:rowOff>
    </xdr:to>
    <xdr:sp macro="" textlink="">
      <xdr:nvSpPr>
        <xdr:cNvPr id="779" name="月 778"/>
        <xdr:cNvSpPr/>
      </xdr:nvSpPr>
      <xdr:spPr>
        <a:xfrm rot="13320000">
          <a:off x="4383597" y="19633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181</xdr:row>
      <xdr:rowOff>23653</xdr:rowOff>
    </xdr:from>
    <xdr:to>
      <xdr:col>7</xdr:col>
      <xdr:colOff>375890</xdr:colOff>
      <xdr:row>181</xdr:row>
      <xdr:rowOff>139714</xdr:rowOff>
    </xdr:to>
    <xdr:sp macro="" textlink="">
      <xdr:nvSpPr>
        <xdr:cNvPr id="780" name="太陽 779"/>
        <xdr:cNvSpPr/>
      </xdr:nvSpPr>
      <xdr:spPr>
        <a:xfrm>
          <a:off x="4344379" y="19473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182</xdr:row>
      <xdr:rowOff>31493</xdr:rowOff>
    </xdr:from>
    <xdr:to>
      <xdr:col>7</xdr:col>
      <xdr:colOff>359597</xdr:colOff>
      <xdr:row>182</xdr:row>
      <xdr:rowOff>136893</xdr:rowOff>
    </xdr:to>
    <xdr:sp macro="" textlink="">
      <xdr:nvSpPr>
        <xdr:cNvPr id="781" name="月 780"/>
        <xdr:cNvSpPr/>
      </xdr:nvSpPr>
      <xdr:spPr>
        <a:xfrm rot="13320000">
          <a:off x="4383597" y="19633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184</xdr:row>
      <xdr:rowOff>23653</xdr:rowOff>
    </xdr:from>
    <xdr:to>
      <xdr:col>7</xdr:col>
      <xdr:colOff>375890</xdr:colOff>
      <xdr:row>184</xdr:row>
      <xdr:rowOff>139714</xdr:rowOff>
    </xdr:to>
    <xdr:sp macro="" textlink="">
      <xdr:nvSpPr>
        <xdr:cNvPr id="782" name="太陽 781"/>
        <xdr:cNvSpPr/>
      </xdr:nvSpPr>
      <xdr:spPr>
        <a:xfrm>
          <a:off x="4344379" y="19930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185</xdr:row>
      <xdr:rowOff>31493</xdr:rowOff>
    </xdr:from>
    <xdr:to>
      <xdr:col>7</xdr:col>
      <xdr:colOff>359597</xdr:colOff>
      <xdr:row>185</xdr:row>
      <xdr:rowOff>136893</xdr:rowOff>
    </xdr:to>
    <xdr:sp macro="" textlink="">
      <xdr:nvSpPr>
        <xdr:cNvPr id="783" name="月 782"/>
        <xdr:cNvSpPr/>
      </xdr:nvSpPr>
      <xdr:spPr>
        <a:xfrm rot="13320000">
          <a:off x="4383597" y="20091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187</xdr:row>
      <xdr:rowOff>23653</xdr:rowOff>
    </xdr:from>
    <xdr:to>
      <xdr:col>7</xdr:col>
      <xdr:colOff>375890</xdr:colOff>
      <xdr:row>187</xdr:row>
      <xdr:rowOff>139714</xdr:rowOff>
    </xdr:to>
    <xdr:sp macro="" textlink="">
      <xdr:nvSpPr>
        <xdr:cNvPr id="784" name="太陽 783"/>
        <xdr:cNvSpPr/>
      </xdr:nvSpPr>
      <xdr:spPr>
        <a:xfrm>
          <a:off x="4344379" y="20388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188</xdr:row>
      <xdr:rowOff>31493</xdr:rowOff>
    </xdr:from>
    <xdr:to>
      <xdr:col>7</xdr:col>
      <xdr:colOff>359597</xdr:colOff>
      <xdr:row>188</xdr:row>
      <xdr:rowOff>136893</xdr:rowOff>
    </xdr:to>
    <xdr:sp macro="" textlink="">
      <xdr:nvSpPr>
        <xdr:cNvPr id="785" name="月 784"/>
        <xdr:cNvSpPr/>
      </xdr:nvSpPr>
      <xdr:spPr>
        <a:xfrm rot="13320000">
          <a:off x="4383597" y="20548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190</xdr:row>
      <xdr:rowOff>23653</xdr:rowOff>
    </xdr:from>
    <xdr:to>
      <xdr:col>7</xdr:col>
      <xdr:colOff>375890</xdr:colOff>
      <xdr:row>190</xdr:row>
      <xdr:rowOff>139714</xdr:rowOff>
    </xdr:to>
    <xdr:sp macro="" textlink="">
      <xdr:nvSpPr>
        <xdr:cNvPr id="786" name="太陽 785"/>
        <xdr:cNvSpPr/>
      </xdr:nvSpPr>
      <xdr:spPr>
        <a:xfrm>
          <a:off x="4344379" y="20845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191</xdr:row>
      <xdr:rowOff>31493</xdr:rowOff>
    </xdr:from>
    <xdr:to>
      <xdr:col>7</xdr:col>
      <xdr:colOff>359597</xdr:colOff>
      <xdr:row>191</xdr:row>
      <xdr:rowOff>136893</xdr:rowOff>
    </xdr:to>
    <xdr:sp macro="" textlink="">
      <xdr:nvSpPr>
        <xdr:cNvPr id="787" name="月 786"/>
        <xdr:cNvSpPr/>
      </xdr:nvSpPr>
      <xdr:spPr>
        <a:xfrm rot="13320000">
          <a:off x="4383597" y="21005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193</xdr:row>
      <xdr:rowOff>23653</xdr:rowOff>
    </xdr:from>
    <xdr:to>
      <xdr:col>7</xdr:col>
      <xdr:colOff>375890</xdr:colOff>
      <xdr:row>193</xdr:row>
      <xdr:rowOff>139714</xdr:rowOff>
    </xdr:to>
    <xdr:sp macro="" textlink="">
      <xdr:nvSpPr>
        <xdr:cNvPr id="788" name="太陽 787"/>
        <xdr:cNvSpPr/>
      </xdr:nvSpPr>
      <xdr:spPr>
        <a:xfrm>
          <a:off x="4344379" y="21302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194</xdr:row>
      <xdr:rowOff>31493</xdr:rowOff>
    </xdr:from>
    <xdr:to>
      <xdr:col>7</xdr:col>
      <xdr:colOff>359597</xdr:colOff>
      <xdr:row>194</xdr:row>
      <xdr:rowOff>136893</xdr:rowOff>
    </xdr:to>
    <xdr:sp macro="" textlink="">
      <xdr:nvSpPr>
        <xdr:cNvPr id="789" name="月 788"/>
        <xdr:cNvSpPr/>
      </xdr:nvSpPr>
      <xdr:spPr>
        <a:xfrm rot="13320000">
          <a:off x="4383597" y="21462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196</xdr:row>
      <xdr:rowOff>23653</xdr:rowOff>
    </xdr:from>
    <xdr:to>
      <xdr:col>7</xdr:col>
      <xdr:colOff>375890</xdr:colOff>
      <xdr:row>196</xdr:row>
      <xdr:rowOff>139714</xdr:rowOff>
    </xdr:to>
    <xdr:sp macro="" textlink="">
      <xdr:nvSpPr>
        <xdr:cNvPr id="790" name="太陽 789"/>
        <xdr:cNvSpPr/>
      </xdr:nvSpPr>
      <xdr:spPr>
        <a:xfrm>
          <a:off x="4344379" y="21759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197</xdr:row>
      <xdr:rowOff>31493</xdr:rowOff>
    </xdr:from>
    <xdr:to>
      <xdr:col>7</xdr:col>
      <xdr:colOff>359597</xdr:colOff>
      <xdr:row>197</xdr:row>
      <xdr:rowOff>136893</xdr:rowOff>
    </xdr:to>
    <xdr:sp macro="" textlink="">
      <xdr:nvSpPr>
        <xdr:cNvPr id="791" name="月 790"/>
        <xdr:cNvSpPr/>
      </xdr:nvSpPr>
      <xdr:spPr>
        <a:xfrm rot="13320000">
          <a:off x="4383597" y="21919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199</xdr:row>
      <xdr:rowOff>23653</xdr:rowOff>
    </xdr:from>
    <xdr:to>
      <xdr:col>7</xdr:col>
      <xdr:colOff>375890</xdr:colOff>
      <xdr:row>199</xdr:row>
      <xdr:rowOff>139714</xdr:rowOff>
    </xdr:to>
    <xdr:sp macro="" textlink="">
      <xdr:nvSpPr>
        <xdr:cNvPr id="792" name="太陽 791"/>
        <xdr:cNvSpPr/>
      </xdr:nvSpPr>
      <xdr:spPr>
        <a:xfrm>
          <a:off x="4344379" y="22216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200</xdr:row>
      <xdr:rowOff>31493</xdr:rowOff>
    </xdr:from>
    <xdr:to>
      <xdr:col>7</xdr:col>
      <xdr:colOff>359597</xdr:colOff>
      <xdr:row>200</xdr:row>
      <xdr:rowOff>136893</xdr:rowOff>
    </xdr:to>
    <xdr:sp macro="" textlink="">
      <xdr:nvSpPr>
        <xdr:cNvPr id="793" name="月 792"/>
        <xdr:cNvSpPr/>
      </xdr:nvSpPr>
      <xdr:spPr>
        <a:xfrm rot="13320000">
          <a:off x="4383597" y="22377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142</xdr:row>
      <xdr:rowOff>23653</xdr:rowOff>
    </xdr:from>
    <xdr:to>
      <xdr:col>7</xdr:col>
      <xdr:colOff>375890</xdr:colOff>
      <xdr:row>142</xdr:row>
      <xdr:rowOff>139714</xdr:rowOff>
    </xdr:to>
    <xdr:sp macro="" textlink="">
      <xdr:nvSpPr>
        <xdr:cNvPr id="794" name="太陽 793"/>
        <xdr:cNvSpPr/>
      </xdr:nvSpPr>
      <xdr:spPr>
        <a:xfrm>
          <a:off x="4344379" y="13530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143</xdr:row>
      <xdr:rowOff>31493</xdr:rowOff>
    </xdr:from>
    <xdr:to>
      <xdr:col>7</xdr:col>
      <xdr:colOff>359597</xdr:colOff>
      <xdr:row>143</xdr:row>
      <xdr:rowOff>136893</xdr:rowOff>
    </xdr:to>
    <xdr:sp macro="" textlink="">
      <xdr:nvSpPr>
        <xdr:cNvPr id="795" name="月 794"/>
        <xdr:cNvSpPr/>
      </xdr:nvSpPr>
      <xdr:spPr>
        <a:xfrm rot="13320000">
          <a:off x="4383597" y="13690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145</xdr:row>
      <xdr:rowOff>23653</xdr:rowOff>
    </xdr:from>
    <xdr:to>
      <xdr:col>7</xdr:col>
      <xdr:colOff>375890</xdr:colOff>
      <xdr:row>145</xdr:row>
      <xdr:rowOff>139714</xdr:rowOff>
    </xdr:to>
    <xdr:sp macro="" textlink="">
      <xdr:nvSpPr>
        <xdr:cNvPr id="796" name="太陽 795"/>
        <xdr:cNvSpPr/>
      </xdr:nvSpPr>
      <xdr:spPr>
        <a:xfrm>
          <a:off x="4344379" y="13987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146</xdr:row>
      <xdr:rowOff>31493</xdr:rowOff>
    </xdr:from>
    <xdr:to>
      <xdr:col>7</xdr:col>
      <xdr:colOff>359597</xdr:colOff>
      <xdr:row>146</xdr:row>
      <xdr:rowOff>136893</xdr:rowOff>
    </xdr:to>
    <xdr:sp macro="" textlink="">
      <xdr:nvSpPr>
        <xdr:cNvPr id="797" name="月 796"/>
        <xdr:cNvSpPr/>
      </xdr:nvSpPr>
      <xdr:spPr>
        <a:xfrm rot="13320000">
          <a:off x="4383597" y="14147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148</xdr:row>
      <xdr:rowOff>23653</xdr:rowOff>
    </xdr:from>
    <xdr:to>
      <xdr:col>7</xdr:col>
      <xdr:colOff>375890</xdr:colOff>
      <xdr:row>148</xdr:row>
      <xdr:rowOff>139714</xdr:rowOff>
    </xdr:to>
    <xdr:sp macro="" textlink="">
      <xdr:nvSpPr>
        <xdr:cNvPr id="798" name="太陽 797"/>
        <xdr:cNvSpPr/>
      </xdr:nvSpPr>
      <xdr:spPr>
        <a:xfrm>
          <a:off x="4344379" y="14444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149</xdr:row>
      <xdr:rowOff>31493</xdr:rowOff>
    </xdr:from>
    <xdr:to>
      <xdr:col>7</xdr:col>
      <xdr:colOff>359597</xdr:colOff>
      <xdr:row>149</xdr:row>
      <xdr:rowOff>136893</xdr:rowOff>
    </xdr:to>
    <xdr:sp macro="" textlink="">
      <xdr:nvSpPr>
        <xdr:cNvPr id="799" name="月 798"/>
        <xdr:cNvSpPr/>
      </xdr:nvSpPr>
      <xdr:spPr>
        <a:xfrm rot="13320000">
          <a:off x="4383597" y="14604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151</xdr:row>
      <xdr:rowOff>23653</xdr:rowOff>
    </xdr:from>
    <xdr:to>
      <xdr:col>7</xdr:col>
      <xdr:colOff>375890</xdr:colOff>
      <xdr:row>151</xdr:row>
      <xdr:rowOff>139714</xdr:rowOff>
    </xdr:to>
    <xdr:sp macro="" textlink="">
      <xdr:nvSpPr>
        <xdr:cNvPr id="800" name="太陽 799"/>
        <xdr:cNvSpPr/>
      </xdr:nvSpPr>
      <xdr:spPr>
        <a:xfrm>
          <a:off x="4344379" y="14901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152</xdr:row>
      <xdr:rowOff>31493</xdr:rowOff>
    </xdr:from>
    <xdr:to>
      <xdr:col>7</xdr:col>
      <xdr:colOff>359597</xdr:colOff>
      <xdr:row>152</xdr:row>
      <xdr:rowOff>136893</xdr:rowOff>
    </xdr:to>
    <xdr:sp macro="" textlink="">
      <xdr:nvSpPr>
        <xdr:cNvPr id="801" name="月 800"/>
        <xdr:cNvSpPr/>
      </xdr:nvSpPr>
      <xdr:spPr>
        <a:xfrm rot="13320000">
          <a:off x="4383597" y="15061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151</xdr:row>
      <xdr:rowOff>23653</xdr:rowOff>
    </xdr:from>
    <xdr:to>
      <xdr:col>7</xdr:col>
      <xdr:colOff>375890</xdr:colOff>
      <xdr:row>151</xdr:row>
      <xdr:rowOff>139714</xdr:rowOff>
    </xdr:to>
    <xdr:sp macro="" textlink="">
      <xdr:nvSpPr>
        <xdr:cNvPr id="802" name="太陽 801"/>
        <xdr:cNvSpPr/>
      </xdr:nvSpPr>
      <xdr:spPr>
        <a:xfrm>
          <a:off x="4344379" y="14901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152</xdr:row>
      <xdr:rowOff>31493</xdr:rowOff>
    </xdr:from>
    <xdr:to>
      <xdr:col>7</xdr:col>
      <xdr:colOff>359597</xdr:colOff>
      <xdr:row>152</xdr:row>
      <xdr:rowOff>136893</xdr:rowOff>
    </xdr:to>
    <xdr:sp macro="" textlink="">
      <xdr:nvSpPr>
        <xdr:cNvPr id="803" name="月 802"/>
        <xdr:cNvSpPr/>
      </xdr:nvSpPr>
      <xdr:spPr>
        <a:xfrm rot="13320000">
          <a:off x="4383597" y="15061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154</xdr:row>
      <xdr:rowOff>23653</xdr:rowOff>
    </xdr:from>
    <xdr:to>
      <xdr:col>7</xdr:col>
      <xdr:colOff>375890</xdr:colOff>
      <xdr:row>154</xdr:row>
      <xdr:rowOff>139714</xdr:rowOff>
    </xdr:to>
    <xdr:sp macro="" textlink="">
      <xdr:nvSpPr>
        <xdr:cNvPr id="804" name="太陽 803"/>
        <xdr:cNvSpPr/>
      </xdr:nvSpPr>
      <xdr:spPr>
        <a:xfrm>
          <a:off x="4344379" y="15358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155</xdr:row>
      <xdr:rowOff>31493</xdr:rowOff>
    </xdr:from>
    <xdr:to>
      <xdr:col>7</xdr:col>
      <xdr:colOff>359597</xdr:colOff>
      <xdr:row>155</xdr:row>
      <xdr:rowOff>136893</xdr:rowOff>
    </xdr:to>
    <xdr:sp macro="" textlink="">
      <xdr:nvSpPr>
        <xdr:cNvPr id="805" name="月 804"/>
        <xdr:cNvSpPr/>
      </xdr:nvSpPr>
      <xdr:spPr>
        <a:xfrm rot="13320000">
          <a:off x="4383597" y="15519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157</xdr:row>
      <xdr:rowOff>23653</xdr:rowOff>
    </xdr:from>
    <xdr:to>
      <xdr:col>7</xdr:col>
      <xdr:colOff>375890</xdr:colOff>
      <xdr:row>157</xdr:row>
      <xdr:rowOff>139714</xdr:rowOff>
    </xdr:to>
    <xdr:sp macro="" textlink="">
      <xdr:nvSpPr>
        <xdr:cNvPr id="806" name="太陽 805"/>
        <xdr:cNvSpPr/>
      </xdr:nvSpPr>
      <xdr:spPr>
        <a:xfrm>
          <a:off x="4344379" y="15816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158</xdr:row>
      <xdr:rowOff>31493</xdr:rowOff>
    </xdr:from>
    <xdr:to>
      <xdr:col>7</xdr:col>
      <xdr:colOff>359597</xdr:colOff>
      <xdr:row>158</xdr:row>
      <xdr:rowOff>136893</xdr:rowOff>
    </xdr:to>
    <xdr:sp macro="" textlink="">
      <xdr:nvSpPr>
        <xdr:cNvPr id="807" name="月 806"/>
        <xdr:cNvSpPr/>
      </xdr:nvSpPr>
      <xdr:spPr>
        <a:xfrm rot="13320000">
          <a:off x="4383597" y="15976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160</xdr:row>
      <xdr:rowOff>23653</xdr:rowOff>
    </xdr:from>
    <xdr:to>
      <xdr:col>7</xdr:col>
      <xdr:colOff>375890</xdr:colOff>
      <xdr:row>160</xdr:row>
      <xdr:rowOff>139714</xdr:rowOff>
    </xdr:to>
    <xdr:sp macro="" textlink="">
      <xdr:nvSpPr>
        <xdr:cNvPr id="808" name="太陽 807"/>
        <xdr:cNvSpPr/>
      </xdr:nvSpPr>
      <xdr:spPr>
        <a:xfrm>
          <a:off x="4344379" y="16273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161</xdr:row>
      <xdr:rowOff>31493</xdr:rowOff>
    </xdr:from>
    <xdr:to>
      <xdr:col>7</xdr:col>
      <xdr:colOff>359597</xdr:colOff>
      <xdr:row>161</xdr:row>
      <xdr:rowOff>136893</xdr:rowOff>
    </xdr:to>
    <xdr:sp macro="" textlink="">
      <xdr:nvSpPr>
        <xdr:cNvPr id="809" name="月 808"/>
        <xdr:cNvSpPr/>
      </xdr:nvSpPr>
      <xdr:spPr>
        <a:xfrm rot="13320000">
          <a:off x="4383597" y="16433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163</xdr:row>
      <xdr:rowOff>23653</xdr:rowOff>
    </xdr:from>
    <xdr:to>
      <xdr:col>7</xdr:col>
      <xdr:colOff>375890</xdr:colOff>
      <xdr:row>163</xdr:row>
      <xdr:rowOff>139714</xdr:rowOff>
    </xdr:to>
    <xdr:sp macro="" textlink="">
      <xdr:nvSpPr>
        <xdr:cNvPr id="810" name="太陽 809"/>
        <xdr:cNvSpPr/>
      </xdr:nvSpPr>
      <xdr:spPr>
        <a:xfrm>
          <a:off x="4344379" y="16730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164</xdr:row>
      <xdr:rowOff>31493</xdr:rowOff>
    </xdr:from>
    <xdr:to>
      <xdr:col>7</xdr:col>
      <xdr:colOff>359597</xdr:colOff>
      <xdr:row>164</xdr:row>
      <xdr:rowOff>136893</xdr:rowOff>
    </xdr:to>
    <xdr:sp macro="" textlink="">
      <xdr:nvSpPr>
        <xdr:cNvPr id="811" name="月 810"/>
        <xdr:cNvSpPr/>
      </xdr:nvSpPr>
      <xdr:spPr>
        <a:xfrm rot="13320000">
          <a:off x="4383597" y="16890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166</xdr:row>
      <xdr:rowOff>23653</xdr:rowOff>
    </xdr:from>
    <xdr:to>
      <xdr:col>7</xdr:col>
      <xdr:colOff>375890</xdr:colOff>
      <xdr:row>166</xdr:row>
      <xdr:rowOff>139714</xdr:rowOff>
    </xdr:to>
    <xdr:sp macro="" textlink="">
      <xdr:nvSpPr>
        <xdr:cNvPr id="812" name="太陽 811"/>
        <xdr:cNvSpPr/>
      </xdr:nvSpPr>
      <xdr:spPr>
        <a:xfrm>
          <a:off x="4344379" y="1718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167</xdr:row>
      <xdr:rowOff>31493</xdr:rowOff>
    </xdr:from>
    <xdr:to>
      <xdr:col>7</xdr:col>
      <xdr:colOff>359597</xdr:colOff>
      <xdr:row>167</xdr:row>
      <xdr:rowOff>136893</xdr:rowOff>
    </xdr:to>
    <xdr:sp macro="" textlink="">
      <xdr:nvSpPr>
        <xdr:cNvPr id="813" name="月 812"/>
        <xdr:cNvSpPr/>
      </xdr:nvSpPr>
      <xdr:spPr>
        <a:xfrm rot="13320000">
          <a:off x="4383597" y="1734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169</xdr:row>
      <xdr:rowOff>23653</xdr:rowOff>
    </xdr:from>
    <xdr:to>
      <xdr:col>7</xdr:col>
      <xdr:colOff>375890</xdr:colOff>
      <xdr:row>169</xdr:row>
      <xdr:rowOff>139714</xdr:rowOff>
    </xdr:to>
    <xdr:sp macro="" textlink="">
      <xdr:nvSpPr>
        <xdr:cNvPr id="814" name="太陽 813"/>
        <xdr:cNvSpPr/>
      </xdr:nvSpPr>
      <xdr:spPr>
        <a:xfrm>
          <a:off x="4344379" y="17644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170</xdr:row>
      <xdr:rowOff>31493</xdr:rowOff>
    </xdr:from>
    <xdr:to>
      <xdr:col>7</xdr:col>
      <xdr:colOff>359597</xdr:colOff>
      <xdr:row>170</xdr:row>
      <xdr:rowOff>136893</xdr:rowOff>
    </xdr:to>
    <xdr:sp macro="" textlink="">
      <xdr:nvSpPr>
        <xdr:cNvPr id="815" name="月 814"/>
        <xdr:cNvSpPr/>
      </xdr:nvSpPr>
      <xdr:spPr>
        <a:xfrm rot="13320000">
          <a:off x="4383597" y="17805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172</xdr:row>
      <xdr:rowOff>23653</xdr:rowOff>
    </xdr:from>
    <xdr:to>
      <xdr:col>7</xdr:col>
      <xdr:colOff>375890</xdr:colOff>
      <xdr:row>172</xdr:row>
      <xdr:rowOff>139714</xdr:rowOff>
    </xdr:to>
    <xdr:sp macro="" textlink="">
      <xdr:nvSpPr>
        <xdr:cNvPr id="816" name="太陽 815"/>
        <xdr:cNvSpPr/>
      </xdr:nvSpPr>
      <xdr:spPr>
        <a:xfrm>
          <a:off x="4344379" y="18102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173</xdr:row>
      <xdr:rowOff>31493</xdr:rowOff>
    </xdr:from>
    <xdr:to>
      <xdr:col>7</xdr:col>
      <xdr:colOff>359597</xdr:colOff>
      <xdr:row>173</xdr:row>
      <xdr:rowOff>136893</xdr:rowOff>
    </xdr:to>
    <xdr:sp macro="" textlink="">
      <xdr:nvSpPr>
        <xdr:cNvPr id="817" name="月 816"/>
        <xdr:cNvSpPr/>
      </xdr:nvSpPr>
      <xdr:spPr>
        <a:xfrm rot="13320000">
          <a:off x="4383597" y="18262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175</xdr:row>
      <xdr:rowOff>23653</xdr:rowOff>
    </xdr:from>
    <xdr:to>
      <xdr:col>7</xdr:col>
      <xdr:colOff>375890</xdr:colOff>
      <xdr:row>175</xdr:row>
      <xdr:rowOff>139714</xdr:rowOff>
    </xdr:to>
    <xdr:sp macro="" textlink="">
      <xdr:nvSpPr>
        <xdr:cNvPr id="818" name="太陽 817"/>
        <xdr:cNvSpPr/>
      </xdr:nvSpPr>
      <xdr:spPr>
        <a:xfrm>
          <a:off x="4344379" y="18559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176</xdr:row>
      <xdr:rowOff>31493</xdr:rowOff>
    </xdr:from>
    <xdr:to>
      <xdr:col>7</xdr:col>
      <xdr:colOff>359597</xdr:colOff>
      <xdr:row>176</xdr:row>
      <xdr:rowOff>136893</xdr:rowOff>
    </xdr:to>
    <xdr:sp macro="" textlink="">
      <xdr:nvSpPr>
        <xdr:cNvPr id="819" name="月 818"/>
        <xdr:cNvSpPr/>
      </xdr:nvSpPr>
      <xdr:spPr>
        <a:xfrm rot="13320000">
          <a:off x="4383597" y="18719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178</xdr:row>
      <xdr:rowOff>23653</xdr:rowOff>
    </xdr:from>
    <xdr:to>
      <xdr:col>7</xdr:col>
      <xdr:colOff>375890</xdr:colOff>
      <xdr:row>178</xdr:row>
      <xdr:rowOff>139714</xdr:rowOff>
    </xdr:to>
    <xdr:sp macro="" textlink="">
      <xdr:nvSpPr>
        <xdr:cNvPr id="820" name="太陽 819"/>
        <xdr:cNvSpPr/>
      </xdr:nvSpPr>
      <xdr:spPr>
        <a:xfrm>
          <a:off x="4344379" y="19016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179</xdr:row>
      <xdr:rowOff>31493</xdr:rowOff>
    </xdr:from>
    <xdr:to>
      <xdr:col>7</xdr:col>
      <xdr:colOff>359597</xdr:colOff>
      <xdr:row>179</xdr:row>
      <xdr:rowOff>136893</xdr:rowOff>
    </xdr:to>
    <xdr:sp macro="" textlink="">
      <xdr:nvSpPr>
        <xdr:cNvPr id="821" name="月 820"/>
        <xdr:cNvSpPr/>
      </xdr:nvSpPr>
      <xdr:spPr>
        <a:xfrm rot="13320000">
          <a:off x="4383597" y="19176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181</xdr:row>
      <xdr:rowOff>23653</xdr:rowOff>
    </xdr:from>
    <xdr:to>
      <xdr:col>7</xdr:col>
      <xdr:colOff>375890</xdr:colOff>
      <xdr:row>181</xdr:row>
      <xdr:rowOff>139714</xdr:rowOff>
    </xdr:to>
    <xdr:sp macro="" textlink="">
      <xdr:nvSpPr>
        <xdr:cNvPr id="822" name="太陽 821"/>
        <xdr:cNvSpPr/>
      </xdr:nvSpPr>
      <xdr:spPr>
        <a:xfrm>
          <a:off x="4344379" y="19473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182</xdr:row>
      <xdr:rowOff>31493</xdr:rowOff>
    </xdr:from>
    <xdr:to>
      <xdr:col>7</xdr:col>
      <xdr:colOff>359597</xdr:colOff>
      <xdr:row>182</xdr:row>
      <xdr:rowOff>136893</xdr:rowOff>
    </xdr:to>
    <xdr:sp macro="" textlink="">
      <xdr:nvSpPr>
        <xdr:cNvPr id="823" name="月 822"/>
        <xdr:cNvSpPr/>
      </xdr:nvSpPr>
      <xdr:spPr>
        <a:xfrm rot="13320000">
          <a:off x="4383597" y="19633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181</xdr:row>
      <xdr:rowOff>23653</xdr:rowOff>
    </xdr:from>
    <xdr:to>
      <xdr:col>7</xdr:col>
      <xdr:colOff>375890</xdr:colOff>
      <xdr:row>181</xdr:row>
      <xdr:rowOff>139714</xdr:rowOff>
    </xdr:to>
    <xdr:sp macro="" textlink="">
      <xdr:nvSpPr>
        <xdr:cNvPr id="824" name="太陽 823"/>
        <xdr:cNvSpPr/>
      </xdr:nvSpPr>
      <xdr:spPr>
        <a:xfrm>
          <a:off x="4344379" y="19473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182</xdr:row>
      <xdr:rowOff>31493</xdr:rowOff>
    </xdr:from>
    <xdr:to>
      <xdr:col>7</xdr:col>
      <xdr:colOff>359597</xdr:colOff>
      <xdr:row>182</xdr:row>
      <xdr:rowOff>136893</xdr:rowOff>
    </xdr:to>
    <xdr:sp macro="" textlink="">
      <xdr:nvSpPr>
        <xdr:cNvPr id="825" name="月 824"/>
        <xdr:cNvSpPr/>
      </xdr:nvSpPr>
      <xdr:spPr>
        <a:xfrm rot="13320000">
          <a:off x="4383597" y="19633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184</xdr:row>
      <xdr:rowOff>23653</xdr:rowOff>
    </xdr:from>
    <xdr:to>
      <xdr:col>7</xdr:col>
      <xdr:colOff>375890</xdr:colOff>
      <xdr:row>184</xdr:row>
      <xdr:rowOff>139714</xdr:rowOff>
    </xdr:to>
    <xdr:sp macro="" textlink="">
      <xdr:nvSpPr>
        <xdr:cNvPr id="826" name="太陽 825"/>
        <xdr:cNvSpPr/>
      </xdr:nvSpPr>
      <xdr:spPr>
        <a:xfrm>
          <a:off x="4344379" y="19930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185</xdr:row>
      <xdr:rowOff>31493</xdr:rowOff>
    </xdr:from>
    <xdr:to>
      <xdr:col>7</xdr:col>
      <xdr:colOff>359597</xdr:colOff>
      <xdr:row>185</xdr:row>
      <xdr:rowOff>136893</xdr:rowOff>
    </xdr:to>
    <xdr:sp macro="" textlink="">
      <xdr:nvSpPr>
        <xdr:cNvPr id="827" name="月 826"/>
        <xdr:cNvSpPr/>
      </xdr:nvSpPr>
      <xdr:spPr>
        <a:xfrm rot="13320000">
          <a:off x="4383597" y="20091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187</xdr:row>
      <xdr:rowOff>23653</xdr:rowOff>
    </xdr:from>
    <xdr:to>
      <xdr:col>7</xdr:col>
      <xdr:colOff>375890</xdr:colOff>
      <xdr:row>187</xdr:row>
      <xdr:rowOff>139714</xdr:rowOff>
    </xdr:to>
    <xdr:sp macro="" textlink="">
      <xdr:nvSpPr>
        <xdr:cNvPr id="828" name="太陽 827"/>
        <xdr:cNvSpPr/>
      </xdr:nvSpPr>
      <xdr:spPr>
        <a:xfrm>
          <a:off x="4344379" y="20388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188</xdr:row>
      <xdr:rowOff>31493</xdr:rowOff>
    </xdr:from>
    <xdr:to>
      <xdr:col>7</xdr:col>
      <xdr:colOff>359597</xdr:colOff>
      <xdr:row>188</xdr:row>
      <xdr:rowOff>136893</xdr:rowOff>
    </xdr:to>
    <xdr:sp macro="" textlink="">
      <xdr:nvSpPr>
        <xdr:cNvPr id="829" name="月 828"/>
        <xdr:cNvSpPr/>
      </xdr:nvSpPr>
      <xdr:spPr>
        <a:xfrm rot="13320000">
          <a:off x="4383597" y="20548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190</xdr:row>
      <xdr:rowOff>23653</xdr:rowOff>
    </xdr:from>
    <xdr:to>
      <xdr:col>7</xdr:col>
      <xdr:colOff>375890</xdr:colOff>
      <xdr:row>190</xdr:row>
      <xdr:rowOff>139714</xdr:rowOff>
    </xdr:to>
    <xdr:sp macro="" textlink="">
      <xdr:nvSpPr>
        <xdr:cNvPr id="830" name="太陽 829"/>
        <xdr:cNvSpPr/>
      </xdr:nvSpPr>
      <xdr:spPr>
        <a:xfrm>
          <a:off x="4344379" y="20845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191</xdr:row>
      <xdr:rowOff>31493</xdr:rowOff>
    </xdr:from>
    <xdr:to>
      <xdr:col>7</xdr:col>
      <xdr:colOff>359597</xdr:colOff>
      <xdr:row>191</xdr:row>
      <xdr:rowOff>136893</xdr:rowOff>
    </xdr:to>
    <xdr:sp macro="" textlink="">
      <xdr:nvSpPr>
        <xdr:cNvPr id="831" name="月 830"/>
        <xdr:cNvSpPr/>
      </xdr:nvSpPr>
      <xdr:spPr>
        <a:xfrm rot="13320000">
          <a:off x="4383597" y="21005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193</xdr:row>
      <xdr:rowOff>23653</xdr:rowOff>
    </xdr:from>
    <xdr:to>
      <xdr:col>7</xdr:col>
      <xdr:colOff>375890</xdr:colOff>
      <xdr:row>193</xdr:row>
      <xdr:rowOff>139714</xdr:rowOff>
    </xdr:to>
    <xdr:sp macro="" textlink="">
      <xdr:nvSpPr>
        <xdr:cNvPr id="832" name="太陽 831"/>
        <xdr:cNvSpPr/>
      </xdr:nvSpPr>
      <xdr:spPr>
        <a:xfrm>
          <a:off x="4344379" y="21302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194</xdr:row>
      <xdr:rowOff>31493</xdr:rowOff>
    </xdr:from>
    <xdr:to>
      <xdr:col>7</xdr:col>
      <xdr:colOff>359597</xdr:colOff>
      <xdr:row>194</xdr:row>
      <xdr:rowOff>136893</xdr:rowOff>
    </xdr:to>
    <xdr:sp macro="" textlink="">
      <xdr:nvSpPr>
        <xdr:cNvPr id="833" name="月 832"/>
        <xdr:cNvSpPr/>
      </xdr:nvSpPr>
      <xdr:spPr>
        <a:xfrm rot="13320000">
          <a:off x="4383597" y="21462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196</xdr:row>
      <xdr:rowOff>23653</xdr:rowOff>
    </xdr:from>
    <xdr:to>
      <xdr:col>7</xdr:col>
      <xdr:colOff>375890</xdr:colOff>
      <xdr:row>196</xdr:row>
      <xdr:rowOff>139714</xdr:rowOff>
    </xdr:to>
    <xdr:sp macro="" textlink="">
      <xdr:nvSpPr>
        <xdr:cNvPr id="834" name="太陽 833"/>
        <xdr:cNvSpPr/>
      </xdr:nvSpPr>
      <xdr:spPr>
        <a:xfrm>
          <a:off x="4344379" y="21759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197</xdr:row>
      <xdr:rowOff>31493</xdr:rowOff>
    </xdr:from>
    <xdr:to>
      <xdr:col>7</xdr:col>
      <xdr:colOff>359597</xdr:colOff>
      <xdr:row>197</xdr:row>
      <xdr:rowOff>136893</xdr:rowOff>
    </xdr:to>
    <xdr:sp macro="" textlink="">
      <xdr:nvSpPr>
        <xdr:cNvPr id="835" name="月 834"/>
        <xdr:cNvSpPr/>
      </xdr:nvSpPr>
      <xdr:spPr>
        <a:xfrm rot="13320000">
          <a:off x="4383597" y="21919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199</xdr:row>
      <xdr:rowOff>23653</xdr:rowOff>
    </xdr:from>
    <xdr:to>
      <xdr:col>7</xdr:col>
      <xdr:colOff>375890</xdr:colOff>
      <xdr:row>199</xdr:row>
      <xdr:rowOff>139714</xdr:rowOff>
    </xdr:to>
    <xdr:sp macro="" textlink="">
      <xdr:nvSpPr>
        <xdr:cNvPr id="836" name="太陽 835"/>
        <xdr:cNvSpPr/>
      </xdr:nvSpPr>
      <xdr:spPr>
        <a:xfrm>
          <a:off x="4344379" y="22216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200</xdr:row>
      <xdr:rowOff>31493</xdr:rowOff>
    </xdr:from>
    <xdr:to>
      <xdr:col>7</xdr:col>
      <xdr:colOff>359597</xdr:colOff>
      <xdr:row>200</xdr:row>
      <xdr:rowOff>136893</xdr:rowOff>
    </xdr:to>
    <xdr:sp macro="" textlink="">
      <xdr:nvSpPr>
        <xdr:cNvPr id="837" name="月 836"/>
        <xdr:cNvSpPr/>
      </xdr:nvSpPr>
      <xdr:spPr>
        <a:xfrm rot="13320000">
          <a:off x="4383597" y="22377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142</xdr:row>
      <xdr:rowOff>23653</xdr:rowOff>
    </xdr:from>
    <xdr:to>
      <xdr:col>7</xdr:col>
      <xdr:colOff>375890</xdr:colOff>
      <xdr:row>142</xdr:row>
      <xdr:rowOff>139714</xdr:rowOff>
    </xdr:to>
    <xdr:sp macro="" textlink="">
      <xdr:nvSpPr>
        <xdr:cNvPr id="838" name="太陽 837"/>
        <xdr:cNvSpPr/>
      </xdr:nvSpPr>
      <xdr:spPr>
        <a:xfrm>
          <a:off x="4344379" y="13530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143</xdr:row>
      <xdr:rowOff>31493</xdr:rowOff>
    </xdr:from>
    <xdr:to>
      <xdr:col>7</xdr:col>
      <xdr:colOff>359597</xdr:colOff>
      <xdr:row>143</xdr:row>
      <xdr:rowOff>136893</xdr:rowOff>
    </xdr:to>
    <xdr:sp macro="" textlink="">
      <xdr:nvSpPr>
        <xdr:cNvPr id="839" name="月 838"/>
        <xdr:cNvSpPr/>
      </xdr:nvSpPr>
      <xdr:spPr>
        <a:xfrm rot="13320000">
          <a:off x="4383597" y="13690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145</xdr:row>
      <xdr:rowOff>23653</xdr:rowOff>
    </xdr:from>
    <xdr:to>
      <xdr:col>7</xdr:col>
      <xdr:colOff>375890</xdr:colOff>
      <xdr:row>145</xdr:row>
      <xdr:rowOff>139714</xdr:rowOff>
    </xdr:to>
    <xdr:sp macro="" textlink="">
      <xdr:nvSpPr>
        <xdr:cNvPr id="840" name="太陽 839"/>
        <xdr:cNvSpPr/>
      </xdr:nvSpPr>
      <xdr:spPr>
        <a:xfrm>
          <a:off x="4344379" y="13987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146</xdr:row>
      <xdr:rowOff>31493</xdr:rowOff>
    </xdr:from>
    <xdr:to>
      <xdr:col>7</xdr:col>
      <xdr:colOff>359597</xdr:colOff>
      <xdr:row>146</xdr:row>
      <xdr:rowOff>136893</xdr:rowOff>
    </xdr:to>
    <xdr:sp macro="" textlink="">
      <xdr:nvSpPr>
        <xdr:cNvPr id="841" name="月 840"/>
        <xdr:cNvSpPr/>
      </xdr:nvSpPr>
      <xdr:spPr>
        <a:xfrm rot="13320000">
          <a:off x="4383597" y="14147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148</xdr:row>
      <xdr:rowOff>23653</xdr:rowOff>
    </xdr:from>
    <xdr:to>
      <xdr:col>7</xdr:col>
      <xdr:colOff>375890</xdr:colOff>
      <xdr:row>148</xdr:row>
      <xdr:rowOff>139714</xdr:rowOff>
    </xdr:to>
    <xdr:sp macro="" textlink="">
      <xdr:nvSpPr>
        <xdr:cNvPr id="842" name="太陽 841"/>
        <xdr:cNvSpPr/>
      </xdr:nvSpPr>
      <xdr:spPr>
        <a:xfrm>
          <a:off x="4344379" y="14444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149</xdr:row>
      <xdr:rowOff>31493</xdr:rowOff>
    </xdr:from>
    <xdr:to>
      <xdr:col>7</xdr:col>
      <xdr:colOff>359597</xdr:colOff>
      <xdr:row>149</xdr:row>
      <xdr:rowOff>136893</xdr:rowOff>
    </xdr:to>
    <xdr:sp macro="" textlink="">
      <xdr:nvSpPr>
        <xdr:cNvPr id="843" name="月 842"/>
        <xdr:cNvSpPr/>
      </xdr:nvSpPr>
      <xdr:spPr>
        <a:xfrm rot="13320000">
          <a:off x="4383597" y="14604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151</xdr:row>
      <xdr:rowOff>23653</xdr:rowOff>
    </xdr:from>
    <xdr:to>
      <xdr:col>7</xdr:col>
      <xdr:colOff>375890</xdr:colOff>
      <xdr:row>151</xdr:row>
      <xdr:rowOff>139714</xdr:rowOff>
    </xdr:to>
    <xdr:sp macro="" textlink="">
      <xdr:nvSpPr>
        <xdr:cNvPr id="844" name="太陽 843"/>
        <xdr:cNvSpPr/>
      </xdr:nvSpPr>
      <xdr:spPr>
        <a:xfrm>
          <a:off x="4344379" y="14901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152</xdr:row>
      <xdr:rowOff>31493</xdr:rowOff>
    </xdr:from>
    <xdr:to>
      <xdr:col>7</xdr:col>
      <xdr:colOff>359597</xdr:colOff>
      <xdr:row>152</xdr:row>
      <xdr:rowOff>136893</xdr:rowOff>
    </xdr:to>
    <xdr:sp macro="" textlink="">
      <xdr:nvSpPr>
        <xdr:cNvPr id="845" name="月 844"/>
        <xdr:cNvSpPr/>
      </xdr:nvSpPr>
      <xdr:spPr>
        <a:xfrm rot="13320000">
          <a:off x="4383597" y="15061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151</xdr:row>
      <xdr:rowOff>23653</xdr:rowOff>
    </xdr:from>
    <xdr:to>
      <xdr:col>7</xdr:col>
      <xdr:colOff>375890</xdr:colOff>
      <xdr:row>151</xdr:row>
      <xdr:rowOff>139714</xdr:rowOff>
    </xdr:to>
    <xdr:sp macro="" textlink="">
      <xdr:nvSpPr>
        <xdr:cNvPr id="846" name="太陽 845"/>
        <xdr:cNvSpPr/>
      </xdr:nvSpPr>
      <xdr:spPr>
        <a:xfrm>
          <a:off x="4344379" y="14901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152</xdr:row>
      <xdr:rowOff>31493</xdr:rowOff>
    </xdr:from>
    <xdr:to>
      <xdr:col>7</xdr:col>
      <xdr:colOff>359597</xdr:colOff>
      <xdr:row>152</xdr:row>
      <xdr:rowOff>136893</xdr:rowOff>
    </xdr:to>
    <xdr:sp macro="" textlink="">
      <xdr:nvSpPr>
        <xdr:cNvPr id="847" name="月 846"/>
        <xdr:cNvSpPr/>
      </xdr:nvSpPr>
      <xdr:spPr>
        <a:xfrm rot="13320000">
          <a:off x="4383597" y="15061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154</xdr:row>
      <xdr:rowOff>23653</xdr:rowOff>
    </xdr:from>
    <xdr:to>
      <xdr:col>7</xdr:col>
      <xdr:colOff>375890</xdr:colOff>
      <xdr:row>154</xdr:row>
      <xdr:rowOff>139714</xdr:rowOff>
    </xdr:to>
    <xdr:sp macro="" textlink="">
      <xdr:nvSpPr>
        <xdr:cNvPr id="848" name="太陽 847"/>
        <xdr:cNvSpPr/>
      </xdr:nvSpPr>
      <xdr:spPr>
        <a:xfrm>
          <a:off x="4344379" y="15358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155</xdr:row>
      <xdr:rowOff>31493</xdr:rowOff>
    </xdr:from>
    <xdr:to>
      <xdr:col>7</xdr:col>
      <xdr:colOff>359597</xdr:colOff>
      <xdr:row>155</xdr:row>
      <xdr:rowOff>136893</xdr:rowOff>
    </xdr:to>
    <xdr:sp macro="" textlink="">
      <xdr:nvSpPr>
        <xdr:cNvPr id="849" name="月 848"/>
        <xdr:cNvSpPr/>
      </xdr:nvSpPr>
      <xdr:spPr>
        <a:xfrm rot="13320000">
          <a:off x="4383597" y="15519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157</xdr:row>
      <xdr:rowOff>23653</xdr:rowOff>
    </xdr:from>
    <xdr:to>
      <xdr:col>7</xdr:col>
      <xdr:colOff>375890</xdr:colOff>
      <xdr:row>157</xdr:row>
      <xdr:rowOff>139714</xdr:rowOff>
    </xdr:to>
    <xdr:sp macro="" textlink="">
      <xdr:nvSpPr>
        <xdr:cNvPr id="850" name="太陽 849"/>
        <xdr:cNvSpPr/>
      </xdr:nvSpPr>
      <xdr:spPr>
        <a:xfrm>
          <a:off x="4344379" y="15816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158</xdr:row>
      <xdr:rowOff>31493</xdr:rowOff>
    </xdr:from>
    <xdr:to>
      <xdr:col>7</xdr:col>
      <xdr:colOff>359597</xdr:colOff>
      <xdr:row>158</xdr:row>
      <xdr:rowOff>136893</xdr:rowOff>
    </xdr:to>
    <xdr:sp macro="" textlink="">
      <xdr:nvSpPr>
        <xdr:cNvPr id="851" name="月 850"/>
        <xdr:cNvSpPr/>
      </xdr:nvSpPr>
      <xdr:spPr>
        <a:xfrm rot="13320000">
          <a:off x="4383597" y="15976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160</xdr:row>
      <xdr:rowOff>23653</xdr:rowOff>
    </xdr:from>
    <xdr:to>
      <xdr:col>7</xdr:col>
      <xdr:colOff>375890</xdr:colOff>
      <xdr:row>160</xdr:row>
      <xdr:rowOff>139714</xdr:rowOff>
    </xdr:to>
    <xdr:sp macro="" textlink="">
      <xdr:nvSpPr>
        <xdr:cNvPr id="852" name="太陽 851"/>
        <xdr:cNvSpPr/>
      </xdr:nvSpPr>
      <xdr:spPr>
        <a:xfrm>
          <a:off x="4344379" y="16273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161</xdr:row>
      <xdr:rowOff>31493</xdr:rowOff>
    </xdr:from>
    <xdr:to>
      <xdr:col>7</xdr:col>
      <xdr:colOff>359597</xdr:colOff>
      <xdr:row>161</xdr:row>
      <xdr:rowOff>136893</xdr:rowOff>
    </xdr:to>
    <xdr:sp macro="" textlink="">
      <xdr:nvSpPr>
        <xdr:cNvPr id="853" name="月 852"/>
        <xdr:cNvSpPr/>
      </xdr:nvSpPr>
      <xdr:spPr>
        <a:xfrm rot="13320000">
          <a:off x="4383597" y="16433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163</xdr:row>
      <xdr:rowOff>23653</xdr:rowOff>
    </xdr:from>
    <xdr:to>
      <xdr:col>7</xdr:col>
      <xdr:colOff>375890</xdr:colOff>
      <xdr:row>163</xdr:row>
      <xdr:rowOff>139714</xdr:rowOff>
    </xdr:to>
    <xdr:sp macro="" textlink="">
      <xdr:nvSpPr>
        <xdr:cNvPr id="854" name="太陽 853"/>
        <xdr:cNvSpPr/>
      </xdr:nvSpPr>
      <xdr:spPr>
        <a:xfrm>
          <a:off x="4344379" y="16730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164</xdr:row>
      <xdr:rowOff>31493</xdr:rowOff>
    </xdr:from>
    <xdr:to>
      <xdr:col>7</xdr:col>
      <xdr:colOff>359597</xdr:colOff>
      <xdr:row>164</xdr:row>
      <xdr:rowOff>136893</xdr:rowOff>
    </xdr:to>
    <xdr:sp macro="" textlink="">
      <xdr:nvSpPr>
        <xdr:cNvPr id="855" name="月 854"/>
        <xdr:cNvSpPr/>
      </xdr:nvSpPr>
      <xdr:spPr>
        <a:xfrm rot="13320000">
          <a:off x="4383597" y="16890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166</xdr:row>
      <xdr:rowOff>23653</xdr:rowOff>
    </xdr:from>
    <xdr:to>
      <xdr:col>7</xdr:col>
      <xdr:colOff>375890</xdr:colOff>
      <xdr:row>166</xdr:row>
      <xdr:rowOff>139714</xdr:rowOff>
    </xdr:to>
    <xdr:sp macro="" textlink="">
      <xdr:nvSpPr>
        <xdr:cNvPr id="856" name="太陽 855"/>
        <xdr:cNvSpPr/>
      </xdr:nvSpPr>
      <xdr:spPr>
        <a:xfrm>
          <a:off x="4344379" y="1718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167</xdr:row>
      <xdr:rowOff>31493</xdr:rowOff>
    </xdr:from>
    <xdr:to>
      <xdr:col>7</xdr:col>
      <xdr:colOff>359597</xdr:colOff>
      <xdr:row>167</xdr:row>
      <xdr:rowOff>136893</xdr:rowOff>
    </xdr:to>
    <xdr:sp macro="" textlink="">
      <xdr:nvSpPr>
        <xdr:cNvPr id="857" name="月 856"/>
        <xdr:cNvSpPr/>
      </xdr:nvSpPr>
      <xdr:spPr>
        <a:xfrm rot="13320000">
          <a:off x="4383597" y="1734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169</xdr:row>
      <xdr:rowOff>23653</xdr:rowOff>
    </xdr:from>
    <xdr:to>
      <xdr:col>7</xdr:col>
      <xdr:colOff>375890</xdr:colOff>
      <xdr:row>169</xdr:row>
      <xdr:rowOff>139714</xdr:rowOff>
    </xdr:to>
    <xdr:sp macro="" textlink="">
      <xdr:nvSpPr>
        <xdr:cNvPr id="858" name="太陽 857"/>
        <xdr:cNvSpPr/>
      </xdr:nvSpPr>
      <xdr:spPr>
        <a:xfrm>
          <a:off x="4344379" y="17644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170</xdr:row>
      <xdr:rowOff>31493</xdr:rowOff>
    </xdr:from>
    <xdr:to>
      <xdr:col>7</xdr:col>
      <xdr:colOff>359597</xdr:colOff>
      <xdr:row>170</xdr:row>
      <xdr:rowOff>136893</xdr:rowOff>
    </xdr:to>
    <xdr:sp macro="" textlink="">
      <xdr:nvSpPr>
        <xdr:cNvPr id="859" name="月 858"/>
        <xdr:cNvSpPr/>
      </xdr:nvSpPr>
      <xdr:spPr>
        <a:xfrm rot="13320000">
          <a:off x="4383597" y="17805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172</xdr:row>
      <xdr:rowOff>23653</xdr:rowOff>
    </xdr:from>
    <xdr:to>
      <xdr:col>7</xdr:col>
      <xdr:colOff>375890</xdr:colOff>
      <xdr:row>172</xdr:row>
      <xdr:rowOff>139714</xdr:rowOff>
    </xdr:to>
    <xdr:sp macro="" textlink="">
      <xdr:nvSpPr>
        <xdr:cNvPr id="860" name="太陽 859"/>
        <xdr:cNvSpPr/>
      </xdr:nvSpPr>
      <xdr:spPr>
        <a:xfrm>
          <a:off x="4344379" y="18102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173</xdr:row>
      <xdr:rowOff>31493</xdr:rowOff>
    </xdr:from>
    <xdr:to>
      <xdr:col>7</xdr:col>
      <xdr:colOff>359597</xdr:colOff>
      <xdr:row>173</xdr:row>
      <xdr:rowOff>136893</xdr:rowOff>
    </xdr:to>
    <xdr:sp macro="" textlink="">
      <xdr:nvSpPr>
        <xdr:cNvPr id="861" name="月 860"/>
        <xdr:cNvSpPr/>
      </xdr:nvSpPr>
      <xdr:spPr>
        <a:xfrm rot="13320000">
          <a:off x="4383597" y="18262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175</xdr:row>
      <xdr:rowOff>23653</xdr:rowOff>
    </xdr:from>
    <xdr:to>
      <xdr:col>7</xdr:col>
      <xdr:colOff>375890</xdr:colOff>
      <xdr:row>175</xdr:row>
      <xdr:rowOff>139714</xdr:rowOff>
    </xdr:to>
    <xdr:sp macro="" textlink="">
      <xdr:nvSpPr>
        <xdr:cNvPr id="862" name="太陽 861"/>
        <xdr:cNvSpPr/>
      </xdr:nvSpPr>
      <xdr:spPr>
        <a:xfrm>
          <a:off x="4344379" y="18559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176</xdr:row>
      <xdr:rowOff>31493</xdr:rowOff>
    </xdr:from>
    <xdr:to>
      <xdr:col>7</xdr:col>
      <xdr:colOff>359597</xdr:colOff>
      <xdr:row>176</xdr:row>
      <xdr:rowOff>136893</xdr:rowOff>
    </xdr:to>
    <xdr:sp macro="" textlink="">
      <xdr:nvSpPr>
        <xdr:cNvPr id="863" name="月 862"/>
        <xdr:cNvSpPr/>
      </xdr:nvSpPr>
      <xdr:spPr>
        <a:xfrm rot="13320000">
          <a:off x="4383597" y="18719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178</xdr:row>
      <xdr:rowOff>23653</xdr:rowOff>
    </xdr:from>
    <xdr:to>
      <xdr:col>7</xdr:col>
      <xdr:colOff>375890</xdr:colOff>
      <xdr:row>178</xdr:row>
      <xdr:rowOff>139714</xdr:rowOff>
    </xdr:to>
    <xdr:sp macro="" textlink="">
      <xdr:nvSpPr>
        <xdr:cNvPr id="864" name="太陽 863"/>
        <xdr:cNvSpPr/>
      </xdr:nvSpPr>
      <xdr:spPr>
        <a:xfrm>
          <a:off x="4344379" y="19016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179</xdr:row>
      <xdr:rowOff>31493</xdr:rowOff>
    </xdr:from>
    <xdr:to>
      <xdr:col>7</xdr:col>
      <xdr:colOff>359597</xdr:colOff>
      <xdr:row>179</xdr:row>
      <xdr:rowOff>136893</xdr:rowOff>
    </xdr:to>
    <xdr:sp macro="" textlink="">
      <xdr:nvSpPr>
        <xdr:cNvPr id="865" name="月 864"/>
        <xdr:cNvSpPr/>
      </xdr:nvSpPr>
      <xdr:spPr>
        <a:xfrm rot="13320000">
          <a:off x="4383597" y="19176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181</xdr:row>
      <xdr:rowOff>23653</xdr:rowOff>
    </xdr:from>
    <xdr:to>
      <xdr:col>7</xdr:col>
      <xdr:colOff>375890</xdr:colOff>
      <xdr:row>181</xdr:row>
      <xdr:rowOff>139714</xdr:rowOff>
    </xdr:to>
    <xdr:sp macro="" textlink="">
      <xdr:nvSpPr>
        <xdr:cNvPr id="866" name="太陽 865"/>
        <xdr:cNvSpPr/>
      </xdr:nvSpPr>
      <xdr:spPr>
        <a:xfrm>
          <a:off x="4344379" y="19473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182</xdr:row>
      <xdr:rowOff>31493</xdr:rowOff>
    </xdr:from>
    <xdr:to>
      <xdr:col>7</xdr:col>
      <xdr:colOff>359597</xdr:colOff>
      <xdr:row>182</xdr:row>
      <xdr:rowOff>136893</xdr:rowOff>
    </xdr:to>
    <xdr:sp macro="" textlink="">
      <xdr:nvSpPr>
        <xdr:cNvPr id="867" name="月 866"/>
        <xdr:cNvSpPr/>
      </xdr:nvSpPr>
      <xdr:spPr>
        <a:xfrm rot="13320000">
          <a:off x="4383597" y="19633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181</xdr:row>
      <xdr:rowOff>23653</xdr:rowOff>
    </xdr:from>
    <xdr:to>
      <xdr:col>7</xdr:col>
      <xdr:colOff>375890</xdr:colOff>
      <xdr:row>181</xdr:row>
      <xdr:rowOff>139714</xdr:rowOff>
    </xdr:to>
    <xdr:sp macro="" textlink="">
      <xdr:nvSpPr>
        <xdr:cNvPr id="868" name="太陽 867"/>
        <xdr:cNvSpPr/>
      </xdr:nvSpPr>
      <xdr:spPr>
        <a:xfrm>
          <a:off x="4344379" y="19473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182</xdr:row>
      <xdr:rowOff>31493</xdr:rowOff>
    </xdr:from>
    <xdr:to>
      <xdr:col>7</xdr:col>
      <xdr:colOff>359597</xdr:colOff>
      <xdr:row>182</xdr:row>
      <xdr:rowOff>136893</xdr:rowOff>
    </xdr:to>
    <xdr:sp macro="" textlink="">
      <xdr:nvSpPr>
        <xdr:cNvPr id="869" name="月 868"/>
        <xdr:cNvSpPr/>
      </xdr:nvSpPr>
      <xdr:spPr>
        <a:xfrm rot="13320000">
          <a:off x="4383597" y="19633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184</xdr:row>
      <xdr:rowOff>23653</xdr:rowOff>
    </xdr:from>
    <xdr:to>
      <xdr:col>7</xdr:col>
      <xdr:colOff>375890</xdr:colOff>
      <xdr:row>184</xdr:row>
      <xdr:rowOff>139714</xdr:rowOff>
    </xdr:to>
    <xdr:sp macro="" textlink="">
      <xdr:nvSpPr>
        <xdr:cNvPr id="870" name="太陽 869"/>
        <xdr:cNvSpPr/>
      </xdr:nvSpPr>
      <xdr:spPr>
        <a:xfrm>
          <a:off x="4344379" y="19930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185</xdr:row>
      <xdr:rowOff>31493</xdr:rowOff>
    </xdr:from>
    <xdr:to>
      <xdr:col>7</xdr:col>
      <xdr:colOff>359597</xdr:colOff>
      <xdr:row>185</xdr:row>
      <xdr:rowOff>136893</xdr:rowOff>
    </xdr:to>
    <xdr:sp macro="" textlink="">
      <xdr:nvSpPr>
        <xdr:cNvPr id="871" name="月 870"/>
        <xdr:cNvSpPr/>
      </xdr:nvSpPr>
      <xdr:spPr>
        <a:xfrm rot="13320000">
          <a:off x="4383597" y="20091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187</xdr:row>
      <xdr:rowOff>23653</xdr:rowOff>
    </xdr:from>
    <xdr:to>
      <xdr:col>7</xdr:col>
      <xdr:colOff>375890</xdr:colOff>
      <xdr:row>187</xdr:row>
      <xdr:rowOff>139714</xdr:rowOff>
    </xdr:to>
    <xdr:sp macro="" textlink="">
      <xdr:nvSpPr>
        <xdr:cNvPr id="872" name="太陽 871"/>
        <xdr:cNvSpPr/>
      </xdr:nvSpPr>
      <xdr:spPr>
        <a:xfrm>
          <a:off x="4344379" y="20388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188</xdr:row>
      <xdr:rowOff>31493</xdr:rowOff>
    </xdr:from>
    <xdr:to>
      <xdr:col>7</xdr:col>
      <xdr:colOff>359597</xdr:colOff>
      <xdr:row>188</xdr:row>
      <xdr:rowOff>136893</xdr:rowOff>
    </xdr:to>
    <xdr:sp macro="" textlink="">
      <xdr:nvSpPr>
        <xdr:cNvPr id="873" name="月 872"/>
        <xdr:cNvSpPr/>
      </xdr:nvSpPr>
      <xdr:spPr>
        <a:xfrm rot="13320000">
          <a:off x="4383597" y="20548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190</xdr:row>
      <xdr:rowOff>23653</xdr:rowOff>
    </xdr:from>
    <xdr:to>
      <xdr:col>7</xdr:col>
      <xdr:colOff>375890</xdr:colOff>
      <xdr:row>190</xdr:row>
      <xdr:rowOff>139714</xdr:rowOff>
    </xdr:to>
    <xdr:sp macro="" textlink="">
      <xdr:nvSpPr>
        <xdr:cNvPr id="874" name="太陽 873"/>
        <xdr:cNvSpPr/>
      </xdr:nvSpPr>
      <xdr:spPr>
        <a:xfrm>
          <a:off x="4344379" y="20845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191</xdr:row>
      <xdr:rowOff>31493</xdr:rowOff>
    </xdr:from>
    <xdr:to>
      <xdr:col>7</xdr:col>
      <xdr:colOff>359597</xdr:colOff>
      <xdr:row>191</xdr:row>
      <xdr:rowOff>136893</xdr:rowOff>
    </xdr:to>
    <xdr:sp macro="" textlink="">
      <xdr:nvSpPr>
        <xdr:cNvPr id="875" name="月 874"/>
        <xdr:cNvSpPr/>
      </xdr:nvSpPr>
      <xdr:spPr>
        <a:xfrm rot="13320000">
          <a:off x="4383597" y="21005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193</xdr:row>
      <xdr:rowOff>23653</xdr:rowOff>
    </xdr:from>
    <xdr:to>
      <xdr:col>7</xdr:col>
      <xdr:colOff>375890</xdr:colOff>
      <xdr:row>193</xdr:row>
      <xdr:rowOff>139714</xdr:rowOff>
    </xdr:to>
    <xdr:sp macro="" textlink="">
      <xdr:nvSpPr>
        <xdr:cNvPr id="876" name="太陽 875"/>
        <xdr:cNvSpPr/>
      </xdr:nvSpPr>
      <xdr:spPr>
        <a:xfrm>
          <a:off x="4344379" y="21302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194</xdr:row>
      <xdr:rowOff>31493</xdr:rowOff>
    </xdr:from>
    <xdr:to>
      <xdr:col>7</xdr:col>
      <xdr:colOff>359597</xdr:colOff>
      <xdr:row>194</xdr:row>
      <xdr:rowOff>136893</xdr:rowOff>
    </xdr:to>
    <xdr:sp macro="" textlink="">
      <xdr:nvSpPr>
        <xdr:cNvPr id="877" name="月 876"/>
        <xdr:cNvSpPr/>
      </xdr:nvSpPr>
      <xdr:spPr>
        <a:xfrm rot="13320000">
          <a:off x="4383597" y="21462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196</xdr:row>
      <xdr:rowOff>23653</xdr:rowOff>
    </xdr:from>
    <xdr:to>
      <xdr:col>7</xdr:col>
      <xdr:colOff>375890</xdr:colOff>
      <xdr:row>196</xdr:row>
      <xdr:rowOff>139714</xdr:rowOff>
    </xdr:to>
    <xdr:sp macro="" textlink="">
      <xdr:nvSpPr>
        <xdr:cNvPr id="878" name="太陽 877"/>
        <xdr:cNvSpPr/>
      </xdr:nvSpPr>
      <xdr:spPr>
        <a:xfrm>
          <a:off x="4344379" y="21759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197</xdr:row>
      <xdr:rowOff>31493</xdr:rowOff>
    </xdr:from>
    <xdr:to>
      <xdr:col>7</xdr:col>
      <xdr:colOff>359597</xdr:colOff>
      <xdr:row>197</xdr:row>
      <xdr:rowOff>136893</xdr:rowOff>
    </xdr:to>
    <xdr:sp macro="" textlink="">
      <xdr:nvSpPr>
        <xdr:cNvPr id="879" name="月 878"/>
        <xdr:cNvSpPr/>
      </xdr:nvSpPr>
      <xdr:spPr>
        <a:xfrm rot="13320000">
          <a:off x="4383597" y="21919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199</xdr:row>
      <xdr:rowOff>23653</xdr:rowOff>
    </xdr:from>
    <xdr:to>
      <xdr:col>7</xdr:col>
      <xdr:colOff>375890</xdr:colOff>
      <xdr:row>199</xdr:row>
      <xdr:rowOff>139714</xdr:rowOff>
    </xdr:to>
    <xdr:sp macro="" textlink="">
      <xdr:nvSpPr>
        <xdr:cNvPr id="880" name="太陽 879"/>
        <xdr:cNvSpPr/>
      </xdr:nvSpPr>
      <xdr:spPr>
        <a:xfrm>
          <a:off x="4344379" y="22216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200</xdr:row>
      <xdr:rowOff>31493</xdr:rowOff>
    </xdr:from>
    <xdr:to>
      <xdr:col>7</xdr:col>
      <xdr:colOff>359597</xdr:colOff>
      <xdr:row>200</xdr:row>
      <xdr:rowOff>136893</xdr:rowOff>
    </xdr:to>
    <xdr:sp macro="" textlink="">
      <xdr:nvSpPr>
        <xdr:cNvPr id="881" name="月 880"/>
        <xdr:cNvSpPr/>
      </xdr:nvSpPr>
      <xdr:spPr>
        <a:xfrm rot="13320000">
          <a:off x="4383597" y="22377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142</xdr:row>
      <xdr:rowOff>23653</xdr:rowOff>
    </xdr:from>
    <xdr:to>
      <xdr:col>7</xdr:col>
      <xdr:colOff>375890</xdr:colOff>
      <xdr:row>142</xdr:row>
      <xdr:rowOff>139714</xdr:rowOff>
    </xdr:to>
    <xdr:sp macro="" textlink="">
      <xdr:nvSpPr>
        <xdr:cNvPr id="882" name="太陽 881"/>
        <xdr:cNvSpPr/>
      </xdr:nvSpPr>
      <xdr:spPr>
        <a:xfrm>
          <a:off x="4344379" y="13530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143</xdr:row>
      <xdr:rowOff>31493</xdr:rowOff>
    </xdr:from>
    <xdr:to>
      <xdr:col>7</xdr:col>
      <xdr:colOff>359597</xdr:colOff>
      <xdr:row>143</xdr:row>
      <xdr:rowOff>136893</xdr:rowOff>
    </xdr:to>
    <xdr:sp macro="" textlink="">
      <xdr:nvSpPr>
        <xdr:cNvPr id="883" name="月 882"/>
        <xdr:cNvSpPr/>
      </xdr:nvSpPr>
      <xdr:spPr>
        <a:xfrm rot="13320000">
          <a:off x="4383597" y="13690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145</xdr:row>
      <xdr:rowOff>23653</xdr:rowOff>
    </xdr:from>
    <xdr:to>
      <xdr:col>7</xdr:col>
      <xdr:colOff>375890</xdr:colOff>
      <xdr:row>145</xdr:row>
      <xdr:rowOff>139714</xdr:rowOff>
    </xdr:to>
    <xdr:sp macro="" textlink="">
      <xdr:nvSpPr>
        <xdr:cNvPr id="884" name="太陽 883"/>
        <xdr:cNvSpPr/>
      </xdr:nvSpPr>
      <xdr:spPr>
        <a:xfrm>
          <a:off x="4344379" y="13987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146</xdr:row>
      <xdr:rowOff>31493</xdr:rowOff>
    </xdr:from>
    <xdr:to>
      <xdr:col>7</xdr:col>
      <xdr:colOff>359597</xdr:colOff>
      <xdr:row>146</xdr:row>
      <xdr:rowOff>136893</xdr:rowOff>
    </xdr:to>
    <xdr:sp macro="" textlink="">
      <xdr:nvSpPr>
        <xdr:cNvPr id="885" name="月 884"/>
        <xdr:cNvSpPr/>
      </xdr:nvSpPr>
      <xdr:spPr>
        <a:xfrm rot="13320000">
          <a:off x="4383597" y="14147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148</xdr:row>
      <xdr:rowOff>23653</xdr:rowOff>
    </xdr:from>
    <xdr:to>
      <xdr:col>7</xdr:col>
      <xdr:colOff>375890</xdr:colOff>
      <xdr:row>148</xdr:row>
      <xdr:rowOff>139714</xdr:rowOff>
    </xdr:to>
    <xdr:sp macro="" textlink="">
      <xdr:nvSpPr>
        <xdr:cNvPr id="886" name="太陽 885"/>
        <xdr:cNvSpPr/>
      </xdr:nvSpPr>
      <xdr:spPr>
        <a:xfrm>
          <a:off x="4344379" y="14444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149</xdr:row>
      <xdr:rowOff>31493</xdr:rowOff>
    </xdr:from>
    <xdr:to>
      <xdr:col>7</xdr:col>
      <xdr:colOff>359597</xdr:colOff>
      <xdr:row>149</xdr:row>
      <xdr:rowOff>136893</xdr:rowOff>
    </xdr:to>
    <xdr:sp macro="" textlink="">
      <xdr:nvSpPr>
        <xdr:cNvPr id="887" name="月 886"/>
        <xdr:cNvSpPr/>
      </xdr:nvSpPr>
      <xdr:spPr>
        <a:xfrm rot="13320000">
          <a:off x="4383597" y="14604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151</xdr:row>
      <xdr:rowOff>23653</xdr:rowOff>
    </xdr:from>
    <xdr:to>
      <xdr:col>7</xdr:col>
      <xdr:colOff>375890</xdr:colOff>
      <xdr:row>151</xdr:row>
      <xdr:rowOff>139714</xdr:rowOff>
    </xdr:to>
    <xdr:sp macro="" textlink="">
      <xdr:nvSpPr>
        <xdr:cNvPr id="888" name="太陽 887"/>
        <xdr:cNvSpPr/>
      </xdr:nvSpPr>
      <xdr:spPr>
        <a:xfrm>
          <a:off x="4344379" y="14901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152</xdr:row>
      <xdr:rowOff>31493</xdr:rowOff>
    </xdr:from>
    <xdr:to>
      <xdr:col>7</xdr:col>
      <xdr:colOff>359597</xdr:colOff>
      <xdr:row>152</xdr:row>
      <xdr:rowOff>136893</xdr:rowOff>
    </xdr:to>
    <xdr:sp macro="" textlink="">
      <xdr:nvSpPr>
        <xdr:cNvPr id="889" name="月 888"/>
        <xdr:cNvSpPr/>
      </xdr:nvSpPr>
      <xdr:spPr>
        <a:xfrm rot="13320000">
          <a:off x="4383597" y="15061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151</xdr:row>
      <xdr:rowOff>23653</xdr:rowOff>
    </xdr:from>
    <xdr:to>
      <xdr:col>7</xdr:col>
      <xdr:colOff>375890</xdr:colOff>
      <xdr:row>151</xdr:row>
      <xdr:rowOff>139714</xdr:rowOff>
    </xdr:to>
    <xdr:sp macro="" textlink="">
      <xdr:nvSpPr>
        <xdr:cNvPr id="890" name="太陽 889"/>
        <xdr:cNvSpPr/>
      </xdr:nvSpPr>
      <xdr:spPr>
        <a:xfrm>
          <a:off x="4344379" y="14901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152</xdr:row>
      <xdr:rowOff>31493</xdr:rowOff>
    </xdr:from>
    <xdr:to>
      <xdr:col>7</xdr:col>
      <xdr:colOff>359597</xdr:colOff>
      <xdr:row>152</xdr:row>
      <xdr:rowOff>136893</xdr:rowOff>
    </xdr:to>
    <xdr:sp macro="" textlink="">
      <xdr:nvSpPr>
        <xdr:cNvPr id="891" name="月 890"/>
        <xdr:cNvSpPr/>
      </xdr:nvSpPr>
      <xdr:spPr>
        <a:xfrm rot="13320000">
          <a:off x="4383597" y="15061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154</xdr:row>
      <xdr:rowOff>23653</xdr:rowOff>
    </xdr:from>
    <xdr:to>
      <xdr:col>7</xdr:col>
      <xdr:colOff>375890</xdr:colOff>
      <xdr:row>154</xdr:row>
      <xdr:rowOff>139714</xdr:rowOff>
    </xdr:to>
    <xdr:sp macro="" textlink="">
      <xdr:nvSpPr>
        <xdr:cNvPr id="892" name="太陽 891"/>
        <xdr:cNvSpPr/>
      </xdr:nvSpPr>
      <xdr:spPr>
        <a:xfrm>
          <a:off x="4344379" y="15358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155</xdr:row>
      <xdr:rowOff>31493</xdr:rowOff>
    </xdr:from>
    <xdr:to>
      <xdr:col>7</xdr:col>
      <xdr:colOff>359597</xdr:colOff>
      <xdr:row>155</xdr:row>
      <xdr:rowOff>136893</xdr:rowOff>
    </xdr:to>
    <xdr:sp macro="" textlink="">
      <xdr:nvSpPr>
        <xdr:cNvPr id="893" name="月 892"/>
        <xdr:cNvSpPr/>
      </xdr:nvSpPr>
      <xdr:spPr>
        <a:xfrm rot="13320000">
          <a:off x="4383597" y="15519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157</xdr:row>
      <xdr:rowOff>23653</xdr:rowOff>
    </xdr:from>
    <xdr:to>
      <xdr:col>7</xdr:col>
      <xdr:colOff>375890</xdr:colOff>
      <xdr:row>157</xdr:row>
      <xdr:rowOff>139714</xdr:rowOff>
    </xdr:to>
    <xdr:sp macro="" textlink="">
      <xdr:nvSpPr>
        <xdr:cNvPr id="894" name="太陽 893"/>
        <xdr:cNvSpPr/>
      </xdr:nvSpPr>
      <xdr:spPr>
        <a:xfrm>
          <a:off x="4344379" y="15816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158</xdr:row>
      <xdr:rowOff>31493</xdr:rowOff>
    </xdr:from>
    <xdr:to>
      <xdr:col>7</xdr:col>
      <xdr:colOff>359597</xdr:colOff>
      <xdr:row>158</xdr:row>
      <xdr:rowOff>136893</xdr:rowOff>
    </xdr:to>
    <xdr:sp macro="" textlink="">
      <xdr:nvSpPr>
        <xdr:cNvPr id="895" name="月 894"/>
        <xdr:cNvSpPr/>
      </xdr:nvSpPr>
      <xdr:spPr>
        <a:xfrm rot="13320000">
          <a:off x="4383597" y="15976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160</xdr:row>
      <xdr:rowOff>23653</xdr:rowOff>
    </xdr:from>
    <xdr:to>
      <xdr:col>7</xdr:col>
      <xdr:colOff>375890</xdr:colOff>
      <xdr:row>160</xdr:row>
      <xdr:rowOff>139714</xdr:rowOff>
    </xdr:to>
    <xdr:sp macro="" textlink="">
      <xdr:nvSpPr>
        <xdr:cNvPr id="896" name="太陽 895"/>
        <xdr:cNvSpPr/>
      </xdr:nvSpPr>
      <xdr:spPr>
        <a:xfrm>
          <a:off x="4344379" y="16273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161</xdr:row>
      <xdr:rowOff>31493</xdr:rowOff>
    </xdr:from>
    <xdr:to>
      <xdr:col>7</xdr:col>
      <xdr:colOff>359597</xdr:colOff>
      <xdr:row>161</xdr:row>
      <xdr:rowOff>136893</xdr:rowOff>
    </xdr:to>
    <xdr:sp macro="" textlink="">
      <xdr:nvSpPr>
        <xdr:cNvPr id="897" name="月 896"/>
        <xdr:cNvSpPr/>
      </xdr:nvSpPr>
      <xdr:spPr>
        <a:xfrm rot="13320000">
          <a:off x="4383597" y="16433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163</xdr:row>
      <xdr:rowOff>23653</xdr:rowOff>
    </xdr:from>
    <xdr:to>
      <xdr:col>7</xdr:col>
      <xdr:colOff>375890</xdr:colOff>
      <xdr:row>163</xdr:row>
      <xdr:rowOff>139714</xdr:rowOff>
    </xdr:to>
    <xdr:sp macro="" textlink="">
      <xdr:nvSpPr>
        <xdr:cNvPr id="898" name="太陽 897"/>
        <xdr:cNvSpPr/>
      </xdr:nvSpPr>
      <xdr:spPr>
        <a:xfrm>
          <a:off x="4344379" y="16730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164</xdr:row>
      <xdr:rowOff>31493</xdr:rowOff>
    </xdr:from>
    <xdr:to>
      <xdr:col>7</xdr:col>
      <xdr:colOff>359597</xdr:colOff>
      <xdr:row>164</xdr:row>
      <xdr:rowOff>136893</xdr:rowOff>
    </xdr:to>
    <xdr:sp macro="" textlink="">
      <xdr:nvSpPr>
        <xdr:cNvPr id="899" name="月 898"/>
        <xdr:cNvSpPr/>
      </xdr:nvSpPr>
      <xdr:spPr>
        <a:xfrm rot="13320000">
          <a:off x="4383597" y="16890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166</xdr:row>
      <xdr:rowOff>23653</xdr:rowOff>
    </xdr:from>
    <xdr:to>
      <xdr:col>7</xdr:col>
      <xdr:colOff>375890</xdr:colOff>
      <xdr:row>166</xdr:row>
      <xdr:rowOff>139714</xdr:rowOff>
    </xdr:to>
    <xdr:sp macro="" textlink="">
      <xdr:nvSpPr>
        <xdr:cNvPr id="900" name="太陽 899"/>
        <xdr:cNvSpPr/>
      </xdr:nvSpPr>
      <xdr:spPr>
        <a:xfrm>
          <a:off x="4344379" y="1718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167</xdr:row>
      <xdr:rowOff>31493</xdr:rowOff>
    </xdr:from>
    <xdr:to>
      <xdr:col>7</xdr:col>
      <xdr:colOff>359597</xdr:colOff>
      <xdr:row>167</xdr:row>
      <xdr:rowOff>136893</xdr:rowOff>
    </xdr:to>
    <xdr:sp macro="" textlink="">
      <xdr:nvSpPr>
        <xdr:cNvPr id="901" name="月 900"/>
        <xdr:cNvSpPr/>
      </xdr:nvSpPr>
      <xdr:spPr>
        <a:xfrm rot="13320000">
          <a:off x="4383597" y="1734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169</xdr:row>
      <xdr:rowOff>23653</xdr:rowOff>
    </xdr:from>
    <xdr:to>
      <xdr:col>7</xdr:col>
      <xdr:colOff>375890</xdr:colOff>
      <xdr:row>169</xdr:row>
      <xdr:rowOff>139714</xdr:rowOff>
    </xdr:to>
    <xdr:sp macro="" textlink="">
      <xdr:nvSpPr>
        <xdr:cNvPr id="902" name="太陽 901"/>
        <xdr:cNvSpPr/>
      </xdr:nvSpPr>
      <xdr:spPr>
        <a:xfrm>
          <a:off x="4344379" y="17644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170</xdr:row>
      <xdr:rowOff>31493</xdr:rowOff>
    </xdr:from>
    <xdr:to>
      <xdr:col>7</xdr:col>
      <xdr:colOff>359597</xdr:colOff>
      <xdr:row>170</xdr:row>
      <xdr:rowOff>136893</xdr:rowOff>
    </xdr:to>
    <xdr:sp macro="" textlink="">
      <xdr:nvSpPr>
        <xdr:cNvPr id="903" name="月 902"/>
        <xdr:cNvSpPr/>
      </xdr:nvSpPr>
      <xdr:spPr>
        <a:xfrm rot="13320000">
          <a:off x="4383597" y="17805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172</xdr:row>
      <xdr:rowOff>23653</xdr:rowOff>
    </xdr:from>
    <xdr:to>
      <xdr:col>7</xdr:col>
      <xdr:colOff>375890</xdr:colOff>
      <xdr:row>172</xdr:row>
      <xdr:rowOff>139714</xdr:rowOff>
    </xdr:to>
    <xdr:sp macro="" textlink="">
      <xdr:nvSpPr>
        <xdr:cNvPr id="904" name="太陽 903"/>
        <xdr:cNvSpPr/>
      </xdr:nvSpPr>
      <xdr:spPr>
        <a:xfrm>
          <a:off x="4344379" y="18102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173</xdr:row>
      <xdr:rowOff>31493</xdr:rowOff>
    </xdr:from>
    <xdr:to>
      <xdr:col>7</xdr:col>
      <xdr:colOff>359597</xdr:colOff>
      <xdr:row>173</xdr:row>
      <xdr:rowOff>136893</xdr:rowOff>
    </xdr:to>
    <xdr:sp macro="" textlink="">
      <xdr:nvSpPr>
        <xdr:cNvPr id="905" name="月 904"/>
        <xdr:cNvSpPr/>
      </xdr:nvSpPr>
      <xdr:spPr>
        <a:xfrm rot="13320000">
          <a:off x="4383597" y="18262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175</xdr:row>
      <xdr:rowOff>23653</xdr:rowOff>
    </xdr:from>
    <xdr:to>
      <xdr:col>7</xdr:col>
      <xdr:colOff>375890</xdr:colOff>
      <xdr:row>175</xdr:row>
      <xdr:rowOff>139714</xdr:rowOff>
    </xdr:to>
    <xdr:sp macro="" textlink="">
      <xdr:nvSpPr>
        <xdr:cNvPr id="906" name="太陽 905"/>
        <xdr:cNvSpPr/>
      </xdr:nvSpPr>
      <xdr:spPr>
        <a:xfrm>
          <a:off x="4344379" y="18559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176</xdr:row>
      <xdr:rowOff>31493</xdr:rowOff>
    </xdr:from>
    <xdr:to>
      <xdr:col>7</xdr:col>
      <xdr:colOff>359597</xdr:colOff>
      <xdr:row>176</xdr:row>
      <xdr:rowOff>136893</xdr:rowOff>
    </xdr:to>
    <xdr:sp macro="" textlink="">
      <xdr:nvSpPr>
        <xdr:cNvPr id="907" name="月 906"/>
        <xdr:cNvSpPr/>
      </xdr:nvSpPr>
      <xdr:spPr>
        <a:xfrm rot="13320000">
          <a:off x="4383597" y="18719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178</xdr:row>
      <xdr:rowOff>23653</xdr:rowOff>
    </xdr:from>
    <xdr:to>
      <xdr:col>7</xdr:col>
      <xdr:colOff>375890</xdr:colOff>
      <xdr:row>178</xdr:row>
      <xdr:rowOff>139714</xdr:rowOff>
    </xdr:to>
    <xdr:sp macro="" textlink="">
      <xdr:nvSpPr>
        <xdr:cNvPr id="908" name="太陽 907"/>
        <xdr:cNvSpPr/>
      </xdr:nvSpPr>
      <xdr:spPr>
        <a:xfrm>
          <a:off x="4344379" y="19016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179</xdr:row>
      <xdr:rowOff>31493</xdr:rowOff>
    </xdr:from>
    <xdr:to>
      <xdr:col>7</xdr:col>
      <xdr:colOff>359597</xdr:colOff>
      <xdr:row>179</xdr:row>
      <xdr:rowOff>136893</xdr:rowOff>
    </xdr:to>
    <xdr:sp macro="" textlink="">
      <xdr:nvSpPr>
        <xdr:cNvPr id="909" name="月 908"/>
        <xdr:cNvSpPr/>
      </xdr:nvSpPr>
      <xdr:spPr>
        <a:xfrm rot="13320000">
          <a:off x="4383597" y="19176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181</xdr:row>
      <xdr:rowOff>23653</xdr:rowOff>
    </xdr:from>
    <xdr:to>
      <xdr:col>7</xdr:col>
      <xdr:colOff>375890</xdr:colOff>
      <xdr:row>181</xdr:row>
      <xdr:rowOff>139714</xdr:rowOff>
    </xdr:to>
    <xdr:sp macro="" textlink="">
      <xdr:nvSpPr>
        <xdr:cNvPr id="910" name="太陽 909"/>
        <xdr:cNvSpPr/>
      </xdr:nvSpPr>
      <xdr:spPr>
        <a:xfrm>
          <a:off x="4344379" y="19473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182</xdr:row>
      <xdr:rowOff>31493</xdr:rowOff>
    </xdr:from>
    <xdr:to>
      <xdr:col>7</xdr:col>
      <xdr:colOff>359597</xdr:colOff>
      <xdr:row>182</xdr:row>
      <xdr:rowOff>136893</xdr:rowOff>
    </xdr:to>
    <xdr:sp macro="" textlink="">
      <xdr:nvSpPr>
        <xdr:cNvPr id="911" name="月 910"/>
        <xdr:cNvSpPr/>
      </xdr:nvSpPr>
      <xdr:spPr>
        <a:xfrm rot="13320000">
          <a:off x="4383597" y="19633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181</xdr:row>
      <xdr:rowOff>23653</xdr:rowOff>
    </xdr:from>
    <xdr:to>
      <xdr:col>7</xdr:col>
      <xdr:colOff>375890</xdr:colOff>
      <xdr:row>181</xdr:row>
      <xdr:rowOff>139714</xdr:rowOff>
    </xdr:to>
    <xdr:sp macro="" textlink="">
      <xdr:nvSpPr>
        <xdr:cNvPr id="912" name="太陽 911"/>
        <xdr:cNvSpPr/>
      </xdr:nvSpPr>
      <xdr:spPr>
        <a:xfrm>
          <a:off x="4344379" y="19473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182</xdr:row>
      <xdr:rowOff>31493</xdr:rowOff>
    </xdr:from>
    <xdr:to>
      <xdr:col>7</xdr:col>
      <xdr:colOff>359597</xdr:colOff>
      <xdr:row>182</xdr:row>
      <xdr:rowOff>136893</xdr:rowOff>
    </xdr:to>
    <xdr:sp macro="" textlink="">
      <xdr:nvSpPr>
        <xdr:cNvPr id="913" name="月 912"/>
        <xdr:cNvSpPr/>
      </xdr:nvSpPr>
      <xdr:spPr>
        <a:xfrm rot="13320000">
          <a:off x="4383597" y="19633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184</xdr:row>
      <xdr:rowOff>23653</xdr:rowOff>
    </xdr:from>
    <xdr:to>
      <xdr:col>7</xdr:col>
      <xdr:colOff>375890</xdr:colOff>
      <xdr:row>184</xdr:row>
      <xdr:rowOff>139714</xdr:rowOff>
    </xdr:to>
    <xdr:sp macro="" textlink="">
      <xdr:nvSpPr>
        <xdr:cNvPr id="914" name="太陽 913"/>
        <xdr:cNvSpPr/>
      </xdr:nvSpPr>
      <xdr:spPr>
        <a:xfrm>
          <a:off x="4344379" y="19930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185</xdr:row>
      <xdr:rowOff>31493</xdr:rowOff>
    </xdr:from>
    <xdr:to>
      <xdr:col>7</xdr:col>
      <xdr:colOff>359597</xdr:colOff>
      <xdr:row>185</xdr:row>
      <xdr:rowOff>136893</xdr:rowOff>
    </xdr:to>
    <xdr:sp macro="" textlink="">
      <xdr:nvSpPr>
        <xdr:cNvPr id="915" name="月 914"/>
        <xdr:cNvSpPr/>
      </xdr:nvSpPr>
      <xdr:spPr>
        <a:xfrm rot="13320000">
          <a:off x="4383597" y="20091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187</xdr:row>
      <xdr:rowOff>23653</xdr:rowOff>
    </xdr:from>
    <xdr:to>
      <xdr:col>7</xdr:col>
      <xdr:colOff>375890</xdr:colOff>
      <xdr:row>187</xdr:row>
      <xdr:rowOff>139714</xdr:rowOff>
    </xdr:to>
    <xdr:sp macro="" textlink="">
      <xdr:nvSpPr>
        <xdr:cNvPr id="916" name="太陽 915"/>
        <xdr:cNvSpPr/>
      </xdr:nvSpPr>
      <xdr:spPr>
        <a:xfrm>
          <a:off x="4344379" y="20388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188</xdr:row>
      <xdr:rowOff>31493</xdr:rowOff>
    </xdr:from>
    <xdr:to>
      <xdr:col>7</xdr:col>
      <xdr:colOff>359597</xdr:colOff>
      <xdr:row>188</xdr:row>
      <xdr:rowOff>136893</xdr:rowOff>
    </xdr:to>
    <xdr:sp macro="" textlink="">
      <xdr:nvSpPr>
        <xdr:cNvPr id="917" name="月 916"/>
        <xdr:cNvSpPr/>
      </xdr:nvSpPr>
      <xdr:spPr>
        <a:xfrm rot="13320000">
          <a:off x="4383597" y="20548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190</xdr:row>
      <xdr:rowOff>23653</xdr:rowOff>
    </xdr:from>
    <xdr:to>
      <xdr:col>7</xdr:col>
      <xdr:colOff>375890</xdr:colOff>
      <xdr:row>190</xdr:row>
      <xdr:rowOff>139714</xdr:rowOff>
    </xdr:to>
    <xdr:sp macro="" textlink="">
      <xdr:nvSpPr>
        <xdr:cNvPr id="918" name="太陽 917"/>
        <xdr:cNvSpPr/>
      </xdr:nvSpPr>
      <xdr:spPr>
        <a:xfrm>
          <a:off x="4344379" y="20845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191</xdr:row>
      <xdr:rowOff>31493</xdr:rowOff>
    </xdr:from>
    <xdr:to>
      <xdr:col>7</xdr:col>
      <xdr:colOff>359597</xdr:colOff>
      <xdr:row>191</xdr:row>
      <xdr:rowOff>136893</xdr:rowOff>
    </xdr:to>
    <xdr:sp macro="" textlink="">
      <xdr:nvSpPr>
        <xdr:cNvPr id="919" name="月 918"/>
        <xdr:cNvSpPr/>
      </xdr:nvSpPr>
      <xdr:spPr>
        <a:xfrm rot="13320000">
          <a:off x="4383597" y="21005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193</xdr:row>
      <xdr:rowOff>23653</xdr:rowOff>
    </xdr:from>
    <xdr:to>
      <xdr:col>7</xdr:col>
      <xdr:colOff>375890</xdr:colOff>
      <xdr:row>193</xdr:row>
      <xdr:rowOff>139714</xdr:rowOff>
    </xdr:to>
    <xdr:sp macro="" textlink="">
      <xdr:nvSpPr>
        <xdr:cNvPr id="920" name="太陽 919"/>
        <xdr:cNvSpPr/>
      </xdr:nvSpPr>
      <xdr:spPr>
        <a:xfrm>
          <a:off x="4344379" y="21302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194</xdr:row>
      <xdr:rowOff>31493</xdr:rowOff>
    </xdr:from>
    <xdr:to>
      <xdr:col>7</xdr:col>
      <xdr:colOff>359597</xdr:colOff>
      <xdr:row>194</xdr:row>
      <xdr:rowOff>136893</xdr:rowOff>
    </xdr:to>
    <xdr:sp macro="" textlink="">
      <xdr:nvSpPr>
        <xdr:cNvPr id="921" name="月 920"/>
        <xdr:cNvSpPr/>
      </xdr:nvSpPr>
      <xdr:spPr>
        <a:xfrm rot="13320000">
          <a:off x="4383597" y="21462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196</xdr:row>
      <xdr:rowOff>23653</xdr:rowOff>
    </xdr:from>
    <xdr:to>
      <xdr:col>7</xdr:col>
      <xdr:colOff>375890</xdr:colOff>
      <xdr:row>196</xdr:row>
      <xdr:rowOff>139714</xdr:rowOff>
    </xdr:to>
    <xdr:sp macro="" textlink="">
      <xdr:nvSpPr>
        <xdr:cNvPr id="922" name="太陽 921"/>
        <xdr:cNvSpPr/>
      </xdr:nvSpPr>
      <xdr:spPr>
        <a:xfrm>
          <a:off x="4344379" y="21759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197</xdr:row>
      <xdr:rowOff>31493</xdr:rowOff>
    </xdr:from>
    <xdr:to>
      <xdr:col>7</xdr:col>
      <xdr:colOff>359597</xdr:colOff>
      <xdr:row>197</xdr:row>
      <xdr:rowOff>136893</xdr:rowOff>
    </xdr:to>
    <xdr:sp macro="" textlink="">
      <xdr:nvSpPr>
        <xdr:cNvPr id="923" name="月 922"/>
        <xdr:cNvSpPr/>
      </xdr:nvSpPr>
      <xdr:spPr>
        <a:xfrm rot="13320000">
          <a:off x="4383597" y="21919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199</xdr:row>
      <xdr:rowOff>23653</xdr:rowOff>
    </xdr:from>
    <xdr:to>
      <xdr:col>7</xdr:col>
      <xdr:colOff>375890</xdr:colOff>
      <xdr:row>199</xdr:row>
      <xdr:rowOff>139714</xdr:rowOff>
    </xdr:to>
    <xdr:sp macro="" textlink="">
      <xdr:nvSpPr>
        <xdr:cNvPr id="924" name="太陽 923"/>
        <xdr:cNvSpPr/>
      </xdr:nvSpPr>
      <xdr:spPr>
        <a:xfrm>
          <a:off x="4344379" y="22216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200</xdr:row>
      <xdr:rowOff>31493</xdr:rowOff>
    </xdr:from>
    <xdr:to>
      <xdr:col>7</xdr:col>
      <xdr:colOff>359597</xdr:colOff>
      <xdr:row>200</xdr:row>
      <xdr:rowOff>136893</xdr:rowOff>
    </xdr:to>
    <xdr:sp macro="" textlink="">
      <xdr:nvSpPr>
        <xdr:cNvPr id="925" name="月 924"/>
        <xdr:cNvSpPr/>
      </xdr:nvSpPr>
      <xdr:spPr>
        <a:xfrm rot="13320000">
          <a:off x="4383597" y="22377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202</xdr:row>
      <xdr:rowOff>23653</xdr:rowOff>
    </xdr:from>
    <xdr:to>
      <xdr:col>7</xdr:col>
      <xdr:colOff>375890</xdr:colOff>
      <xdr:row>202</xdr:row>
      <xdr:rowOff>139714</xdr:rowOff>
    </xdr:to>
    <xdr:sp macro="" textlink="">
      <xdr:nvSpPr>
        <xdr:cNvPr id="926" name="太陽 925"/>
        <xdr:cNvSpPr/>
      </xdr:nvSpPr>
      <xdr:spPr>
        <a:xfrm>
          <a:off x="4344379" y="22674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203</xdr:row>
      <xdr:rowOff>31493</xdr:rowOff>
    </xdr:from>
    <xdr:to>
      <xdr:col>7</xdr:col>
      <xdr:colOff>359597</xdr:colOff>
      <xdr:row>203</xdr:row>
      <xdr:rowOff>136893</xdr:rowOff>
    </xdr:to>
    <xdr:sp macro="" textlink="">
      <xdr:nvSpPr>
        <xdr:cNvPr id="927" name="月 926"/>
        <xdr:cNvSpPr/>
      </xdr:nvSpPr>
      <xdr:spPr>
        <a:xfrm rot="13320000">
          <a:off x="4383597" y="22834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205</xdr:row>
      <xdr:rowOff>23653</xdr:rowOff>
    </xdr:from>
    <xdr:to>
      <xdr:col>7</xdr:col>
      <xdr:colOff>375890</xdr:colOff>
      <xdr:row>205</xdr:row>
      <xdr:rowOff>139714</xdr:rowOff>
    </xdr:to>
    <xdr:sp macro="" textlink="">
      <xdr:nvSpPr>
        <xdr:cNvPr id="928" name="太陽 927"/>
        <xdr:cNvSpPr/>
      </xdr:nvSpPr>
      <xdr:spPr>
        <a:xfrm>
          <a:off x="4344379" y="23131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206</xdr:row>
      <xdr:rowOff>31493</xdr:rowOff>
    </xdr:from>
    <xdr:to>
      <xdr:col>7</xdr:col>
      <xdr:colOff>359597</xdr:colOff>
      <xdr:row>206</xdr:row>
      <xdr:rowOff>136893</xdr:rowOff>
    </xdr:to>
    <xdr:sp macro="" textlink="">
      <xdr:nvSpPr>
        <xdr:cNvPr id="929" name="月 928"/>
        <xdr:cNvSpPr/>
      </xdr:nvSpPr>
      <xdr:spPr>
        <a:xfrm rot="13320000">
          <a:off x="4383597" y="23291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208</xdr:row>
      <xdr:rowOff>23653</xdr:rowOff>
    </xdr:from>
    <xdr:to>
      <xdr:col>7</xdr:col>
      <xdr:colOff>375890</xdr:colOff>
      <xdr:row>208</xdr:row>
      <xdr:rowOff>139714</xdr:rowOff>
    </xdr:to>
    <xdr:sp macro="" textlink="">
      <xdr:nvSpPr>
        <xdr:cNvPr id="930" name="太陽 929"/>
        <xdr:cNvSpPr/>
      </xdr:nvSpPr>
      <xdr:spPr>
        <a:xfrm>
          <a:off x="4344379" y="23588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209</xdr:row>
      <xdr:rowOff>31493</xdr:rowOff>
    </xdr:from>
    <xdr:to>
      <xdr:col>7</xdr:col>
      <xdr:colOff>359597</xdr:colOff>
      <xdr:row>209</xdr:row>
      <xdr:rowOff>136893</xdr:rowOff>
    </xdr:to>
    <xdr:sp macro="" textlink="">
      <xdr:nvSpPr>
        <xdr:cNvPr id="931" name="月 930"/>
        <xdr:cNvSpPr/>
      </xdr:nvSpPr>
      <xdr:spPr>
        <a:xfrm rot="13320000">
          <a:off x="4383597" y="23748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211</xdr:row>
      <xdr:rowOff>23653</xdr:rowOff>
    </xdr:from>
    <xdr:to>
      <xdr:col>7</xdr:col>
      <xdr:colOff>375890</xdr:colOff>
      <xdr:row>211</xdr:row>
      <xdr:rowOff>139714</xdr:rowOff>
    </xdr:to>
    <xdr:sp macro="" textlink="">
      <xdr:nvSpPr>
        <xdr:cNvPr id="932" name="太陽 931"/>
        <xdr:cNvSpPr/>
      </xdr:nvSpPr>
      <xdr:spPr>
        <a:xfrm>
          <a:off x="4344379" y="24045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212</xdr:row>
      <xdr:rowOff>31493</xdr:rowOff>
    </xdr:from>
    <xdr:to>
      <xdr:col>7</xdr:col>
      <xdr:colOff>359597</xdr:colOff>
      <xdr:row>212</xdr:row>
      <xdr:rowOff>136893</xdr:rowOff>
    </xdr:to>
    <xdr:sp macro="" textlink="">
      <xdr:nvSpPr>
        <xdr:cNvPr id="933" name="月 932"/>
        <xdr:cNvSpPr/>
      </xdr:nvSpPr>
      <xdr:spPr>
        <a:xfrm rot="13320000">
          <a:off x="4383597" y="24205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211</xdr:row>
      <xdr:rowOff>23653</xdr:rowOff>
    </xdr:from>
    <xdr:to>
      <xdr:col>7</xdr:col>
      <xdr:colOff>375890</xdr:colOff>
      <xdr:row>211</xdr:row>
      <xdr:rowOff>139714</xdr:rowOff>
    </xdr:to>
    <xdr:sp macro="" textlink="">
      <xdr:nvSpPr>
        <xdr:cNvPr id="934" name="太陽 933"/>
        <xdr:cNvSpPr/>
      </xdr:nvSpPr>
      <xdr:spPr>
        <a:xfrm>
          <a:off x="4344379" y="24045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212</xdr:row>
      <xdr:rowOff>31493</xdr:rowOff>
    </xdr:from>
    <xdr:to>
      <xdr:col>7</xdr:col>
      <xdr:colOff>359597</xdr:colOff>
      <xdr:row>212</xdr:row>
      <xdr:rowOff>136893</xdr:rowOff>
    </xdr:to>
    <xdr:sp macro="" textlink="">
      <xdr:nvSpPr>
        <xdr:cNvPr id="935" name="月 934"/>
        <xdr:cNvSpPr/>
      </xdr:nvSpPr>
      <xdr:spPr>
        <a:xfrm rot="13320000">
          <a:off x="4383597" y="24205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214</xdr:row>
      <xdr:rowOff>23653</xdr:rowOff>
    </xdr:from>
    <xdr:to>
      <xdr:col>7</xdr:col>
      <xdr:colOff>375890</xdr:colOff>
      <xdr:row>214</xdr:row>
      <xdr:rowOff>139714</xdr:rowOff>
    </xdr:to>
    <xdr:sp macro="" textlink="">
      <xdr:nvSpPr>
        <xdr:cNvPr id="936" name="太陽 935"/>
        <xdr:cNvSpPr/>
      </xdr:nvSpPr>
      <xdr:spPr>
        <a:xfrm>
          <a:off x="4344379" y="24502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215</xdr:row>
      <xdr:rowOff>31493</xdr:rowOff>
    </xdr:from>
    <xdr:to>
      <xdr:col>7</xdr:col>
      <xdr:colOff>359597</xdr:colOff>
      <xdr:row>215</xdr:row>
      <xdr:rowOff>136893</xdr:rowOff>
    </xdr:to>
    <xdr:sp macro="" textlink="">
      <xdr:nvSpPr>
        <xdr:cNvPr id="937" name="月 936"/>
        <xdr:cNvSpPr/>
      </xdr:nvSpPr>
      <xdr:spPr>
        <a:xfrm rot="13320000">
          <a:off x="4383597" y="24663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217</xdr:row>
      <xdr:rowOff>23653</xdr:rowOff>
    </xdr:from>
    <xdr:to>
      <xdr:col>7</xdr:col>
      <xdr:colOff>375890</xdr:colOff>
      <xdr:row>217</xdr:row>
      <xdr:rowOff>139714</xdr:rowOff>
    </xdr:to>
    <xdr:sp macro="" textlink="">
      <xdr:nvSpPr>
        <xdr:cNvPr id="938" name="太陽 937"/>
        <xdr:cNvSpPr/>
      </xdr:nvSpPr>
      <xdr:spPr>
        <a:xfrm>
          <a:off x="4344379" y="24960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218</xdr:row>
      <xdr:rowOff>31493</xdr:rowOff>
    </xdr:from>
    <xdr:to>
      <xdr:col>7</xdr:col>
      <xdr:colOff>359597</xdr:colOff>
      <xdr:row>218</xdr:row>
      <xdr:rowOff>136893</xdr:rowOff>
    </xdr:to>
    <xdr:sp macro="" textlink="">
      <xdr:nvSpPr>
        <xdr:cNvPr id="939" name="月 938"/>
        <xdr:cNvSpPr/>
      </xdr:nvSpPr>
      <xdr:spPr>
        <a:xfrm rot="13320000">
          <a:off x="4383597" y="25120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220</xdr:row>
      <xdr:rowOff>23653</xdr:rowOff>
    </xdr:from>
    <xdr:to>
      <xdr:col>7</xdr:col>
      <xdr:colOff>375890</xdr:colOff>
      <xdr:row>220</xdr:row>
      <xdr:rowOff>139714</xdr:rowOff>
    </xdr:to>
    <xdr:sp macro="" textlink="">
      <xdr:nvSpPr>
        <xdr:cNvPr id="940" name="太陽 939"/>
        <xdr:cNvSpPr/>
      </xdr:nvSpPr>
      <xdr:spPr>
        <a:xfrm>
          <a:off x="4344379" y="25417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221</xdr:row>
      <xdr:rowOff>31493</xdr:rowOff>
    </xdr:from>
    <xdr:to>
      <xdr:col>7</xdr:col>
      <xdr:colOff>359597</xdr:colOff>
      <xdr:row>221</xdr:row>
      <xdr:rowOff>136893</xdr:rowOff>
    </xdr:to>
    <xdr:sp macro="" textlink="">
      <xdr:nvSpPr>
        <xdr:cNvPr id="941" name="月 940"/>
        <xdr:cNvSpPr/>
      </xdr:nvSpPr>
      <xdr:spPr>
        <a:xfrm rot="13320000">
          <a:off x="4383597" y="25577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223</xdr:row>
      <xdr:rowOff>23653</xdr:rowOff>
    </xdr:from>
    <xdr:to>
      <xdr:col>7</xdr:col>
      <xdr:colOff>375890</xdr:colOff>
      <xdr:row>223</xdr:row>
      <xdr:rowOff>139714</xdr:rowOff>
    </xdr:to>
    <xdr:sp macro="" textlink="">
      <xdr:nvSpPr>
        <xdr:cNvPr id="942" name="太陽 941"/>
        <xdr:cNvSpPr/>
      </xdr:nvSpPr>
      <xdr:spPr>
        <a:xfrm>
          <a:off x="4344379" y="25874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224</xdr:row>
      <xdr:rowOff>31493</xdr:rowOff>
    </xdr:from>
    <xdr:to>
      <xdr:col>7</xdr:col>
      <xdr:colOff>359597</xdr:colOff>
      <xdr:row>224</xdr:row>
      <xdr:rowOff>136893</xdr:rowOff>
    </xdr:to>
    <xdr:sp macro="" textlink="">
      <xdr:nvSpPr>
        <xdr:cNvPr id="943" name="月 942"/>
        <xdr:cNvSpPr/>
      </xdr:nvSpPr>
      <xdr:spPr>
        <a:xfrm rot="13320000">
          <a:off x="4383597" y="26034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226</xdr:row>
      <xdr:rowOff>23653</xdr:rowOff>
    </xdr:from>
    <xdr:to>
      <xdr:col>7</xdr:col>
      <xdr:colOff>375890</xdr:colOff>
      <xdr:row>226</xdr:row>
      <xdr:rowOff>139714</xdr:rowOff>
    </xdr:to>
    <xdr:sp macro="" textlink="">
      <xdr:nvSpPr>
        <xdr:cNvPr id="944" name="太陽 943"/>
        <xdr:cNvSpPr/>
      </xdr:nvSpPr>
      <xdr:spPr>
        <a:xfrm>
          <a:off x="4344379" y="26331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227</xdr:row>
      <xdr:rowOff>31493</xdr:rowOff>
    </xdr:from>
    <xdr:to>
      <xdr:col>7</xdr:col>
      <xdr:colOff>359597</xdr:colOff>
      <xdr:row>227</xdr:row>
      <xdr:rowOff>136893</xdr:rowOff>
    </xdr:to>
    <xdr:sp macro="" textlink="">
      <xdr:nvSpPr>
        <xdr:cNvPr id="945" name="月 944"/>
        <xdr:cNvSpPr/>
      </xdr:nvSpPr>
      <xdr:spPr>
        <a:xfrm rot="13320000">
          <a:off x="4383597" y="26491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229</xdr:row>
      <xdr:rowOff>23653</xdr:rowOff>
    </xdr:from>
    <xdr:to>
      <xdr:col>7</xdr:col>
      <xdr:colOff>375890</xdr:colOff>
      <xdr:row>229</xdr:row>
      <xdr:rowOff>139714</xdr:rowOff>
    </xdr:to>
    <xdr:sp macro="" textlink="">
      <xdr:nvSpPr>
        <xdr:cNvPr id="946" name="太陽 945"/>
        <xdr:cNvSpPr/>
      </xdr:nvSpPr>
      <xdr:spPr>
        <a:xfrm>
          <a:off x="4344379" y="26788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230</xdr:row>
      <xdr:rowOff>31493</xdr:rowOff>
    </xdr:from>
    <xdr:to>
      <xdr:col>7</xdr:col>
      <xdr:colOff>359597</xdr:colOff>
      <xdr:row>230</xdr:row>
      <xdr:rowOff>136893</xdr:rowOff>
    </xdr:to>
    <xdr:sp macro="" textlink="">
      <xdr:nvSpPr>
        <xdr:cNvPr id="947" name="月 946"/>
        <xdr:cNvSpPr/>
      </xdr:nvSpPr>
      <xdr:spPr>
        <a:xfrm rot="13320000">
          <a:off x="4383597" y="26949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232</xdr:row>
      <xdr:rowOff>23653</xdr:rowOff>
    </xdr:from>
    <xdr:to>
      <xdr:col>7</xdr:col>
      <xdr:colOff>375890</xdr:colOff>
      <xdr:row>232</xdr:row>
      <xdr:rowOff>139714</xdr:rowOff>
    </xdr:to>
    <xdr:sp macro="" textlink="">
      <xdr:nvSpPr>
        <xdr:cNvPr id="948" name="太陽 947"/>
        <xdr:cNvSpPr/>
      </xdr:nvSpPr>
      <xdr:spPr>
        <a:xfrm>
          <a:off x="4344379" y="27246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233</xdr:row>
      <xdr:rowOff>31493</xdr:rowOff>
    </xdr:from>
    <xdr:to>
      <xdr:col>7</xdr:col>
      <xdr:colOff>359597</xdr:colOff>
      <xdr:row>233</xdr:row>
      <xdr:rowOff>136893</xdr:rowOff>
    </xdr:to>
    <xdr:sp macro="" textlink="">
      <xdr:nvSpPr>
        <xdr:cNvPr id="949" name="月 948"/>
        <xdr:cNvSpPr/>
      </xdr:nvSpPr>
      <xdr:spPr>
        <a:xfrm rot="13320000">
          <a:off x="4383597" y="27406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235</xdr:row>
      <xdr:rowOff>23653</xdr:rowOff>
    </xdr:from>
    <xdr:to>
      <xdr:col>7</xdr:col>
      <xdr:colOff>375890</xdr:colOff>
      <xdr:row>235</xdr:row>
      <xdr:rowOff>139714</xdr:rowOff>
    </xdr:to>
    <xdr:sp macro="" textlink="">
      <xdr:nvSpPr>
        <xdr:cNvPr id="950" name="太陽 949"/>
        <xdr:cNvSpPr/>
      </xdr:nvSpPr>
      <xdr:spPr>
        <a:xfrm>
          <a:off x="4344379" y="27703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236</xdr:row>
      <xdr:rowOff>31493</xdr:rowOff>
    </xdr:from>
    <xdr:to>
      <xdr:col>7</xdr:col>
      <xdr:colOff>359597</xdr:colOff>
      <xdr:row>236</xdr:row>
      <xdr:rowOff>136893</xdr:rowOff>
    </xdr:to>
    <xdr:sp macro="" textlink="">
      <xdr:nvSpPr>
        <xdr:cNvPr id="951" name="月 950"/>
        <xdr:cNvSpPr/>
      </xdr:nvSpPr>
      <xdr:spPr>
        <a:xfrm rot="13320000">
          <a:off x="4383597" y="27863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238</xdr:row>
      <xdr:rowOff>23653</xdr:rowOff>
    </xdr:from>
    <xdr:to>
      <xdr:col>7</xdr:col>
      <xdr:colOff>375890</xdr:colOff>
      <xdr:row>238</xdr:row>
      <xdr:rowOff>139714</xdr:rowOff>
    </xdr:to>
    <xdr:sp macro="" textlink="">
      <xdr:nvSpPr>
        <xdr:cNvPr id="952" name="太陽 951"/>
        <xdr:cNvSpPr/>
      </xdr:nvSpPr>
      <xdr:spPr>
        <a:xfrm>
          <a:off x="4344379" y="28160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239</xdr:row>
      <xdr:rowOff>31493</xdr:rowOff>
    </xdr:from>
    <xdr:to>
      <xdr:col>7</xdr:col>
      <xdr:colOff>359597</xdr:colOff>
      <xdr:row>239</xdr:row>
      <xdr:rowOff>136893</xdr:rowOff>
    </xdr:to>
    <xdr:sp macro="" textlink="">
      <xdr:nvSpPr>
        <xdr:cNvPr id="953" name="月 952"/>
        <xdr:cNvSpPr/>
      </xdr:nvSpPr>
      <xdr:spPr>
        <a:xfrm rot="13320000">
          <a:off x="4383597" y="28320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241</xdr:row>
      <xdr:rowOff>23653</xdr:rowOff>
    </xdr:from>
    <xdr:to>
      <xdr:col>7</xdr:col>
      <xdr:colOff>375890</xdr:colOff>
      <xdr:row>241</xdr:row>
      <xdr:rowOff>139714</xdr:rowOff>
    </xdr:to>
    <xdr:sp macro="" textlink="">
      <xdr:nvSpPr>
        <xdr:cNvPr id="954" name="太陽 953"/>
        <xdr:cNvSpPr/>
      </xdr:nvSpPr>
      <xdr:spPr>
        <a:xfrm>
          <a:off x="4344379" y="2861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242</xdr:row>
      <xdr:rowOff>31493</xdr:rowOff>
    </xdr:from>
    <xdr:to>
      <xdr:col>7</xdr:col>
      <xdr:colOff>359597</xdr:colOff>
      <xdr:row>242</xdr:row>
      <xdr:rowOff>136893</xdr:rowOff>
    </xdr:to>
    <xdr:sp macro="" textlink="">
      <xdr:nvSpPr>
        <xdr:cNvPr id="955" name="月 954"/>
        <xdr:cNvSpPr/>
      </xdr:nvSpPr>
      <xdr:spPr>
        <a:xfrm rot="13320000">
          <a:off x="4383597" y="2877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241</xdr:row>
      <xdr:rowOff>23653</xdr:rowOff>
    </xdr:from>
    <xdr:to>
      <xdr:col>7</xdr:col>
      <xdr:colOff>375890</xdr:colOff>
      <xdr:row>241</xdr:row>
      <xdr:rowOff>139714</xdr:rowOff>
    </xdr:to>
    <xdr:sp macro="" textlink="">
      <xdr:nvSpPr>
        <xdr:cNvPr id="956" name="太陽 955"/>
        <xdr:cNvSpPr/>
      </xdr:nvSpPr>
      <xdr:spPr>
        <a:xfrm>
          <a:off x="4344379" y="2861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242</xdr:row>
      <xdr:rowOff>31493</xdr:rowOff>
    </xdr:from>
    <xdr:to>
      <xdr:col>7</xdr:col>
      <xdr:colOff>359597</xdr:colOff>
      <xdr:row>242</xdr:row>
      <xdr:rowOff>136893</xdr:rowOff>
    </xdr:to>
    <xdr:sp macro="" textlink="">
      <xdr:nvSpPr>
        <xdr:cNvPr id="957" name="月 956"/>
        <xdr:cNvSpPr/>
      </xdr:nvSpPr>
      <xdr:spPr>
        <a:xfrm rot="13320000">
          <a:off x="4383597" y="2877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244</xdr:row>
      <xdr:rowOff>23653</xdr:rowOff>
    </xdr:from>
    <xdr:to>
      <xdr:col>7</xdr:col>
      <xdr:colOff>375890</xdr:colOff>
      <xdr:row>244</xdr:row>
      <xdr:rowOff>139714</xdr:rowOff>
    </xdr:to>
    <xdr:sp macro="" textlink="">
      <xdr:nvSpPr>
        <xdr:cNvPr id="958" name="太陽 957"/>
        <xdr:cNvSpPr/>
      </xdr:nvSpPr>
      <xdr:spPr>
        <a:xfrm>
          <a:off x="4344379" y="29074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245</xdr:row>
      <xdr:rowOff>31493</xdr:rowOff>
    </xdr:from>
    <xdr:to>
      <xdr:col>7</xdr:col>
      <xdr:colOff>359597</xdr:colOff>
      <xdr:row>245</xdr:row>
      <xdr:rowOff>136893</xdr:rowOff>
    </xdr:to>
    <xdr:sp macro="" textlink="">
      <xdr:nvSpPr>
        <xdr:cNvPr id="959" name="月 958"/>
        <xdr:cNvSpPr/>
      </xdr:nvSpPr>
      <xdr:spPr>
        <a:xfrm rot="13320000">
          <a:off x="4383597" y="29235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247</xdr:row>
      <xdr:rowOff>23653</xdr:rowOff>
    </xdr:from>
    <xdr:to>
      <xdr:col>7</xdr:col>
      <xdr:colOff>375890</xdr:colOff>
      <xdr:row>247</xdr:row>
      <xdr:rowOff>139714</xdr:rowOff>
    </xdr:to>
    <xdr:sp macro="" textlink="">
      <xdr:nvSpPr>
        <xdr:cNvPr id="960" name="太陽 959"/>
        <xdr:cNvSpPr/>
      </xdr:nvSpPr>
      <xdr:spPr>
        <a:xfrm>
          <a:off x="4344379" y="29532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248</xdr:row>
      <xdr:rowOff>31493</xdr:rowOff>
    </xdr:from>
    <xdr:to>
      <xdr:col>7</xdr:col>
      <xdr:colOff>359597</xdr:colOff>
      <xdr:row>248</xdr:row>
      <xdr:rowOff>136893</xdr:rowOff>
    </xdr:to>
    <xdr:sp macro="" textlink="">
      <xdr:nvSpPr>
        <xdr:cNvPr id="961" name="月 960"/>
        <xdr:cNvSpPr/>
      </xdr:nvSpPr>
      <xdr:spPr>
        <a:xfrm rot="13320000">
          <a:off x="4383597" y="29692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250</xdr:row>
      <xdr:rowOff>23653</xdr:rowOff>
    </xdr:from>
    <xdr:to>
      <xdr:col>7</xdr:col>
      <xdr:colOff>375890</xdr:colOff>
      <xdr:row>250</xdr:row>
      <xdr:rowOff>139714</xdr:rowOff>
    </xdr:to>
    <xdr:sp macro="" textlink="">
      <xdr:nvSpPr>
        <xdr:cNvPr id="962" name="太陽 961"/>
        <xdr:cNvSpPr/>
      </xdr:nvSpPr>
      <xdr:spPr>
        <a:xfrm>
          <a:off x="4344379" y="29989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251</xdr:row>
      <xdr:rowOff>31493</xdr:rowOff>
    </xdr:from>
    <xdr:to>
      <xdr:col>7</xdr:col>
      <xdr:colOff>359597</xdr:colOff>
      <xdr:row>251</xdr:row>
      <xdr:rowOff>136893</xdr:rowOff>
    </xdr:to>
    <xdr:sp macro="" textlink="">
      <xdr:nvSpPr>
        <xdr:cNvPr id="963" name="月 962"/>
        <xdr:cNvSpPr/>
      </xdr:nvSpPr>
      <xdr:spPr>
        <a:xfrm rot="13320000">
          <a:off x="4383597" y="30149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253</xdr:row>
      <xdr:rowOff>23653</xdr:rowOff>
    </xdr:from>
    <xdr:to>
      <xdr:col>7</xdr:col>
      <xdr:colOff>375890</xdr:colOff>
      <xdr:row>253</xdr:row>
      <xdr:rowOff>139714</xdr:rowOff>
    </xdr:to>
    <xdr:sp macro="" textlink="">
      <xdr:nvSpPr>
        <xdr:cNvPr id="964" name="太陽 963"/>
        <xdr:cNvSpPr/>
      </xdr:nvSpPr>
      <xdr:spPr>
        <a:xfrm>
          <a:off x="4344379" y="30446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254</xdr:row>
      <xdr:rowOff>31493</xdr:rowOff>
    </xdr:from>
    <xdr:to>
      <xdr:col>7</xdr:col>
      <xdr:colOff>359597</xdr:colOff>
      <xdr:row>254</xdr:row>
      <xdr:rowOff>136893</xdr:rowOff>
    </xdr:to>
    <xdr:sp macro="" textlink="">
      <xdr:nvSpPr>
        <xdr:cNvPr id="965" name="月 964"/>
        <xdr:cNvSpPr/>
      </xdr:nvSpPr>
      <xdr:spPr>
        <a:xfrm rot="13320000">
          <a:off x="4383597" y="30606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256</xdr:row>
      <xdr:rowOff>23653</xdr:rowOff>
    </xdr:from>
    <xdr:to>
      <xdr:col>7</xdr:col>
      <xdr:colOff>375890</xdr:colOff>
      <xdr:row>256</xdr:row>
      <xdr:rowOff>139714</xdr:rowOff>
    </xdr:to>
    <xdr:sp macro="" textlink="">
      <xdr:nvSpPr>
        <xdr:cNvPr id="966" name="太陽 965"/>
        <xdr:cNvSpPr/>
      </xdr:nvSpPr>
      <xdr:spPr>
        <a:xfrm>
          <a:off x="4344379" y="30903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257</xdr:row>
      <xdr:rowOff>31493</xdr:rowOff>
    </xdr:from>
    <xdr:to>
      <xdr:col>7</xdr:col>
      <xdr:colOff>359597</xdr:colOff>
      <xdr:row>257</xdr:row>
      <xdr:rowOff>136893</xdr:rowOff>
    </xdr:to>
    <xdr:sp macro="" textlink="">
      <xdr:nvSpPr>
        <xdr:cNvPr id="967" name="月 966"/>
        <xdr:cNvSpPr/>
      </xdr:nvSpPr>
      <xdr:spPr>
        <a:xfrm rot="13320000">
          <a:off x="4383597" y="31063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259</xdr:row>
      <xdr:rowOff>23653</xdr:rowOff>
    </xdr:from>
    <xdr:to>
      <xdr:col>7</xdr:col>
      <xdr:colOff>375890</xdr:colOff>
      <xdr:row>259</xdr:row>
      <xdr:rowOff>139714</xdr:rowOff>
    </xdr:to>
    <xdr:sp macro="" textlink="">
      <xdr:nvSpPr>
        <xdr:cNvPr id="968" name="太陽 967"/>
        <xdr:cNvSpPr/>
      </xdr:nvSpPr>
      <xdr:spPr>
        <a:xfrm>
          <a:off x="4344379" y="31360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260</xdr:row>
      <xdr:rowOff>31493</xdr:rowOff>
    </xdr:from>
    <xdr:to>
      <xdr:col>7</xdr:col>
      <xdr:colOff>359597</xdr:colOff>
      <xdr:row>260</xdr:row>
      <xdr:rowOff>136893</xdr:rowOff>
    </xdr:to>
    <xdr:sp macro="" textlink="">
      <xdr:nvSpPr>
        <xdr:cNvPr id="969" name="月 968"/>
        <xdr:cNvSpPr/>
      </xdr:nvSpPr>
      <xdr:spPr>
        <a:xfrm rot="13320000">
          <a:off x="4383597" y="31521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202</xdr:row>
      <xdr:rowOff>23653</xdr:rowOff>
    </xdr:from>
    <xdr:to>
      <xdr:col>7</xdr:col>
      <xdr:colOff>375890</xdr:colOff>
      <xdr:row>202</xdr:row>
      <xdr:rowOff>139714</xdr:rowOff>
    </xdr:to>
    <xdr:sp macro="" textlink="">
      <xdr:nvSpPr>
        <xdr:cNvPr id="970" name="太陽 969"/>
        <xdr:cNvSpPr/>
      </xdr:nvSpPr>
      <xdr:spPr>
        <a:xfrm>
          <a:off x="4344379" y="22674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203</xdr:row>
      <xdr:rowOff>31493</xdr:rowOff>
    </xdr:from>
    <xdr:to>
      <xdr:col>7</xdr:col>
      <xdr:colOff>359597</xdr:colOff>
      <xdr:row>203</xdr:row>
      <xdr:rowOff>136893</xdr:rowOff>
    </xdr:to>
    <xdr:sp macro="" textlink="">
      <xdr:nvSpPr>
        <xdr:cNvPr id="971" name="月 970"/>
        <xdr:cNvSpPr/>
      </xdr:nvSpPr>
      <xdr:spPr>
        <a:xfrm rot="13320000">
          <a:off x="4383597" y="22834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205</xdr:row>
      <xdr:rowOff>23653</xdr:rowOff>
    </xdr:from>
    <xdr:to>
      <xdr:col>7</xdr:col>
      <xdr:colOff>375890</xdr:colOff>
      <xdr:row>205</xdr:row>
      <xdr:rowOff>139714</xdr:rowOff>
    </xdr:to>
    <xdr:sp macro="" textlink="">
      <xdr:nvSpPr>
        <xdr:cNvPr id="972" name="太陽 971"/>
        <xdr:cNvSpPr/>
      </xdr:nvSpPr>
      <xdr:spPr>
        <a:xfrm>
          <a:off x="4344379" y="23131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206</xdr:row>
      <xdr:rowOff>31493</xdr:rowOff>
    </xdr:from>
    <xdr:to>
      <xdr:col>7</xdr:col>
      <xdr:colOff>359597</xdr:colOff>
      <xdr:row>206</xdr:row>
      <xdr:rowOff>136893</xdr:rowOff>
    </xdr:to>
    <xdr:sp macro="" textlink="">
      <xdr:nvSpPr>
        <xdr:cNvPr id="973" name="月 972"/>
        <xdr:cNvSpPr/>
      </xdr:nvSpPr>
      <xdr:spPr>
        <a:xfrm rot="13320000">
          <a:off x="4383597" y="23291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208</xdr:row>
      <xdr:rowOff>23653</xdr:rowOff>
    </xdr:from>
    <xdr:to>
      <xdr:col>7</xdr:col>
      <xdr:colOff>375890</xdr:colOff>
      <xdr:row>208</xdr:row>
      <xdr:rowOff>139714</xdr:rowOff>
    </xdr:to>
    <xdr:sp macro="" textlink="">
      <xdr:nvSpPr>
        <xdr:cNvPr id="974" name="太陽 973"/>
        <xdr:cNvSpPr/>
      </xdr:nvSpPr>
      <xdr:spPr>
        <a:xfrm>
          <a:off x="4344379" y="23588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209</xdr:row>
      <xdr:rowOff>31493</xdr:rowOff>
    </xdr:from>
    <xdr:to>
      <xdr:col>7</xdr:col>
      <xdr:colOff>359597</xdr:colOff>
      <xdr:row>209</xdr:row>
      <xdr:rowOff>136893</xdr:rowOff>
    </xdr:to>
    <xdr:sp macro="" textlink="">
      <xdr:nvSpPr>
        <xdr:cNvPr id="975" name="月 974"/>
        <xdr:cNvSpPr/>
      </xdr:nvSpPr>
      <xdr:spPr>
        <a:xfrm rot="13320000">
          <a:off x="4383597" y="23748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211</xdr:row>
      <xdr:rowOff>23653</xdr:rowOff>
    </xdr:from>
    <xdr:to>
      <xdr:col>7</xdr:col>
      <xdr:colOff>375890</xdr:colOff>
      <xdr:row>211</xdr:row>
      <xdr:rowOff>139714</xdr:rowOff>
    </xdr:to>
    <xdr:sp macro="" textlink="">
      <xdr:nvSpPr>
        <xdr:cNvPr id="976" name="太陽 975"/>
        <xdr:cNvSpPr/>
      </xdr:nvSpPr>
      <xdr:spPr>
        <a:xfrm>
          <a:off x="4344379" y="24045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212</xdr:row>
      <xdr:rowOff>31493</xdr:rowOff>
    </xdr:from>
    <xdr:to>
      <xdr:col>7</xdr:col>
      <xdr:colOff>359597</xdr:colOff>
      <xdr:row>212</xdr:row>
      <xdr:rowOff>136893</xdr:rowOff>
    </xdr:to>
    <xdr:sp macro="" textlink="">
      <xdr:nvSpPr>
        <xdr:cNvPr id="977" name="月 976"/>
        <xdr:cNvSpPr/>
      </xdr:nvSpPr>
      <xdr:spPr>
        <a:xfrm rot="13320000">
          <a:off x="4383597" y="24205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211</xdr:row>
      <xdr:rowOff>23653</xdr:rowOff>
    </xdr:from>
    <xdr:to>
      <xdr:col>7</xdr:col>
      <xdr:colOff>375890</xdr:colOff>
      <xdr:row>211</xdr:row>
      <xdr:rowOff>139714</xdr:rowOff>
    </xdr:to>
    <xdr:sp macro="" textlink="">
      <xdr:nvSpPr>
        <xdr:cNvPr id="978" name="太陽 977"/>
        <xdr:cNvSpPr/>
      </xdr:nvSpPr>
      <xdr:spPr>
        <a:xfrm>
          <a:off x="4344379" y="24045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212</xdr:row>
      <xdr:rowOff>31493</xdr:rowOff>
    </xdr:from>
    <xdr:to>
      <xdr:col>7</xdr:col>
      <xdr:colOff>359597</xdr:colOff>
      <xdr:row>212</xdr:row>
      <xdr:rowOff>136893</xdr:rowOff>
    </xdr:to>
    <xdr:sp macro="" textlink="">
      <xdr:nvSpPr>
        <xdr:cNvPr id="979" name="月 978"/>
        <xdr:cNvSpPr/>
      </xdr:nvSpPr>
      <xdr:spPr>
        <a:xfrm rot="13320000">
          <a:off x="4383597" y="24205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214</xdr:row>
      <xdr:rowOff>23653</xdr:rowOff>
    </xdr:from>
    <xdr:to>
      <xdr:col>7</xdr:col>
      <xdr:colOff>375890</xdr:colOff>
      <xdr:row>214</xdr:row>
      <xdr:rowOff>139714</xdr:rowOff>
    </xdr:to>
    <xdr:sp macro="" textlink="">
      <xdr:nvSpPr>
        <xdr:cNvPr id="980" name="太陽 979"/>
        <xdr:cNvSpPr/>
      </xdr:nvSpPr>
      <xdr:spPr>
        <a:xfrm>
          <a:off x="4344379" y="24502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215</xdr:row>
      <xdr:rowOff>31493</xdr:rowOff>
    </xdr:from>
    <xdr:to>
      <xdr:col>7</xdr:col>
      <xdr:colOff>359597</xdr:colOff>
      <xdr:row>215</xdr:row>
      <xdr:rowOff>136893</xdr:rowOff>
    </xdr:to>
    <xdr:sp macro="" textlink="">
      <xdr:nvSpPr>
        <xdr:cNvPr id="981" name="月 980"/>
        <xdr:cNvSpPr/>
      </xdr:nvSpPr>
      <xdr:spPr>
        <a:xfrm rot="13320000">
          <a:off x="4383597" y="24663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217</xdr:row>
      <xdr:rowOff>23653</xdr:rowOff>
    </xdr:from>
    <xdr:to>
      <xdr:col>7</xdr:col>
      <xdr:colOff>375890</xdr:colOff>
      <xdr:row>217</xdr:row>
      <xdr:rowOff>139714</xdr:rowOff>
    </xdr:to>
    <xdr:sp macro="" textlink="">
      <xdr:nvSpPr>
        <xdr:cNvPr id="982" name="太陽 981"/>
        <xdr:cNvSpPr/>
      </xdr:nvSpPr>
      <xdr:spPr>
        <a:xfrm>
          <a:off x="4344379" y="24960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218</xdr:row>
      <xdr:rowOff>31493</xdr:rowOff>
    </xdr:from>
    <xdr:to>
      <xdr:col>7</xdr:col>
      <xdr:colOff>359597</xdr:colOff>
      <xdr:row>218</xdr:row>
      <xdr:rowOff>136893</xdr:rowOff>
    </xdr:to>
    <xdr:sp macro="" textlink="">
      <xdr:nvSpPr>
        <xdr:cNvPr id="983" name="月 982"/>
        <xdr:cNvSpPr/>
      </xdr:nvSpPr>
      <xdr:spPr>
        <a:xfrm rot="13320000">
          <a:off x="4383597" y="25120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220</xdr:row>
      <xdr:rowOff>23653</xdr:rowOff>
    </xdr:from>
    <xdr:to>
      <xdr:col>7</xdr:col>
      <xdr:colOff>375890</xdr:colOff>
      <xdr:row>220</xdr:row>
      <xdr:rowOff>139714</xdr:rowOff>
    </xdr:to>
    <xdr:sp macro="" textlink="">
      <xdr:nvSpPr>
        <xdr:cNvPr id="984" name="太陽 983"/>
        <xdr:cNvSpPr/>
      </xdr:nvSpPr>
      <xdr:spPr>
        <a:xfrm>
          <a:off x="4344379" y="25417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221</xdr:row>
      <xdr:rowOff>31493</xdr:rowOff>
    </xdr:from>
    <xdr:to>
      <xdr:col>7</xdr:col>
      <xdr:colOff>359597</xdr:colOff>
      <xdr:row>221</xdr:row>
      <xdr:rowOff>136893</xdr:rowOff>
    </xdr:to>
    <xdr:sp macro="" textlink="">
      <xdr:nvSpPr>
        <xdr:cNvPr id="985" name="月 984"/>
        <xdr:cNvSpPr/>
      </xdr:nvSpPr>
      <xdr:spPr>
        <a:xfrm rot="13320000">
          <a:off x="4383597" y="25577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223</xdr:row>
      <xdr:rowOff>23653</xdr:rowOff>
    </xdr:from>
    <xdr:to>
      <xdr:col>7</xdr:col>
      <xdr:colOff>375890</xdr:colOff>
      <xdr:row>223</xdr:row>
      <xdr:rowOff>139714</xdr:rowOff>
    </xdr:to>
    <xdr:sp macro="" textlink="">
      <xdr:nvSpPr>
        <xdr:cNvPr id="986" name="太陽 985"/>
        <xdr:cNvSpPr/>
      </xdr:nvSpPr>
      <xdr:spPr>
        <a:xfrm>
          <a:off x="4344379" y="25874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224</xdr:row>
      <xdr:rowOff>31493</xdr:rowOff>
    </xdr:from>
    <xdr:to>
      <xdr:col>7</xdr:col>
      <xdr:colOff>359597</xdr:colOff>
      <xdr:row>224</xdr:row>
      <xdr:rowOff>136893</xdr:rowOff>
    </xdr:to>
    <xdr:sp macro="" textlink="">
      <xdr:nvSpPr>
        <xdr:cNvPr id="987" name="月 986"/>
        <xdr:cNvSpPr/>
      </xdr:nvSpPr>
      <xdr:spPr>
        <a:xfrm rot="13320000">
          <a:off x="4383597" y="26034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226</xdr:row>
      <xdr:rowOff>23653</xdr:rowOff>
    </xdr:from>
    <xdr:to>
      <xdr:col>7</xdr:col>
      <xdr:colOff>375890</xdr:colOff>
      <xdr:row>226</xdr:row>
      <xdr:rowOff>139714</xdr:rowOff>
    </xdr:to>
    <xdr:sp macro="" textlink="">
      <xdr:nvSpPr>
        <xdr:cNvPr id="988" name="太陽 987"/>
        <xdr:cNvSpPr/>
      </xdr:nvSpPr>
      <xdr:spPr>
        <a:xfrm>
          <a:off x="4344379" y="26331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227</xdr:row>
      <xdr:rowOff>31493</xdr:rowOff>
    </xdr:from>
    <xdr:to>
      <xdr:col>7</xdr:col>
      <xdr:colOff>359597</xdr:colOff>
      <xdr:row>227</xdr:row>
      <xdr:rowOff>136893</xdr:rowOff>
    </xdr:to>
    <xdr:sp macro="" textlink="">
      <xdr:nvSpPr>
        <xdr:cNvPr id="989" name="月 988"/>
        <xdr:cNvSpPr/>
      </xdr:nvSpPr>
      <xdr:spPr>
        <a:xfrm rot="13320000">
          <a:off x="4383597" y="26491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229</xdr:row>
      <xdr:rowOff>23653</xdr:rowOff>
    </xdr:from>
    <xdr:to>
      <xdr:col>7</xdr:col>
      <xdr:colOff>375890</xdr:colOff>
      <xdr:row>229</xdr:row>
      <xdr:rowOff>139714</xdr:rowOff>
    </xdr:to>
    <xdr:sp macro="" textlink="">
      <xdr:nvSpPr>
        <xdr:cNvPr id="990" name="太陽 989"/>
        <xdr:cNvSpPr/>
      </xdr:nvSpPr>
      <xdr:spPr>
        <a:xfrm>
          <a:off x="4344379" y="26788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230</xdr:row>
      <xdr:rowOff>31493</xdr:rowOff>
    </xdr:from>
    <xdr:to>
      <xdr:col>7</xdr:col>
      <xdr:colOff>359597</xdr:colOff>
      <xdr:row>230</xdr:row>
      <xdr:rowOff>136893</xdr:rowOff>
    </xdr:to>
    <xdr:sp macro="" textlink="">
      <xdr:nvSpPr>
        <xdr:cNvPr id="991" name="月 990"/>
        <xdr:cNvSpPr/>
      </xdr:nvSpPr>
      <xdr:spPr>
        <a:xfrm rot="13320000">
          <a:off x="4383597" y="26949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232</xdr:row>
      <xdr:rowOff>23653</xdr:rowOff>
    </xdr:from>
    <xdr:to>
      <xdr:col>7</xdr:col>
      <xdr:colOff>375890</xdr:colOff>
      <xdr:row>232</xdr:row>
      <xdr:rowOff>139714</xdr:rowOff>
    </xdr:to>
    <xdr:sp macro="" textlink="">
      <xdr:nvSpPr>
        <xdr:cNvPr id="992" name="太陽 991"/>
        <xdr:cNvSpPr/>
      </xdr:nvSpPr>
      <xdr:spPr>
        <a:xfrm>
          <a:off x="4344379" y="27246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233</xdr:row>
      <xdr:rowOff>31493</xdr:rowOff>
    </xdr:from>
    <xdr:to>
      <xdr:col>7</xdr:col>
      <xdr:colOff>359597</xdr:colOff>
      <xdr:row>233</xdr:row>
      <xdr:rowOff>136893</xdr:rowOff>
    </xdr:to>
    <xdr:sp macro="" textlink="">
      <xdr:nvSpPr>
        <xdr:cNvPr id="993" name="月 992"/>
        <xdr:cNvSpPr/>
      </xdr:nvSpPr>
      <xdr:spPr>
        <a:xfrm rot="13320000">
          <a:off x="4383597" y="27406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235</xdr:row>
      <xdr:rowOff>23653</xdr:rowOff>
    </xdr:from>
    <xdr:to>
      <xdr:col>7</xdr:col>
      <xdr:colOff>375890</xdr:colOff>
      <xdr:row>235</xdr:row>
      <xdr:rowOff>139714</xdr:rowOff>
    </xdr:to>
    <xdr:sp macro="" textlink="">
      <xdr:nvSpPr>
        <xdr:cNvPr id="994" name="太陽 993"/>
        <xdr:cNvSpPr/>
      </xdr:nvSpPr>
      <xdr:spPr>
        <a:xfrm>
          <a:off x="4344379" y="27703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236</xdr:row>
      <xdr:rowOff>31493</xdr:rowOff>
    </xdr:from>
    <xdr:to>
      <xdr:col>7</xdr:col>
      <xdr:colOff>359597</xdr:colOff>
      <xdr:row>236</xdr:row>
      <xdr:rowOff>136893</xdr:rowOff>
    </xdr:to>
    <xdr:sp macro="" textlink="">
      <xdr:nvSpPr>
        <xdr:cNvPr id="995" name="月 994"/>
        <xdr:cNvSpPr/>
      </xdr:nvSpPr>
      <xdr:spPr>
        <a:xfrm rot="13320000">
          <a:off x="4383597" y="27863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238</xdr:row>
      <xdr:rowOff>23653</xdr:rowOff>
    </xdr:from>
    <xdr:to>
      <xdr:col>7</xdr:col>
      <xdr:colOff>375890</xdr:colOff>
      <xdr:row>238</xdr:row>
      <xdr:rowOff>139714</xdr:rowOff>
    </xdr:to>
    <xdr:sp macro="" textlink="">
      <xdr:nvSpPr>
        <xdr:cNvPr id="996" name="太陽 995"/>
        <xdr:cNvSpPr/>
      </xdr:nvSpPr>
      <xdr:spPr>
        <a:xfrm>
          <a:off x="4344379" y="28160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239</xdr:row>
      <xdr:rowOff>31493</xdr:rowOff>
    </xdr:from>
    <xdr:to>
      <xdr:col>7</xdr:col>
      <xdr:colOff>359597</xdr:colOff>
      <xdr:row>239</xdr:row>
      <xdr:rowOff>136893</xdr:rowOff>
    </xdr:to>
    <xdr:sp macro="" textlink="">
      <xdr:nvSpPr>
        <xdr:cNvPr id="997" name="月 996"/>
        <xdr:cNvSpPr/>
      </xdr:nvSpPr>
      <xdr:spPr>
        <a:xfrm rot="13320000">
          <a:off x="4383597" y="28320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241</xdr:row>
      <xdr:rowOff>23653</xdr:rowOff>
    </xdr:from>
    <xdr:to>
      <xdr:col>7</xdr:col>
      <xdr:colOff>375890</xdr:colOff>
      <xdr:row>241</xdr:row>
      <xdr:rowOff>139714</xdr:rowOff>
    </xdr:to>
    <xdr:sp macro="" textlink="">
      <xdr:nvSpPr>
        <xdr:cNvPr id="998" name="太陽 997"/>
        <xdr:cNvSpPr/>
      </xdr:nvSpPr>
      <xdr:spPr>
        <a:xfrm>
          <a:off x="4344379" y="2861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242</xdr:row>
      <xdr:rowOff>31493</xdr:rowOff>
    </xdr:from>
    <xdr:to>
      <xdr:col>7</xdr:col>
      <xdr:colOff>359597</xdr:colOff>
      <xdr:row>242</xdr:row>
      <xdr:rowOff>136893</xdr:rowOff>
    </xdr:to>
    <xdr:sp macro="" textlink="">
      <xdr:nvSpPr>
        <xdr:cNvPr id="999" name="月 998"/>
        <xdr:cNvSpPr/>
      </xdr:nvSpPr>
      <xdr:spPr>
        <a:xfrm rot="13320000">
          <a:off x="4383597" y="2877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241</xdr:row>
      <xdr:rowOff>23653</xdr:rowOff>
    </xdr:from>
    <xdr:to>
      <xdr:col>7</xdr:col>
      <xdr:colOff>375890</xdr:colOff>
      <xdr:row>241</xdr:row>
      <xdr:rowOff>139714</xdr:rowOff>
    </xdr:to>
    <xdr:sp macro="" textlink="">
      <xdr:nvSpPr>
        <xdr:cNvPr id="1000" name="太陽 999"/>
        <xdr:cNvSpPr/>
      </xdr:nvSpPr>
      <xdr:spPr>
        <a:xfrm>
          <a:off x="4344379" y="2861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242</xdr:row>
      <xdr:rowOff>31493</xdr:rowOff>
    </xdr:from>
    <xdr:to>
      <xdr:col>7</xdr:col>
      <xdr:colOff>359597</xdr:colOff>
      <xdr:row>242</xdr:row>
      <xdr:rowOff>136893</xdr:rowOff>
    </xdr:to>
    <xdr:sp macro="" textlink="">
      <xdr:nvSpPr>
        <xdr:cNvPr id="1001" name="月 1000"/>
        <xdr:cNvSpPr/>
      </xdr:nvSpPr>
      <xdr:spPr>
        <a:xfrm rot="13320000">
          <a:off x="4383597" y="2877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244</xdr:row>
      <xdr:rowOff>23653</xdr:rowOff>
    </xdr:from>
    <xdr:to>
      <xdr:col>7</xdr:col>
      <xdr:colOff>375890</xdr:colOff>
      <xdr:row>244</xdr:row>
      <xdr:rowOff>139714</xdr:rowOff>
    </xdr:to>
    <xdr:sp macro="" textlink="">
      <xdr:nvSpPr>
        <xdr:cNvPr id="1002" name="太陽 1001"/>
        <xdr:cNvSpPr/>
      </xdr:nvSpPr>
      <xdr:spPr>
        <a:xfrm>
          <a:off x="4344379" y="29074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245</xdr:row>
      <xdr:rowOff>31493</xdr:rowOff>
    </xdr:from>
    <xdr:to>
      <xdr:col>7</xdr:col>
      <xdr:colOff>359597</xdr:colOff>
      <xdr:row>245</xdr:row>
      <xdr:rowOff>136893</xdr:rowOff>
    </xdr:to>
    <xdr:sp macro="" textlink="">
      <xdr:nvSpPr>
        <xdr:cNvPr id="1003" name="月 1002"/>
        <xdr:cNvSpPr/>
      </xdr:nvSpPr>
      <xdr:spPr>
        <a:xfrm rot="13320000">
          <a:off x="4383597" y="29235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247</xdr:row>
      <xdr:rowOff>23653</xdr:rowOff>
    </xdr:from>
    <xdr:to>
      <xdr:col>7</xdr:col>
      <xdr:colOff>375890</xdr:colOff>
      <xdr:row>247</xdr:row>
      <xdr:rowOff>139714</xdr:rowOff>
    </xdr:to>
    <xdr:sp macro="" textlink="">
      <xdr:nvSpPr>
        <xdr:cNvPr id="1004" name="太陽 1003"/>
        <xdr:cNvSpPr/>
      </xdr:nvSpPr>
      <xdr:spPr>
        <a:xfrm>
          <a:off x="4344379" y="29532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248</xdr:row>
      <xdr:rowOff>31493</xdr:rowOff>
    </xdr:from>
    <xdr:to>
      <xdr:col>7</xdr:col>
      <xdr:colOff>359597</xdr:colOff>
      <xdr:row>248</xdr:row>
      <xdr:rowOff>136893</xdr:rowOff>
    </xdr:to>
    <xdr:sp macro="" textlink="">
      <xdr:nvSpPr>
        <xdr:cNvPr id="1005" name="月 1004"/>
        <xdr:cNvSpPr/>
      </xdr:nvSpPr>
      <xdr:spPr>
        <a:xfrm rot="13320000">
          <a:off x="4383597" y="29692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250</xdr:row>
      <xdr:rowOff>23653</xdr:rowOff>
    </xdr:from>
    <xdr:to>
      <xdr:col>7</xdr:col>
      <xdr:colOff>375890</xdr:colOff>
      <xdr:row>250</xdr:row>
      <xdr:rowOff>139714</xdr:rowOff>
    </xdr:to>
    <xdr:sp macro="" textlink="">
      <xdr:nvSpPr>
        <xdr:cNvPr id="1006" name="太陽 1005"/>
        <xdr:cNvSpPr/>
      </xdr:nvSpPr>
      <xdr:spPr>
        <a:xfrm>
          <a:off x="4344379" y="29989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251</xdr:row>
      <xdr:rowOff>31493</xdr:rowOff>
    </xdr:from>
    <xdr:to>
      <xdr:col>7</xdr:col>
      <xdr:colOff>359597</xdr:colOff>
      <xdr:row>251</xdr:row>
      <xdr:rowOff>136893</xdr:rowOff>
    </xdr:to>
    <xdr:sp macro="" textlink="">
      <xdr:nvSpPr>
        <xdr:cNvPr id="1007" name="月 1006"/>
        <xdr:cNvSpPr/>
      </xdr:nvSpPr>
      <xdr:spPr>
        <a:xfrm rot="13320000">
          <a:off x="4383597" y="30149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253</xdr:row>
      <xdr:rowOff>23653</xdr:rowOff>
    </xdr:from>
    <xdr:to>
      <xdr:col>7</xdr:col>
      <xdr:colOff>375890</xdr:colOff>
      <xdr:row>253</xdr:row>
      <xdr:rowOff>139714</xdr:rowOff>
    </xdr:to>
    <xdr:sp macro="" textlink="">
      <xdr:nvSpPr>
        <xdr:cNvPr id="1008" name="太陽 1007"/>
        <xdr:cNvSpPr/>
      </xdr:nvSpPr>
      <xdr:spPr>
        <a:xfrm>
          <a:off x="4344379" y="30446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254</xdr:row>
      <xdr:rowOff>31493</xdr:rowOff>
    </xdr:from>
    <xdr:to>
      <xdr:col>7</xdr:col>
      <xdr:colOff>359597</xdr:colOff>
      <xdr:row>254</xdr:row>
      <xdr:rowOff>136893</xdr:rowOff>
    </xdr:to>
    <xdr:sp macro="" textlink="">
      <xdr:nvSpPr>
        <xdr:cNvPr id="1009" name="月 1008"/>
        <xdr:cNvSpPr/>
      </xdr:nvSpPr>
      <xdr:spPr>
        <a:xfrm rot="13320000">
          <a:off x="4383597" y="30606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256</xdr:row>
      <xdr:rowOff>23653</xdr:rowOff>
    </xdr:from>
    <xdr:to>
      <xdr:col>7</xdr:col>
      <xdr:colOff>375890</xdr:colOff>
      <xdr:row>256</xdr:row>
      <xdr:rowOff>139714</xdr:rowOff>
    </xdr:to>
    <xdr:sp macro="" textlink="">
      <xdr:nvSpPr>
        <xdr:cNvPr id="1010" name="太陽 1009"/>
        <xdr:cNvSpPr/>
      </xdr:nvSpPr>
      <xdr:spPr>
        <a:xfrm>
          <a:off x="4344379" y="30903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257</xdr:row>
      <xdr:rowOff>31493</xdr:rowOff>
    </xdr:from>
    <xdr:to>
      <xdr:col>7</xdr:col>
      <xdr:colOff>359597</xdr:colOff>
      <xdr:row>257</xdr:row>
      <xdr:rowOff>136893</xdr:rowOff>
    </xdr:to>
    <xdr:sp macro="" textlink="">
      <xdr:nvSpPr>
        <xdr:cNvPr id="1011" name="月 1010"/>
        <xdr:cNvSpPr/>
      </xdr:nvSpPr>
      <xdr:spPr>
        <a:xfrm rot="13320000">
          <a:off x="4383597" y="31063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259</xdr:row>
      <xdr:rowOff>23653</xdr:rowOff>
    </xdr:from>
    <xdr:to>
      <xdr:col>7</xdr:col>
      <xdr:colOff>375890</xdr:colOff>
      <xdr:row>259</xdr:row>
      <xdr:rowOff>139714</xdr:rowOff>
    </xdr:to>
    <xdr:sp macro="" textlink="">
      <xdr:nvSpPr>
        <xdr:cNvPr id="1012" name="太陽 1011"/>
        <xdr:cNvSpPr/>
      </xdr:nvSpPr>
      <xdr:spPr>
        <a:xfrm>
          <a:off x="4344379" y="31360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260</xdr:row>
      <xdr:rowOff>31493</xdr:rowOff>
    </xdr:from>
    <xdr:to>
      <xdr:col>7</xdr:col>
      <xdr:colOff>359597</xdr:colOff>
      <xdr:row>260</xdr:row>
      <xdr:rowOff>136893</xdr:rowOff>
    </xdr:to>
    <xdr:sp macro="" textlink="">
      <xdr:nvSpPr>
        <xdr:cNvPr id="1013" name="月 1012"/>
        <xdr:cNvSpPr/>
      </xdr:nvSpPr>
      <xdr:spPr>
        <a:xfrm rot="13320000">
          <a:off x="4383597" y="31521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202</xdr:row>
      <xdr:rowOff>23653</xdr:rowOff>
    </xdr:from>
    <xdr:to>
      <xdr:col>7</xdr:col>
      <xdr:colOff>375890</xdr:colOff>
      <xdr:row>202</xdr:row>
      <xdr:rowOff>139714</xdr:rowOff>
    </xdr:to>
    <xdr:sp macro="" textlink="">
      <xdr:nvSpPr>
        <xdr:cNvPr id="1014" name="太陽 1013"/>
        <xdr:cNvSpPr/>
      </xdr:nvSpPr>
      <xdr:spPr>
        <a:xfrm>
          <a:off x="4344379" y="22674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203</xdr:row>
      <xdr:rowOff>31493</xdr:rowOff>
    </xdr:from>
    <xdr:to>
      <xdr:col>7</xdr:col>
      <xdr:colOff>359597</xdr:colOff>
      <xdr:row>203</xdr:row>
      <xdr:rowOff>136893</xdr:rowOff>
    </xdr:to>
    <xdr:sp macro="" textlink="">
      <xdr:nvSpPr>
        <xdr:cNvPr id="1015" name="月 1014"/>
        <xdr:cNvSpPr/>
      </xdr:nvSpPr>
      <xdr:spPr>
        <a:xfrm rot="13320000">
          <a:off x="4383597" y="22834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205</xdr:row>
      <xdr:rowOff>23653</xdr:rowOff>
    </xdr:from>
    <xdr:to>
      <xdr:col>7</xdr:col>
      <xdr:colOff>375890</xdr:colOff>
      <xdr:row>205</xdr:row>
      <xdr:rowOff>139714</xdr:rowOff>
    </xdr:to>
    <xdr:sp macro="" textlink="">
      <xdr:nvSpPr>
        <xdr:cNvPr id="1016" name="太陽 1015"/>
        <xdr:cNvSpPr/>
      </xdr:nvSpPr>
      <xdr:spPr>
        <a:xfrm>
          <a:off x="4344379" y="23131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206</xdr:row>
      <xdr:rowOff>31493</xdr:rowOff>
    </xdr:from>
    <xdr:to>
      <xdr:col>7</xdr:col>
      <xdr:colOff>359597</xdr:colOff>
      <xdr:row>206</xdr:row>
      <xdr:rowOff>136893</xdr:rowOff>
    </xdr:to>
    <xdr:sp macro="" textlink="">
      <xdr:nvSpPr>
        <xdr:cNvPr id="1017" name="月 1016"/>
        <xdr:cNvSpPr/>
      </xdr:nvSpPr>
      <xdr:spPr>
        <a:xfrm rot="13320000">
          <a:off x="4383597" y="23291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208</xdr:row>
      <xdr:rowOff>23653</xdr:rowOff>
    </xdr:from>
    <xdr:to>
      <xdr:col>7</xdr:col>
      <xdr:colOff>375890</xdr:colOff>
      <xdr:row>208</xdr:row>
      <xdr:rowOff>139714</xdr:rowOff>
    </xdr:to>
    <xdr:sp macro="" textlink="">
      <xdr:nvSpPr>
        <xdr:cNvPr id="1018" name="太陽 1017"/>
        <xdr:cNvSpPr/>
      </xdr:nvSpPr>
      <xdr:spPr>
        <a:xfrm>
          <a:off x="4344379" y="23588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209</xdr:row>
      <xdr:rowOff>31493</xdr:rowOff>
    </xdr:from>
    <xdr:to>
      <xdr:col>7</xdr:col>
      <xdr:colOff>359597</xdr:colOff>
      <xdr:row>209</xdr:row>
      <xdr:rowOff>136893</xdr:rowOff>
    </xdr:to>
    <xdr:sp macro="" textlink="">
      <xdr:nvSpPr>
        <xdr:cNvPr id="1019" name="月 1018"/>
        <xdr:cNvSpPr/>
      </xdr:nvSpPr>
      <xdr:spPr>
        <a:xfrm rot="13320000">
          <a:off x="4383597" y="23748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211</xdr:row>
      <xdr:rowOff>23653</xdr:rowOff>
    </xdr:from>
    <xdr:to>
      <xdr:col>7</xdr:col>
      <xdr:colOff>375890</xdr:colOff>
      <xdr:row>211</xdr:row>
      <xdr:rowOff>139714</xdr:rowOff>
    </xdr:to>
    <xdr:sp macro="" textlink="">
      <xdr:nvSpPr>
        <xdr:cNvPr id="1020" name="太陽 1019"/>
        <xdr:cNvSpPr/>
      </xdr:nvSpPr>
      <xdr:spPr>
        <a:xfrm>
          <a:off x="4344379" y="24045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212</xdr:row>
      <xdr:rowOff>31493</xdr:rowOff>
    </xdr:from>
    <xdr:to>
      <xdr:col>7</xdr:col>
      <xdr:colOff>359597</xdr:colOff>
      <xdr:row>212</xdr:row>
      <xdr:rowOff>136893</xdr:rowOff>
    </xdr:to>
    <xdr:sp macro="" textlink="">
      <xdr:nvSpPr>
        <xdr:cNvPr id="1021" name="月 1020"/>
        <xdr:cNvSpPr/>
      </xdr:nvSpPr>
      <xdr:spPr>
        <a:xfrm rot="13320000">
          <a:off x="4383597" y="24205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211</xdr:row>
      <xdr:rowOff>23653</xdr:rowOff>
    </xdr:from>
    <xdr:to>
      <xdr:col>7</xdr:col>
      <xdr:colOff>375890</xdr:colOff>
      <xdr:row>211</xdr:row>
      <xdr:rowOff>139714</xdr:rowOff>
    </xdr:to>
    <xdr:sp macro="" textlink="">
      <xdr:nvSpPr>
        <xdr:cNvPr id="1022" name="太陽 1021"/>
        <xdr:cNvSpPr/>
      </xdr:nvSpPr>
      <xdr:spPr>
        <a:xfrm>
          <a:off x="4344379" y="24045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212</xdr:row>
      <xdr:rowOff>31493</xdr:rowOff>
    </xdr:from>
    <xdr:to>
      <xdr:col>7</xdr:col>
      <xdr:colOff>359597</xdr:colOff>
      <xdr:row>212</xdr:row>
      <xdr:rowOff>136893</xdr:rowOff>
    </xdr:to>
    <xdr:sp macro="" textlink="">
      <xdr:nvSpPr>
        <xdr:cNvPr id="1023" name="月 1022"/>
        <xdr:cNvSpPr/>
      </xdr:nvSpPr>
      <xdr:spPr>
        <a:xfrm rot="13320000">
          <a:off x="4383597" y="24205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214</xdr:row>
      <xdr:rowOff>23653</xdr:rowOff>
    </xdr:from>
    <xdr:to>
      <xdr:col>7</xdr:col>
      <xdr:colOff>375890</xdr:colOff>
      <xdr:row>214</xdr:row>
      <xdr:rowOff>139714</xdr:rowOff>
    </xdr:to>
    <xdr:sp macro="" textlink="">
      <xdr:nvSpPr>
        <xdr:cNvPr id="1024" name="太陽 1023"/>
        <xdr:cNvSpPr/>
      </xdr:nvSpPr>
      <xdr:spPr>
        <a:xfrm>
          <a:off x="4344379" y="24502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215</xdr:row>
      <xdr:rowOff>31493</xdr:rowOff>
    </xdr:from>
    <xdr:to>
      <xdr:col>7</xdr:col>
      <xdr:colOff>359597</xdr:colOff>
      <xdr:row>215</xdr:row>
      <xdr:rowOff>136893</xdr:rowOff>
    </xdr:to>
    <xdr:sp macro="" textlink="">
      <xdr:nvSpPr>
        <xdr:cNvPr id="1025" name="月 1024"/>
        <xdr:cNvSpPr/>
      </xdr:nvSpPr>
      <xdr:spPr>
        <a:xfrm rot="13320000">
          <a:off x="4383597" y="24663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217</xdr:row>
      <xdr:rowOff>23653</xdr:rowOff>
    </xdr:from>
    <xdr:to>
      <xdr:col>7</xdr:col>
      <xdr:colOff>375890</xdr:colOff>
      <xdr:row>217</xdr:row>
      <xdr:rowOff>139714</xdr:rowOff>
    </xdr:to>
    <xdr:sp macro="" textlink="">
      <xdr:nvSpPr>
        <xdr:cNvPr id="1026" name="太陽 1025"/>
        <xdr:cNvSpPr/>
      </xdr:nvSpPr>
      <xdr:spPr>
        <a:xfrm>
          <a:off x="4344379" y="24960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218</xdr:row>
      <xdr:rowOff>31493</xdr:rowOff>
    </xdr:from>
    <xdr:to>
      <xdr:col>7</xdr:col>
      <xdr:colOff>359597</xdr:colOff>
      <xdr:row>218</xdr:row>
      <xdr:rowOff>136893</xdr:rowOff>
    </xdr:to>
    <xdr:sp macro="" textlink="">
      <xdr:nvSpPr>
        <xdr:cNvPr id="1027" name="月 1026"/>
        <xdr:cNvSpPr/>
      </xdr:nvSpPr>
      <xdr:spPr>
        <a:xfrm rot="13320000">
          <a:off x="4383597" y="25120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220</xdr:row>
      <xdr:rowOff>23653</xdr:rowOff>
    </xdr:from>
    <xdr:to>
      <xdr:col>7</xdr:col>
      <xdr:colOff>375890</xdr:colOff>
      <xdr:row>220</xdr:row>
      <xdr:rowOff>139714</xdr:rowOff>
    </xdr:to>
    <xdr:sp macro="" textlink="">
      <xdr:nvSpPr>
        <xdr:cNvPr id="1028" name="太陽 1027"/>
        <xdr:cNvSpPr/>
      </xdr:nvSpPr>
      <xdr:spPr>
        <a:xfrm>
          <a:off x="4344379" y="25417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221</xdr:row>
      <xdr:rowOff>31493</xdr:rowOff>
    </xdr:from>
    <xdr:to>
      <xdr:col>7</xdr:col>
      <xdr:colOff>359597</xdr:colOff>
      <xdr:row>221</xdr:row>
      <xdr:rowOff>136893</xdr:rowOff>
    </xdr:to>
    <xdr:sp macro="" textlink="">
      <xdr:nvSpPr>
        <xdr:cNvPr id="1029" name="月 1028"/>
        <xdr:cNvSpPr/>
      </xdr:nvSpPr>
      <xdr:spPr>
        <a:xfrm rot="13320000">
          <a:off x="4383597" y="25577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223</xdr:row>
      <xdr:rowOff>23653</xdr:rowOff>
    </xdr:from>
    <xdr:to>
      <xdr:col>7</xdr:col>
      <xdr:colOff>375890</xdr:colOff>
      <xdr:row>223</xdr:row>
      <xdr:rowOff>139714</xdr:rowOff>
    </xdr:to>
    <xdr:sp macro="" textlink="">
      <xdr:nvSpPr>
        <xdr:cNvPr id="1030" name="太陽 1029"/>
        <xdr:cNvSpPr/>
      </xdr:nvSpPr>
      <xdr:spPr>
        <a:xfrm>
          <a:off x="4344379" y="25874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224</xdr:row>
      <xdr:rowOff>31493</xdr:rowOff>
    </xdr:from>
    <xdr:to>
      <xdr:col>7</xdr:col>
      <xdr:colOff>359597</xdr:colOff>
      <xdr:row>224</xdr:row>
      <xdr:rowOff>136893</xdr:rowOff>
    </xdr:to>
    <xdr:sp macro="" textlink="">
      <xdr:nvSpPr>
        <xdr:cNvPr id="1031" name="月 1030"/>
        <xdr:cNvSpPr/>
      </xdr:nvSpPr>
      <xdr:spPr>
        <a:xfrm rot="13320000">
          <a:off x="4383597" y="26034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226</xdr:row>
      <xdr:rowOff>23653</xdr:rowOff>
    </xdr:from>
    <xdr:to>
      <xdr:col>7</xdr:col>
      <xdr:colOff>375890</xdr:colOff>
      <xdr:row>226</xdr:row>
      <xdr:rowOff>139714</xdr:rowOff>
    </xdr:to>
    <xdr:sp macro="" textlink="">
      <xdr:nvSpPr>
        <xdr:cNvPr id="1032" name="太陽 1031"/>
        <xdr:cNvSpPr/>
      </xdr:nvSpPr>
      <xdr:spPr>
        <a:xfrm>
          <a:off x="4344379" y="26331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227</xdr:row>
      <xdr:rowOff>31493</xdr:rowOff>
    </xdr:from>
    <xdr:to>
      <xdr:col>7</xdr:col>
      <xdr:colOff>359597</xdr:colOff>
      <xdr:row>227</xdr:row>
      <xdr:rowOff>136893</xdr:rowOff>
    </xdr:to>
    <xdr:sp macro="" textlink="">
      <xdr:nvSpPr>
        <xdr:cNvPr id="1033" name="月 1032"/>
        <xdr:cNvSpPr/>
      </xdr:nvSpPr>
      <xdr:spPr>
        <a:xfrm rot="13320000">
          <a:off x="4383597" y="26491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229</xdr:row>
      <xdr:rowOff>23653</xdr:rowOff>
    </xdr:from>
    <xdr:to>
      <xdr:col>7</xdr:col>
      <xdr:colOff>375890</xdr:colOff>
      <xdr:row>229</xdr:row>
      <xdr:rowOff>139714</xdr:rowOff>
    </xdr:to>
    <xdr:sp macro="" textlink="">
      <xdr:nvSpPr>
        <xdr:cNvPr id="1034" name="太陽 1033"/>
        <xdr:cNvSpPr/>
      </xdr:nvSpPr>
      <xdr:spPr>
        <a:xfrm>
          <a:off x="4344379" y="26788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230</xdr:row>
      <xdr:rowOff>31493</xdr:rowOff>
    </xdr:from>
    <xdr:to>
      <xdr:col>7</xdr:col>
      <xdr:colOff>359597</xdr:colOff>
      <xdr:row>230</xdr:row>
      <xdr:rowOff>136893</xdr:rowOff>
    </xdr:to>
    <xdr:sp macro="" textlink="">
      <xdr:nvSpPr>
        <xdr:cNvPr id="1035" name="月 1034"/>
        <xdr:cNvSpPr/>
      </xdr:nvSpPr>
      <xdr:spPr>
        <a:xfrm rot="13320000">
          <a:off x="4383597" y="26949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232</xdr:row>
      <xdr:rowOff>23653</xdr:rowOff>
    </xdr:from>
    <xdr:to>
      <xdr:col>7</xdr:col>
      <xdr:colOff>375890</xdr:colOff>
      <xdr:row>232</xdr:row>
      <xdr:rowOff>139714</xdr:rowOff>
    </xdr:to>
    <xdr:sp macro="" textlink="">
      <xdr:nvSpPr>
        <xdr:cNvPr id="1036" name="太陽 1035"/>
        <xdr:cNvSpPr/>
      </xdr:nvSpPr>
      <xdr:spPr>
        <a:xfrm>
          <a:off x="4344379" y="27246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233</xdr:row>
      <xdr:rowOff>31493</xdr:rowOff>
    </xdr:from>
    <xdr:to>
      <xdr:col>7</xdr:col>
      <xdr:colOff>359597</xdr:colOff>
      <xdr:row>233</xdr:row>
      <xdr:rowOff>136893</xdr:rowOff>
    </xdr:to>
    <xdr:sp macro="" textlink="">
      <xdr:nvSpPr>
        <xdr:cNvPr id="1037" name="月 1036"/>
        <xdr:cNvSpPr/>
      </xdr:nvSpPr>
      <xdr:spPr>
        <a:xfrm rot="13320000">
          <a:off x="4383597" y="27406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235</xdr:row>
      <xdr:rowOff>23653</xdr:rowOff>
    </xdr:from>
    <xdr:to>
      <xdr:col>7</xdr:col>
      <xdr:colOff>375890</xdr:colOff>
      <xdr:row>235</xdr:row>
      <xdr:rowOff>139714</xdr:rowOff>
    </xdr:to>
    <xdr:sp macro="" textlink="">
      <xdr:nvSpPr>
        <xdr:cNvPr id="1038" name="太陽 1037"/>
        <xdr:cNvSpPr/>
      </xdr:nvSpPr>
      <xdr:spPr>
        <a:xfrm>
          <a:off x="4344379" y="27703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236</xdr:row>
      <xdr:rowOff>31493</xdr:rowOff>
    </xdr:from>
    <xdr:to>
      <xdr:col>7</xdr:col>
      <xdr:colOff>359597</xdr:colOff>
      <xdr:row>236</xdr:row>
      <xdr:rowOff>136893</xdr:rowOff>
    </xdr:to>
    <xdr:sp macro="" textlink="">
      <xdr:nvSpPr>
        <xdr:cNvPr id="1039" name="月 1038"/>
        <xdr:cNvSpPr/>
      </xdr:nvSpPr>
      <xdr:spPr>
        <a:xfrm rot="13320000">
          <a:off x="4383597" y="27863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238</xdr:row>
      <xdr:rowOff>23653</xdr:rowOff>
    </xdr:from>
    <xdr:to>
      <xdr:col>7</xdr:col>
      <xdr:colOff>375890</xdr:colOff>
      <xdr:row>238</xdr:row>
      <xdr:rowOff>139714</xdr:rowOff>
    </xdr:to>
    <xdr:sp macro="" textlink="">
      <xdr:nvSpPr>
        <xdr:cNvPr id="1040" name="太陽 1039"/>
        <xdr:cNvSpPr/>
      </xdr:nvSpPr>
      <xdr:spPr>
        <a:xfrm>
          <a:off x="4344379" y="28160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239</xdr:row>
      <xdr:rowOff>31493</xdr:rowOff>
    </xdr:from>
    <xdr:to>
      <xdr:col>7</xdr:col>
      <xdr:colOff>359597</xdr:colOff>
      <xdr:row>239</xdr:row>
      <xdr:rowOff>136893</xdr:rowOff>
    </xdr:to>
    <xdr:sp macro="" textlink="">
      <xdr:nvSpPr>
        <xdr:cNvPr id="1041" name="月 1040"/>
        <xdr:cNvSpPr/>
      </xdr:nvSpPr>
      <xdr:spPr>
        <a:xfrm rot="13320000">
          <a:off x="4383597" y="28320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241</xdr:row>
      <xdr:rowOff>23653</xdr:rowOff>
    </xdr:from>
    <xdr:to>
      <xdr:col>7</xdr:col>
      <xdr:colOff>375890</xdr:colOff>
      <xdr:row>241</xdr:row>
      <xdr:rowOff>139714</xdr:rowOff>
    </xdr:to>
    <xdr:sp macro="" textlink="">
      <xdr:nvSpPr>
        <xdr:cNvPr id="1042" name="太陽 1041"/>
        <xdr:cNvSpPr/>
      </xdr:nvSpPr>
      <xdr:spPr>
        <a:xfrm>
          <a:off x="4344379" y="2861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242</xdr:row>
      <xdr:rowOff>31493</xdr:rowOff>
    </xdr:from>
    <xdr:to>
      <xdr:col>7</xdr:col>
      <xdr:colOff>359597</xdr:colOff>
      <xdr:row>242</xdr:row>
      <xdr:rowOff>136893</xdr:rowOff>
    </xdr:to>
    <xdr:sp macro="" textlink="">
      <xdr:nvSpPr>
        <xdr:cNvPr id="1043" name="月 1042"/>
        <xdr:cNvSpPr/>
      </xdr:nvSpPr>
      <xdr:spPr>
        <a:xfrm rot="13320000">
          <a:off x="4383597" y="2877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241</xdr:row>
      <xdr:rowOff>23653</xdr:rowOff>
    </xdr:from>
    <xdr:to>
      <xdr:col>7</xdr:col>
      <xdr:colOff>375890</xdr:colOff>
      <xdr:row>241</xdr:row>
      <xdr:rowOff>139714</xdr:rowOff>
    </xdr:to>
    <xdr:sp macro="" textlink="">
      <xdr:nvSpPr>
        <xdr:cNvPr id="1044" name="太陽 1043"/>
        <xdr:cNvSpPr/>
      </xdr:nvSpPr>
      <xdr:spPr>
        <a:xfrm>
          <a:off x="4344379" y="2861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242</xdr:row>
      <xdr:rowOff>31493</xdr:rowOff>
    </xdr:from>
    <xdr:to>
      <xdr:col>7</xdr:col>
      <xdr:colOff>359597</xdr:colOff>
      <xdr:row>242</xdr:row>
      <xdr:rowOff>136893</xdr:rowOff>
    </xdr:to>
    <xdr:sp macro="" textlink="">
      <xdr:nvSpPr>
        <xdr:cNvPr id="1045" name="月 1044"/>
        <xdr:cNvSpPr/>
      </xdr:nvSpPr>
      <xdr:spPr>
        <a:xfrm rot="13320000">
          <a:off x="4383597" y="2877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244</xdr:row>
      <xdr:rowOff>23653</xdr:rowOff>
    </xdr:from>
    <xdr:to>
      <xdr:col>7</xdr:col>
      <xdr:colOff>375890</xdr:colOff>
      <xdr:row>244</xdr:row>
      <xdr:rowOff>139714</xdr:rowOff>
    </xdr:to>
    <xdr:sp macro="" textlink="">
      <xdr:nvSpPr>
        <xdr:cNvPr id="1046" name="太陽 1045"/>
        <xdr:cNvSpPr/>
      </xdr:nvSpPr>
      <xdr:spPr>
        <a:xfrm>
          <a:off x="4344379" y="29074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245</xdr:row>
      <xdr:rowOff>31493</xdr:rowOff>
    </xdr:from>
    <xdr:to>
      <xdr:col>7</xdr:col>
      <xdr:colOff>359597</xdr:colOff>
      <xdr:row>245</xdr:row>
      <xdr:rowOff>136893</xdr:rowOff>
    </xdr:to>
    <xdr:sp macro="" textlink="">
      <xdr:nvSpPr>
        <xdr:cNvPr id="1047" name="月 1046"/>
        <xdr:cNvSpPr/>
      </xdr:nvSpPr>
      <xdr:spPr>
        <a:xfrm rot="13320000">
          <a:off x="4383597" y="29235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247</xdr:row>
      <xdr:rowOff>23653</xdr:rowOff>
    </xdr:from>
    <xdr:to>
      <xdr:col>7</xdr:col>
      <xdr:colOff>375890</xdr:colOff>
      <xdr:row>247</xdr:row>
      <xdr:rowOff>139714</xdr:rowOff>
    </xdr:to>
    <xdr:sp macro="" textlink="">
      <xdr:nvSpPr>
        <xdr:cNvPr id="1048" name="太陽 1047"/>
        <xdr:cNvSpPr/>
      </xdr:nvSpPr>
      <xdr:spPr>
        <a:xfrm>
          <a:off x="4344379" y="29532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248</xdr:row>
      <xdr:rowOff>31493</xdr:rowOff>
    </xdr:from>
    <xdr:to>
      <xdr:col>7</xdr:col>
      <xdr:colOff>359597</xdr:colOff>
      <xdr:row>248</xdr:row>
      <xdr:rowOff>136893</xdr:rowOff>
    </xdr:to>
    <xdr:sp macro="" textlink="">
      <xdr:nvSpPr>
        <xdr:cNvPr id="1049" name="月 1048"/>
        <xdr:cNvSpPr/>
      </xdr:nvSpPr>
      <xdr:spPr>
        <a:xfrm rot="13320000">
          <a:off x="4383597" y="29692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250</xdr:row>
      <xdr:rowOff>23653</xdr:rowOff>
    </xdr:from>
    <xdr:to>
      <xdr:col>7</xdr:col>
      <xdr:colOff>375890</xdr:colOff>
      <xdr:row>250</xdr:row>
      <xdr:rowOff>139714</xdr:rowOff>
    </xdr:to>
    <xdr:sp macro="" textlink="">
      <xdr:nvSpPr>
        <xdr:cNvPr id="1050" name="太陽 1049"/>
        <xdr:cNvSpPr/>
      </xdr:nvSpPr>
      <xdr:spPr>
        <a:xfrm>
          <a:off x="4344379" y="29989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251</xdr:row>
      <xdr:rowOff>31493</xdr:rowOff>
    </xdr:from>
    <xdr:to>
      <xdr:col>7</xdr:col>
      <xdr:colOff>359597</xdr:colOff>
      <xdr:row>251</xdr:row>
      <xdr:rowOff>136893</xdr:rowOff>
    </xdr:to>
    <xdr:sp macro="" textlink="">
      <xdr:nvSpPr>
        <xdr:cNvPr id="1051" name="月 1050"/>
        <xdr:cNvSpPr/>
      </xdr:nvSpPr>
      <xdr:spPr>
        <a:xfrm rot="13320000">
          <a:off x="4383597" y="30149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253</xdr:row>
      <xdr:rowOff>23653</xdr:rowOff>
    </xdr:from>
    <xdr:to>
      <xdr:col>7</xdr:col>
      <xdr:colOff>375890</xdr:colOff>
      <xdr:row>253</xdr:row>
      <xdr:rowOff>139714</xdr:rowOff>
    </xdr:to>
    <xdr:sp macro="" textlink="">
      <xdr:nvSpPr>
        <xdr:cNvPr id="1052" name="太陽 1051"/>
        <xdr:cNvSpPr/>
      </xdr:nvSpPr>
      <xdr:spPr>
        <a:xfrm>
          <a:off x="4344379" y="30446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254</xdr:row>
      <xdr:rowOff>31493</xdr:rowOff>
    </xdr:from>
    <xdr:to>
      <xdr:col>7</xdr:col>
      <xdr:colOff>359597</xdr:colOff>
      <xdr:row>254</xdr:row>
      <xdr:rowOff>136893</xdr:rowOff>
    </xdr:to>
    <xdr:sp macro="" textlink="">
      <xdr:nvSpPr>
        <xdr:cNvPr id="1053" name="月 1052"/>
        <xdr:cNvSpPr/>
      </xdr:nvSpPr>
      <xdr:spPr>
        <a:xfrm rot="13320000">
          <a:off x="4383597" y="30606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256</xdr:row>
      <xdr:rowOff>23653</xdr:rowOff>
    </xdr:from>
    <xdr:to>
      <xdr:col>7</xdr:col>
      <xdr:colOff>375890</xdr:colOff>
      <xdr:row>256</xdr:row>
      <xdr:rowOff>139714</xdr:rowOff>
    </xdr:to>
    <xdr:sp macro="" textlink="">
      <xdr:nvSpPr>
        <xdr:cNvPr id="1054" name="太陽 1053"/>
        <xdr:cNvSpPr/>
      </xdr:nvSpPr>
      <xdr:spPr>
        <a:xfrm>
          <a:off x="4344379" y="30903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257</xdr:row>
      <xdr:rowOff>31493</xdr:rowOff>
    </xdr:from>
    <xdr:to>
      <xdr:col>7</xdr:col>
      <xdr:colOff>359597</xdr:colOff>
      <xdr:row>257</xdr:row>
      <xdr:rowOff>136893</xdr:rowOff>
    </xdr:to>
    <xdr:sp macro="" textlink="">
      <xdr:nvSpPr>
        <xdr:cNvPr id="1055" name="月 1054"/>
        <xdr:cNvSpPr/>
      </xdr:nvSpPr>
      <xdr:spPr>
        <a:xfrm rot="13320000">
          <a:off x="4383597" y="31063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259</xdr:row>
      <xdr:rowOff>23653</xdr:rowOff>
    </xdr:from>
    <xdr:to>
      <xdr:col>7</xdr:col>
      <xdr:colOff>375890</xdr:colOff>
      <xdr:row>259</xdr:row>
      <xdr:rowOff>139714</xdr:rowOff>
    </xdr:to>
    <xdr:sp macro="" textlink="">
      <xdr:nvSpPr>
        <xdr:cNvPr id="1056" name="太陽 1055"/>
        <xdr:cNvSpPr/>
      </xdr:nvSpPr>
      <xdr:spPr>
        <a:xfrm>
          <a:off x="4344379" y="31360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260</xdr:row>
      <xdr:rowOff>31493</xdr:rowOff>
    </xdr:from>
    <xdr:to>
      <xdr:col>7</xdr:col>
      <xdr:colOff>359597</xdr:colOff>
      <xdr:row>260</xdr:row>
      <xdr:rowOff>136893</xdr:rowOff>
    </xdr:to>
    <xdr:sp macro="" textlink="">
      <xdr:nvSpPr>
        <xdr:cNvPr id="1057" name="月 1056"/>
        <xdr:cNvSpPr/>
      </xdr:nvSpPr>
      <xdr:spPr>
        <a:xfrm rot="13320000">
          <a:off x="4383597" y="31521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202</xdr:row>
      <xdr:rowOff>23653</xdr:rowOff>
    </xdr:from>
    <xdr:to>
      <xdr:col>7</xdr:col>
      <xdr:colOff>375890</xdr:colOff>
      <xdr:row>202</xdr:row>
      <xdr:rowOff>139714</xdr:rowOff>
    </xdr:to>
    <xdr:sp macro="" textlink="">
      <xdr:nvSpPr>
        <xdr:cNvPr id="1058" name="太陽 1057"/>
        <xdr:cNvSpPr/>
      </xdr:nvSpPr>
      <xdr:spPr>
        <a:xfrm>
          <a:off x="4344379" y="22674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203</xdr:row>
      <xdr:rowOff>31493</xdr:rowOff>
    </xdr:from>
    <xdr:to>
      <xdr:col>7</xdr:col>
      <xdr:colOff>359597</xdr:colOff>
      <xdr:row>203</xdr:row>
      <xdr:rowOff>136893</xdr:rowOff>
    </xdr:to>
    <xdr:sp macro="" textlink="">
      <xdr:nvSpPr>
        <xdr:cNvPr id="1059" name="月 1058"/>
        <xdr:cNvSpPr/>
      </xdr:nvSpPr>
      <xdr:spPr>
        <a:xfrm rot="13320000">
          <a:off x="4383597" y="22834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205</xdr:row>
      <xdr:rowOff>23653</xdr:rowOff>
    </xdr:from>
    <xdr:to>
      <xdr:col>7</xdr:col>
      <xdr:colOff>375890</xdr:colOff>
      <xdr:row>205</xdr:row>
      <xdr:rowOff>139714</xdr:rowOff>
    </xdr:to>
    <xdr:sp macro="" textlink="">
      <xdr:nvSpPr>
        <xdr:cNvPr id="1060" name="太陽 1059"/>
        <xdr:cNvSpPr/>
      </xdr:nvSpPr>
      <xdr:spPr>
        <a:xfrm>
          <a:off x="4344379" y="23131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206</xdr:row>
      <xdr:rowOff>31493</xdr:rowOff>
    </xdr:from>
    <xdr:to>
      <xdr:col>7</xdr:col>
      <xdr:colOff>359597</xdr:colOff>
      <xdr:row>206</xdr:row>
      <xdr:rowOff>136893</xdr:rowOff>
    </xdr:to>
    <xdr:sp macro="" textlink="">
      <xdr:nvSpPr>
        <xdr:cNvPr id="1061" name="月 1060"/>
        <xdr:cNvSpPr/>
      </xdr:nvSpPr>
      <xdr:spPr>
        <a:xfrm rot="13320000">
          <a:off x="4383597" y="23291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208</xdr:row>
      <xdr:rowOff>23653</xdr:rowOff>
    </xdr:from>
    <xdr:to>
      <xdr:col>7</xdr:col>
      <xdr:colOff>375890</xdr:colOff>
      <xdr:row>208</xdr:row>
      <xdr:rowOff>139714</xdr:rowOff>
    </xdr:to>
    <xdr:sp macro="" textlink="">
      <xdr:nvSpPr>
        <xdr:cNvPr id="1062" name="太陽 1061"/>
        <xdr:cNvSpPr/>
      </xdr:nvSpPr>
      <xdr:spPr>
        <a:xfrm>
          <a:off x="4344379" y="23588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209</xdr:row>
      <xdr:rowOff>31493</xdr:rowOff>
    </xdr:from>
    <xdr:to>
      <xdr:col>7</xdr:col>
      <xdr:colOff>359597</xdr:colOff>
      <xdr:row>209</xdr:row>
      <xdr:rowOff>136893</xdr:rowOff>
    </xdr:to>
    <xdr:sp macro="" textlink="">
      <xdr:nvSpPr>
        <xdr:cNvPr id="1063" name="月 1062"/>
        <xdr:cNvSpPr/>
      </xdr:nvSpPr>
      <xdr:spPr>
        <a:xfrm rot="13320000">
          <a:off x="4383597" y="23748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211</xdr:row>
      <xdr:rowOff>23653</xdr:rowOff>
    </xdr:from>
    <xdr:to>
      <xdr:col>7</xdr:col>
      <xdr:colOff>375890</xdr:colOff>
      <xdr:row>211</xdr:row>
      <xdr:rowOff>139714</xdr:rowOff>
    </xdr:to>
    <xdr:sp macro="" textlink="">
      <xdr:nvSpPr>
        <xdr:cNvPr id="1064" name="太陽 1063"/>
        <xdr:cNvSpPr/>
      </xdr:nvSpPr>
      <xdr:spPr>
        <a:xfrm>
          <a:off x="4344379" y="24045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212</xdr:row>
      <xdr:rowOff>31493</xdr:rowOff>
    </xdr:from>
    <xdr:to>
      <xdr:col>7</xdr:col>
      <xdr:colOff>359597</xdr:colOff>
      <xdr:row>212</xdr:row>
      <xdr:rowOff>136893</xdr:rowOff>
    </xdr:to>
    <xdr:sp macro="" textlink="">
      <xdr:nvSpPr>
        <xdr:cNvPr id="1065" name="月 1064"/>
        <xdr:cNvSpPr/>
      </xdr:nvSpPr>
      <xdr:spPr>
        <a:xfrm rot="13320000">
          <a:off x="4383597" y="24205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211</xdr:row>
      <xdr:rowOff>23653</xdr:rowOff>
    </xdr:from>
    <xdr:to>
      <xdr:col>7</xdr:col>
      <xdr:colOff>375890</xdr:colOff>
      <xdr:row>211</xdr:row>
      <xdr:rowOff>139714</xdr:rowOff>
    </xdr:to>
    <xdr:sp macro="" textlink="">
      <xdr:nvSpPr>
        <xdr:cNvPr id="1066" name="太陽 1065"/>
        <xdr:cNvSpPr/>
      </xdr:nvSpPr>
      <xdr:spPr>
        <a:xfrm>
          <a:off x="4344379" y="24045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212</xdr:row>
      <xdr:rowOff>31493</xdr:rowOff>
    </xdr:from>
    <xdr:to>
      <xdr:col>7</xdr:col>
      <xdr:colOff>359597</xdr:colOff>
      <xdr:row>212</xdr:row>
      <xdr:rowOff>136893</xdr:rowOff>
    </xdr:to>
    <xdr:sp macro="" textlink="">
      <xdr:nvSpPr>
        <xdr:cNvPr id="1067" name="月 1066"/>
        <xdr:cNvSpPr/>
      </xdr:nvSpPr>
      <xdr:spPr>
        <a:xfrm rot="13320000">
          <a:off x="4383597" y="24205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214</xdr:row>
      <xdr:rowOff>23653</xdr:rowOff>
    </xdr:from>
    <xdr:to>
      <xdr:col>7</xdr:col>
      <xdr:colOff>375890</xdr:colOff>
      <xdr:row>214</xdr:row>
      <xdr:rowOff>139714</xdr:rowOff>
    </xdr:to>
    <xdr:sp macro="" textlink="">
      <xdr:nvSpPr>
        <xdr:cNvPr id="1068" name="太陽 1067"/>
        <xdr:cNvSpPr/>
      </xdr:nvSpPr>
      <xdr:spPr>
        <a:xfrm>
          <a:off x="4344379" y="24502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215</xdr:row>
      <xdr:rowOff>31493</xdr:rowOff>
    </xdr:from>
    <xdr:to>
      <xdr:col>7</xdr:col>
      <xdr:colOff>359597</xdr:colOff>
      <xdr:row>215</xdr:row>
      <xdr:rowOff>136893</xdr:rowOff>
    </xdr:to>
    <xdr:sp macro="" textlink="">
      <xdr:nvSpPr>
        <xdr:cNvPr id="1069" name="月 1068"/>
        <xdr:cNvSpPr/>
      </xdr:nvSpPr>
      <xdr:spPr>
        <a:xfrm rot="13320000">
          <a:off x="4383597" y="24663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217</xdr:row>
      <xdr:rowOff>23653</xdr:rowOff>
    </xdr:from>
    <xdr:to>
      <xdr:col>7</xdr:col>
      <xdr:colOff>375890</xdr:colOff>
      <xdr:row>217</xdr:row>
      <xdr:rowOff>139714</xdr:rowOff>
    </xdr:to>
    <xdr:sp macro="" textlink="">
      <xdr:nvSpPr>
        <xdr:cNvPr id="1070" name="太陽 1069"/>
        <xdr:cNvSpPr/>
      </xdr:nvSpPr>
      <xdr:spPr>
        <a:xfrm>
          <a:off x="4344379" y="24960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218</xdr:row>
      <xdr:rowOff>31493</xdr:rowOff>
    </xdr:from>
    <xdr:to>
      <xdr:col>7</xdr:col>
      <xdr:colOff>359597</xdr:colOff>
      <xdr:row>218</xdr:row>
      <xdr:rowOff>136893</xdr:rowOff>
    </xdr:to>
    <xdr:sp macro="" textlink="">
      <xdr:nvSpPr>
        <xdr:cNvPr id="1071" name="月 1070"/>
        <xdr:cNvSpPr/>
      </xdr:nvSpPr>
      <xdr:spPr>
        <a:xfrm rot="13320000">
          <a:off x="4383597" y="25120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220</xdr:row>
      <xdr:rowOff>23653</xdr:rowOff>
    </xdr:from>
    <xdr:to>
      <xdr:col>7</xdr:col>
      <xdr:colOff>375890</xdr:colOff>
      <xdr:row>220</xdr:row>
      <xdr:rowOff>139714</xdr:rowOff>
    </xdr:to>
    <xdr:sp macro="" textlink="">
      <xdr:nvSpPr>
        <xdr:cNvPr id="1072" name="太陽 1071"/>
        <xdr:cNvSpPr/>
      </xdr:nvSpPr>
      <xdr:spPr>
        <a:xfrm>
          <a:off x="4344379" y="25417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221</xdr:row>
      <xdr:rowOff>31493</xdr:rowOff>
    </xdr:from>
    <xdr:to>
      <xdr:col>7</xdr:col>
      <xdr:colOff>359597</xdr:colOff>
      <xdr:row>221</xdr:row>
      <xdr:rowOff>136893</xdr:rowOff>
    </xdr:to>
    <xdr:sp macro="" textlink="">
      <xdr:nvSpPr>
        <xdr:cNvPr id="1073" name="月 1072"/>
        <xdr:cNvSpPr/>
      </xdr:nvSpPr>
      <xdr:spPr>
        <a:xfrm rot="13320000">
          <a:off x="4383597" y="25577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223</xdr:row>
      <xdr:rowOff>23653</xdr:rowOff>
    </xdr:from>
    <xdr:to>
      <xdr:col>7</xdr:col>
      <xdr:colOff>375890</xdr:colOff>
      <xdr:row>223</xdr:row>
      <xdr:rowOff>139714</xdr:rowOff>
    </xdr:to>
    <xdr:sp macro="" textlink="">
      <xdr:nvSpPr>
        <xdr:cNvPr id="1074" name="太陽 1073"/>
        <xdr:cNvSpPr/>
      </xdr:nvSpPr>
      <xdr:spPr>
        <a:xfrm>
          <a:off x="4344379" y="25874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224</xdr:row>
      <xdr:rowOff>31493</xdr:rowOff>
    </xdr:from>
    <xdr:to>
      <xdr:col>7</xdr:col>
      <xdr:colOff>359597</xdr:colOff>
      <xdr:row>224</xdr:row>
      <xdr:rowOff>136893</xdr:rowOff>
    </xdr:to>
    <xdr:sp macro="" textlink="">
      <xdr:nvSpPr>
        <xdr:cNvPr id="1075" name="月 1074"/>
        <xdr:cNvSpPr/>
      </xdr:nvSpPr>
      <xdr:spPr>
        <a:xfrm rot="13320000">
          <a:off x="4383597" y="26034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226</xdr:row>
      <xdr:rowOff>23653</xdr:rowOff>
    </xdr:from>
    <xdr:to>
      <xdr:col>7</xdr:col>
      <xdr:colOff>375890</xdr:colOff>
      <xdr:row>226</xdr:row>
      <xdr:rowOff>139714</xdr:rowOff>
    </xdr:to>
    <xdr:sp macro="" textlink="">
      <xdr:nvSpPr>
        <xdr:cNvPr id="1076" name="太陽 1075"/>
        <xdr:cNvSpPr/>
      </xdr:nvSpPr>
      <xdr:spPr>
        <a:xfrm>
          <a:off x="4344379" y="26331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227</xdr:row>
      <xdr:rowOff>31493</xdr:rowOff>
    </xdr:from>
    <xdr:to>
      <xdr:col>7</xdr:col>
      <xdr:colOff>359597</xdr:colOff>
      <xdr:row>227</xdr:row>
      <xdr:rowOff>136893</xdr:rowOff>
    </xdr:to>
    <xdr:sp macro="" textlink="">
      <xdr:nvSpPr>
        <xdr:cNvPr id="1077" name="月 1076"/>
        <xdr:cNvSpPr/>
      </xdr:nvSpPr>
      <xdr:spPr>
        <a:xfrm rot="13320000">
          <a:off x="4383597" y="26491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229</xdr:row>
      <xdr:rowOff>23653</xdr:rowOff>
    </xdr:from>
    <xdr:to>
      <xdr:col>7</xdr:col>
      <xdr:colOff>375890</xdr:colOff>
      <xdr:row>229</xdr:row>
      <xdr:rowOff>139714</xdr:rowOff>
    </xdr:to>
    <xdr:sp macro="" textlink="">
      <xdr:nvSpPr>
        <xdr:cNvPr id="1078" name="太陽 1077"/>
        <xdr:cNvSpPr/>
      </xdr:nvSpPr>
      <xdr:spPr>
        <a:xfrm>
          <a:off x="4344379" y="26788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230</xdr:row>
      <xdr:rowOff>31493</xdr:rowOff>
    </xdr:from>
    <xdr:to>
      <xdr:col>7</xdr:col>
      <xdr:colOff>359597</xdr:colOff>
      <xdr:row>230</xdr:row>
      <xdr:rowOff>136893</xdr:rowOff>
    </xdr:to>
    <xdr:sp macro="" textlink="">
      <xdr:nvSpPr>
        <xdr:cNvPr id="1079" name="月 1078"/>
        <xdr:cNvSpPr/>
      </xdr:nvSpPr>
      <xdr:spPr>
        <a:xfrm rot="13320000">
          <a:off x="4383597" y="26949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232</xdr:row>
      <xdr:rowOff>23653</xdr:rowOff>
    </xdr:from>
    <xdr:to>
      <xdr:col>7</xdr:col>
      <xdr:colOff>375890</xdr:colOff>
      <xdr:row>232</xdr:row>
      <xdr:rowOff>139714</xdr:rowOff>
    </xdr:to>
    <xdr:sp macro="" textlink="">
      <xdr:nvSpPr>
        <xdr:cNvPr id="1080" name="太陽 1079"/>
        <xdr:cNvSpPr/>
      </xdr:nvSpPr>
      <xdr:spPr>
        <a:xfrm>
          <a:off x="4344379" y="27246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233</xdr:row>
      <xdr:rowOff>31493</xdr:rowOff>
    </xdr:from>
    <xdr:to>
      <xdr:col>7</xdr:col>
      <xdr:colOff>359597</xdr:colOff>
      <xdr:row>233</xdr:row>
      <xdr:rowOff>136893</xdr:rowOff>
    </xdr:to>
    <xdr:sp macro="" textlink="">
      <xdr:nvSpPr>
        <xdr:cNvPr id="1081" name="月 1080"/>
        <xdr:cNvSpPr/>
      </xdr:nvSpPr>
      <xdr:spPr>
        <a:xfrm rot="13320000">
          <a:off x="4383597" y="27406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235</xdr:row>
      <xdr:rowOff>23653</xdr:rowOff>
    </xdr:from>
    <xdr:to>
      <xdr:col>7</xdr:col>
      <xdr:colOff>375890</xdr:colOff>
      <xdr:row>235</xdr:row>
      <xdr:rowOff>139714</xdr:rowOff>
    </xdr:to>
    <xdr:sp macro="" textlink="">
      <xdr:nvSpPr>
        <xdr:cNvPr id="1082" name="太陽 1081"/>
        <xdr:cNvSpPr/>
      </xdr:nvSpPr>
      <xdr:spPr>
        <a:xfrm>
          <a:off x="4344379" y="27703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236</xdr:row>
      <xdr:rowOff>31493</xdr:rowOff>
    </xdr:from>
    <xdr:to>
      <xdr:col>7</xdr:col>
      <xdr:colOff>359597</xdr:colOff>
      <xdr:row>236</xdr:row>
      <xdr:rowOff>136893</xdr:rowOff>
    </xdr:to>
    <xdr:sp macro="" textlink="">
      <xdr:nvSpPr>
        <xdr:cNvPr id="1083" name="月 1082"/>
        <xdr:cNvSpPr/>
      </xdr:nvSpPr>
      <xdr:spPr>
        <a:xfrm rot="13320000">
          <a:off x="4383597" y="27863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238</xdr:row>
      <xdr:rowOff>23653</xdr:rowOff>
    </xdr:from>
    <xdr:to>
      <xdr:col>7</xdr:col>
      <xdr:colOff>375890</xdr:colOff>
      <xdr:row>238</xdr:row>
      <xdr:rowOff>139714</xdr:rowOff>
    </xdr:to>
    <xdr:sp macro="" textlink="">
      <xdr:nvSpPr>
        <xdr:cNvPr id="1084" name="太陽 1083"/>
        <xdr:cNvSpPr/>
      </xdr:nvSpPr>
      <xdr:spPr>
        <a:xfrm>
          <a:off x="4344379" y="28160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239</xdr:row>
      <xdr:rowOff>31493</xdr:rowOff>
    </xdr:from>
    <xdr:to>
      <xdr:col>7</xdr:col>
      <xdr:colOff>359597</xdr:colOff>
      <xdr:row>239</xdr:row>
      <xdr:rowOff>136893</xdr:rowOff>
    </xdr:to>
    <xdr:sp macro="" textlink="">
      <xdr:nvSpPr>
        <xdr:cNvPr id="1085" name="月 1084"/>
        <xdr:cNvSpPr/>
      </xdr:nvSpPr>
      <xdr:spPr>
        <a:xfrm rot="13320000">
          <a:off x="4383597" y="28320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241</xdr:row>
      <xdr:rowOff>23653</xdr:rowOff>
    </xdr:from>
    <xdr:to>
      <xdr:col>7</xdr:col>
      <xdr:colOff>375890</xdr:colOff>
      <xdr:row>241</xdr:row>
      <xdr:rowOff>139714</xdr:rowOff>
    </xdr:to>
    <xdr:sp macro="" textlink="">
      <xdr:nvSpPr>
        <xdr:cNvPr id="1086" name="太陽 1085"/>
        <xdr:cNvSpPr/>
      </xdr:nvSpPr>
      <xdr:spPr>
        <a:xfrm>
          <a:off x="4344379" y="2861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242</xdr:row>
      <xdr:rowOff>31493</xdr:rowOff>
    </xdr:from>
    <xdr:to>
      <xdr:col>7</xdr:col>
      <xdr:colOff>359597</xdr:colOff>
      <xdr:row>242</xdr:row>
      <xdr:rowOff>136893</xdr:rowOff>
    </xdr:to>
    <xdr:sp macro="" textlink="">
      <xdr:nvSpPr>
        <xdr:cNvPr id="1087" name="月 1086"/>
        <xdr:cNvSpPr/>
      </xdr:nvSpPr>
      <xdr:spPr>
        <a:xfrm rot="13320000">
          <a:off x="4383597" y="2877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241</xdr:row>
      <xdr:rowOff>23653</xdr:rowOff>
    </xdr:from>
    <xdr:to>
      <xdr:col>7</xdr:col>
      <xdr:colOff>375890</xdr:colOff>
      <xdr:row>241</xdr:row>
      <xdr:rowOff>139714</xdr:rowOff>
    </xdr:to>
    <xdr:sp macro="" textlink="">
      <xdr:nvSpPr>
        <xdr:cNvPr id="1088" name="太陽 1087"/>
        <xdr:cNvSpPr/>
      </xdr:nvSpPr>
      <xdr:spPr>
        <a:xfrm>
          <a:off x="4344379" y="2861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242</xdr:row>
      <xdr:rowOff>31493</xdr:rowOff>
    </xdr:from>
    <xdr:to>
      <xdr:col>7</xdr:col>
      <xdr:colOff>359597</xdr:colOff>
      <xdr:row>242</xdr:row>
      <xdr:rowOff>136893</xdr:rowOff>
    </xdr:to>
    <xdr:sp macro="" textlink="">
      <xdr:nvSpPr>
        <xdr:cNvPr id="1089" name="月 1088"/>
        <xdr:cNvSpPr/>
      </xdr:nvSpPr>
      <xdr:spPr>
        <a:xfrm rot="13320000">
          <a:off x="4383597" y="2877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244</xdr:row>
      <xdr:rowOff>23653</xdr:rowOff>
    </xdr:from>
    <xdr:to>
      <xdr:col>7</xdr:col>
      <xdr:colOff>375890</xdr:colOff>
      <xdr:row>244</xdr:row>
      <xdr:rowOff>139714</xdr:rowOff>
    </xdr:to>
    <xdr:sp macro="" textlink="">
      <xdr:nvSpPr>
        <xdr:cNvPr id="1090" name="太陽 1089"/>
        <xdr:cNvSpPr/>
      </xdr:nvSpPr>
      <xdr:spPr>
        <a:xfrm>
          <a:off x="4344379" y="29074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245</xdr:row>
      <xdr:rowOff>31493</xdr:rowOff>
    </xdr:from>
    <xdr:to>
      <xdr:col>7</xdr:col>
      <xdr:colOff>359597</xdr:colOff>
      <xdr:row>245</xdr:row>
      <xdr:rowOff>136893</xdr:rowOff>
    </xdr:to>
    <xdr:sp macro="" textlink="">
      <xdr:nvSpPr>
        <xdr:cNvPr id="1091" name="月 1090"/>
        <xdr:cNvSpPr/>
      </xdr:nvSpPr>
      <xdr:spPr>
        <a:xfrm rot="13320000">
          <a:off x="4383597" y="29235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247</xdr:row>
      <xdr:rowOff>23653</xdr:rowOff>
    </xdr:from>
    <xdr:to>
      <xdr:col>7</xdr:col>
      <xdr:colOff>375890</xdr:colOff>
      <xdr:row>247</xdr:row>
      <xdr:rowOff>139714</xdr:rowOff>
    </xdr:to>
    <xdr:sp macro="" textlink="">
      <xdr:nvSpPr>
        <xdr:cNvPr id="1092" name="太陽 1091"/>
        <xdr:cNvSpPr/>
      </xdr:nvSpPr>
      <xdr:spPr>
        <a:xfrm>
          <a:off x="4344379" y="29532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248</xdr:row>
      <xdr:rowOff>31493</xdr:rowOff>
    </xdr:from>
    <xdr:to>
      <xdr:col>7</xdr:col>
      <xdr:colOff>359597</xdr:colOff>
      <xdr:row>248</xdr:row>
      <xdr:rowOff>136893</xdr:rowOff>
    </xdr:to>
    <xdr:sp macro="" textlink="">
      <xdr:nvSpPr>
        <xdr:cNvPr id="1093" name="月 1092"/>
        <xdr:cNvSpPr/>
      </xdr:nvSpPr>
      <xdr:spPr>
        <a:xfrm rot="13320000">
          <a:off x="4383597" y="29692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250</xdr:row>
      <xdr:rowOff>23653</xdr:rowOff>
    </xdr:from>
    <xdr:to>
      <xdr:col>7</xdr:col>
      <xdr:colOff>375890</xdr:colOff>
      <xdr:row>250</xdr:row>
      <xdr:rowOff>139714</xdr:rowOff>
    </xdr:to>
    <xdr:sp macro="" textlink="">
      <xdr:nvSpPr>
        <xdr:cNvPr id="1094" name="太陽 1093"/>
        <xdr:cNvSpPr/>
      </xdr:nvSpPr>
      <xdr:spPr>
        <a:xfrm>
          <a:off x="4344379" y="29989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251</xdr:row>
      <xdr:rowOff>31493</xdr:rowOff>
    </xdr:from>
    <xdr:to>
      <xdr:col>7</xdr:col>
      <xdr:colOff>359597</xdr:colOff>
      <xdr:row>251</xdr:row>
      <xdr:rowOff>136893</xdr:rowOff>
    </xdr:to>
    <xdr:sp macro="" textlink="">
      <xdr:nvSpPr>
        <xdr:cNvPr id="1095" name="月 1094"/>
        <xdr:cNvSpPr/>
      </xdr:nvSpPr>
      <xdr:spPr>
        <a:xfrm rot="13320000">
          <a:off x="4383597" y="30149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253</xdr:row>
      <xdr:rowOff>23653</xdr:rowOff>
    </xdr:from>
    <xdr:to>
      <xdr:col>7</xdr:col>
      <xdr:colOff>375890</xdr:colOff>
      <xdr:row>253</xdr:row>
      <xdr:rowOff>139714</xdr:rowOff>
    </xdr:to>
    <xdr:sp macro="" textlink="">
      <xdr:nvSpPr>
        <xdr:cNvPr id="1096" name="太陽 1095"/>
        <xdr:cNvSpPr/>
      </xdr:nvSpPr>
      <xdr:spPr>
        <a:xfrm>
          <a:off x="4344379" y="30446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254</xdr:row>
      <xdr:rowOff>31493</xdr:rowOff>
    </xdr:from>
    <xdr:to>
      <xdr:col>7</xdr:col>
      <xdr:colOff>359597</xdr:colOff>
      <xdr:row>254</xdr:row>
      <xdr:rowOff>136893</xdr:rowOff>
    </xdr:to>
    <xdr:sp macro="" textlink="">
      <xdr:nvSpPr>
        <xdr:cNvPr id="1097" name="月 1096"/>
        <xdr:cNvSpPr/>
      </xdr:nvSpPr>
      <xdr:spPr>
        <a:xfrm rot="13320000">
          <a:off x="4383597" y="30606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256</xdr:row>
      <xdr:rowOff>23653</xdr:rowOff>
    </xdr:from>
    <xdr:to>
      <xdr:col>7</xdr:col>
      <xdr:colOff>375890</xdr:colOff>
      <xdr:row>256</xdr:row>
      <xdr:rowOff>139714</xdr:rowOff>
    </xdr:to>
    <xdr:sp macro="" textlink="">
      <xdr:nvSpPr>
        <xdr:cNvPr id="1098" name="太陽 1097"/>
        <xdr:cNvSpPr/>
      </xdr:nvSpPr>
      <xdr:spPr>
        <a:xfrm>
          <a:off x="4344379" y="30903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257</xdr:row>
      <xdr:rowOff>31493</xdr:rowOff>
    </xdr:from>
    <xdr:to>
      <xdr:col>7</xdr:col>
      <xdr:colOff>359597</xdr:colOff>
      <xdr:row>257</xdr:row>
      <xdr:rowOff>136893</xdr:rowOff>
    </xdr:to>
    <xdr:sp macro="" textlink="">
      <xdr:nvSpPr>
        <xdr:cNvPr id="1099" name="月 1098"/>
        <xdr:cNvSpPr/>
      </xdr:nvSpPr>
      <xdr:spPr>
        <a:xfrm rot="13320000">
          <a:off x="4383597" y="31063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259</xdr:row>
      <xdr:rowOff>23653</xdr:rowOff>
    </xdr:from>
    <xdr:to>
      <xdr:col>7</xdr:col>
      <xdr:colOff>375890</xdr:colOff>
      <xdr:row>259</xdr:row>
      <xdr:rowOff>139714</xdr:rowOff>
    </xdr:to>
    <xdr:sp macro="" textlink="">
      <xdr:nvSpPr>
        <xdr:cNvPr id="1100" name="太陽 1099"/>
        <xdr:cNvSpPr/>
      </xdr:nvSpPr>
      <xdr:spPr>
        <a:xfrm>
          <a:off x="4344379" y="31360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260</xdr:row>
      <xdr:rowOff>31493</xdr:rowOff>
    </xdr:from>
    <xdr:to>
      <xdr:col>7</xdr:col>
      <xdr:colOff>359597</xdr:colOff>
      <xdr:row>260</xdr:row>
      <xdr:rowOff>136893</xdr:rowOff>
    </xdr:to>
    <xdr:sp macro="" textlink="">
      <xdr:nvSpPr>
        <xdr:cNvPr id="1101" name="月 1100"/>
        <xdr:cNvSpPr/>
      </xdr:nvSpPr>
      <xdr:spPr>
        <a:xfrm rot="13320000">
          <a:off x="4383597" y="31521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202</xdr:row>
      <xdr:rowOff>23653</xdr:rowOff>
    </xdr:from>
    <xdr:to>
      <xdr:col>7</xdr:col>
      <xdr:colOff>375890</xdr:colOff>
      <xdr:row>202</xdr:row>
      <xdr:rowOff>139714</xdr:rowOff>
    </xdr:to>
    <xdr:sp macro="" textlink="">
      <xdr:nvSpPr>
        <xdr:cNvPr id="1102" name="太陽 1101"/>
        <xdr:cNvSpPr/>
      </xdr:nvSpPr>
      <xdr:spPr>
        <a:xfrm>
          <a:off x="4344379" y="22674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203</xdr:row>
      <xdr:rowOff>31493</xdr:rowOff>
    </xdr:from>
    <xdr:to>
      <xdr:col>7</xdr:col>
      <xdr:colOff>359597</xdr:colOff>
      <xdr:row>203</xdr:row>
      <xdr:rowOff>136893</xdr:rowOff>
    </xdr:to>
    <xdr:sp macro="" textlink="">
      <xdr:nvSpPr>
        <xdr:cNvPr id="1103" name="月 1102"/>
        <xdr:cNvSpPr/>
      </xdr:nvSpPr>
      <xdr:spPr>
        <a:xfrm rot="13320000">
          <a:off x="4383597" y="22834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205</xdr:row>
      <xdr:rowOff>23653</xdr:rowOff>
    </xdr:from>
    <xdr:to>
      <xdr:col>7</xdr:col>
      <xdr:colOff>375890</xdr:colOff>
      <xdr:row>205</xdr:row>
      <xdr:rowOff>139714</xdr:rowOff>
    </xdr:to>
    <xdr:sp macro="" textlink="">
      <xdr:nvSpPr>
        <xdr:cNvPr id="1104" name="太陽 1103"/>
        <xdr:cNvSpPr/>
      </xdr:nvSpPr>
      <xdr:spPr>
        <a:xfrm>
          <a:off x="4344379" y="23131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206</xdr:row>
      <xdr:rowOff>31493</xdr:rowOff>
    </xdr:from>
    <xdr:to>
      <xdr:col>7</xdr:col>
      <xdr:colOff>359597</xdr:colOff>
      <xdr:row>206</xdr:row>
      <xdr:rowOff>136893</xdr:rowOff>
    </xdr:to>
    <xdr:sp macro="" textlink="">
      <xdr:nvSpPr>
        <xdr:cNvPr id="1105" name="月 1104"/>
        <xdr:cNvSpPr/>
      </xdr:nvSpPr>
      <xdr:spPr>
        <a:xfrm rot="13320000">
          <a:off x="4383597" y="23291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208</xdr:row>
      <xdr:rowOff>23653</xdr:rowOff>
    </xdr:from>
    <xdr:to>
      <xdr:col>7</xdr:col>
      <xdr:colOff>375890</xdr:colOff>
      <xdr:row>208</xdr:row>
      <xdr:rowOff>139714</xdr:rowOff>
    </xdr:to>
    <xdr:sp macro="" textlink="">
      <xdr:nvSpPr>
        <xdr:cNvPr id="1106" name="太陽 1105"/>
        <xdr:cNvSpPr/>
      </xdr:nvSpPr>
      <xdr:spPr>
        <a:xfrm>
          <a:off x="4344379" y="23588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209</xdr:row>
      <xdr:rowOff>31493</xdr:rowOff>
    </xdr:from>
    <xdr:to>
      <xdr:col>7</xdr:col>
      <xdr:colOff>359597</xdr:colOff>
      <xdr:row>209</xdr:row>
      <xdr:rowOff>136893</xdr:rowOff>
    </xdr:to>
    <xdr:sp macro="" textlink="">
      <xdr:nvSpPr>
        <xdr:cNvPr id="1107" name="月 1106"/>
        <xdr:cNvSpPr/>
      </xdr:nvSpPr>
      <xdr:spPr>
        <a:xfrm rot="13320000">
          <a:off x="4383597" y="23748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211</xdr:row>
      <xdr:rowOff>23653</xdr:rowOff>
    </xdr:from>
    <xdr:to>
      <xdr:col>7</xdr:col>
      <xdr:colOff>375890</xdr:colOff>
      <xdr:row>211</xdr:row>
      <xdr:rowOff>139714</xdr:rowOff>
    </xdr:to>
    <xdr:sp macro="" textlink="">
      <xdr:nvSpPr>
        <xdr:cNvPr id="1108" name="太陽 1107"/>
        <xdr:cNvSpPr/>
      </xdr:nvSpPr>
      <xdr:spPr>
        <a:xfrm>
          <a:off x="4344379" y="24045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212</xdr:row>
      <xdr:rowOff>31493</xdr:rowOff>
    </xdr:from>
    <xdr:to>
      <xdr:col>7</xdr:col>
      <xdr:colOff>359597</xdr:colOff>
      <xdr:row>212</xdr:row>
      <xdr:rowOff>136893</xdr:rowOff>
    </xdr:to>
    <xdr:sp macro="" textlink="">
      <xdr:nvSpPr>
        <xdr:cNvPr id="1109" name="月 1108"/>
        <xdr:cNvSpPr/>
      </xdr:nvSpPr>
      <xdr:spPr>
        <a:xfrm rot="13320000">
          <a:off x="4383597" y="24205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211</xdr:row>
      <xdr:rowOff>23653</xdr:rowOff>
    </xdr:from>
    <xdr:to>
      <xdr:col>7</xdr:col>
      <xdr:colOff>375890</xdr:colOff>
      <xdr:row>211</xdr:row>
      <xdr:rowOff>139714</xdr:rowOff>
    </xdr:to>
    <xdr:sp macro="" textlink="">
      <xdr:nvSpPr>
        <xdr:cNvPr id="1110" name="太陽 1109"/>
        <xdr:cNvSpPr/>
      </xdr:nvSpPr>
      <xdr:spPr>
        <a:xfrm>
          <a:off x="4344379" y="24045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212</xdr:row>
      <xdr:rowOff>31493</xdr:rowOff>
    </xdr:from>
    <xdr:to>
      <xdr:col>7</xdr:col>
      <xdr:colOff>359597</xdr:colOff>
      <xdr:row>212</xdr:row>
      <xdr:rowOff>136893</xdr:rowOff>
    </xdr:to>
    <xdr:sp macro="" textlink="">
      <xdr:nvSpPr>
        <xdr:cNvPr id="1111" name="月 1110"/>
        <xdr:cNvSpPr/>
      </xdr:nvSpPr>
      <xdr:spPr>
        <a:xfrm rot="13320000">
          <a:off x="4383597" y="24205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214</xdr:row>
      <xdr:rowOff>23653</xdr:rowOff>
    </xdr:from>
    <xdr:to>
      <xdr:col>7</xdr:col>
      <xdr:colOff>375890</xdr:colOff>
      <xdr:row>214</xdr:row>
      <xdr:rowOff>139714</xdr:rowOff>
    </xdr:to>
    <xdr:sp macro="" textlink="">
      <xdr:nvSpPr>
        <xdr:cNvPr id="1112" name="太陽 1111"/>
        <xdr:cNvSpPr/>
      </xdr:nvSpPr>
      <xdr:spPr>
        <a:xfrm>
          <a:off x="4344379" y="24502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215</xdr:row>
      <xdr:rowOff>31493</xdr:rowOff>
    </xdr:from>
    <xdr:to>
      <xdr:col>7</xdr:col>
      <xdr:colOff>359597</xdr:colOff>
      <xdr:row>215</xdr:row>
      <xdr:rowOff>136893</xdr:rowOff>
    </xdr:to>
    <xdr:sp macro="" textlink="">
      <xdr:nvSpPr>
        <xdr:cNvPr id="1113" name="月 1112"/>
        <xdr:cNvSpPr/>
      </xdr:nvSpPr>
      <xdr:spPr>
        <a:xfrm rot="13320000">
          <a:off x="4383597" y="24663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217</xdr:row>
      <xdr:rowOff>23653</xdr:rowOff>
    </xdr:from>
    <xdr:to>
      <xdr:col>7</xdr:col>
      <xdr:colOff>375890</xdr:colOff>
      <xdr:row>217</xdr:row>
      <xdr:rowOff>139714</xdr:rowOff>
    </xdr:to>
    <xdr:sp macro="" textlink="">
      <xdr:nvSpPr>
        <xdr:cNvPr id="1114" name="太陽 1113"/>
        <xdr:cNvSpPr/>
      </xdr:nvSpPr>
      <xdr:spPr>
        <a:xfrm>
          <a:off x="4344379" y="24960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218</xdr:row>
      <xdr:rowOff>31493</xdr:rowOff>
    </xdr:from>
    <xdr:to>
      <xdr:col>7</xdr:col>
      <xdr:colOff>359597</xdr:colOff>
      <xdr:row>218</xdr:row>
      <xdr:rowOff>136893</xdr:rowOff>
    </xdr:to>
    <xdr:sp macro="" textlink="">
      <xdr:nvSpPr>
        <xdr:cNvPr id="1115" name="月 1114"/>
        <xdr:cNvSpPr/>
      </xdr:nvSpPr>
      <xdr:spPr>
        <a:xfrm rot="13320000">
          <a:off x="4383597" y="25120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220</xdr:row>
      <xdr:rowOff>23653</xdr:rowOff>
    </xdr:from>
    <xdr:to>
      <xdr:col>7</xdr:col>
      <xdr:colOff>375890</xdr:colOff>
      <xdr:row>220</xdr:row>
      <xdr:rowOff>139714</xdr:rowOff>
    </xdr:to>
    <xdr:sp macro="" textlink="">
      <xdr:nvSpPr>
        <xdr:cNvPr id="1116" name="太陽 1115"/>
        <xdr:cNvSpPr/>
      </xdr:nvSpPr>
      <xdr:spPr>
        <a:xfrm>
          <a:off x="4344379" y="25417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221</xdr:row>
      <xdr:rowOff>31493</xdr:rowOff>
    </xdr:from>
    <xdr:to>
      <xdr:col>7</xdr:col>
      <xdr:colOff>359597</xdr:colOff>
      <xdr:row>221</xdr:row>
      <xdr:rowOff>136893</xdr:rowOff>
    </xdr:to>
    <xdr:sp macro="" textlink="">
      <xdr:nvSpPr>
        <xdr:cNvPr id="1117" name="月 1116"/>
        <xdr:cNvSpPr/>
      </xdr:nvSpPr>
      <xdr:spPr>
        <a:xfrm rot="13320000">
          <a:off x="4383597" y="25577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223</xdr:row>
      <xdr:rowOff>23653</xdr:rowOff>
    </xdr:from>
    <xdr:to>
      <xdr:col>7</xdr:col>
      <xdr:colOff>375890</xdr:colOff>
      <xdr:row>223</xdr:row>
      <xdr:rowOff>139714</xdr:rowOff>
    </xdr:to>
    <xdr:sp macro="" textlink="">
      <xdr:nvSpPr>
        <xdr:cNvPr id="1118" name="太陽 1117"/>
        <xdr:cNvSpPr/>
      </xdr:nvSpPr>
      <xdr:spPr>
        <a:xfrm>
          <a:off x="4344379" y="25874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224</xdr:row>
      <xdr:rowOff>31493</xdr:rowOff>
    </xdr:from>
    <xdr:to>
      <xdr:col>7</xdr:col>
      <xdr:colOff>359597</xdr:colOff>
      <xdr:row>224</xdr:row>
      <xdr:rowOff>136893</xdr:rowOff>
    </xdr:to>
    <xdr:sp macro="" textlink="">
      <xdr:nvSpPr>
        <xdr:cNvPr id="1119" name="月 1118"/>
        <xdr:cNvSpPr/>
      </xdr:nvSpPr>
      <xdr:spPr>
        <a:xfrm rot="13320000">
          <a:off x="4383597" y="26034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226</xdr:row>
      <xdr:rowOff>23653</xdr:rowOff>
    </xdr:from>
    <xdr:to>
      <xdr:col>7</xdr:col>
      <xdr:colOff>375890</xdr:colOff>
      <xdr:row>226</xdr:row>
      <xdr:rowOff>139714</xdr:rowOff>
    </xdr:to>
    <xdr:sp macro="" textlink="">
      <xdr:nvSpPr>
        <xdr:cNvPr id="1120" name="太陽 1119"/>
        <xdr:cNvSpPr/>
      </xdr:nvSpPr>
      <xdr:spPr>
        <a:xfrm>
          <a:off x="4344379" y="26331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227</xdr:row>
      <xdr:rowOff>31493</xdr:rowOff>
    </xdr:from>
    <xdr:to>
      <xdr:col>7</xdr:col>
      <xdr:colOff>359597</xdr:colOff>
      <xdr:row>227</xdr:row>
      <xdr:rowOff>136893</xdr:rowOff>
    </xdr:to>
    <xdr:sp macro="" textlink="">
      <xdr:nvSpPr>
        <xdr:cNvPr id="1121" name="月 1120"/>
        <xdr:cNvSpPr/>
      </xdr:nvSpPr>
      <xdr:spPr>
        <a:xfrm rot="13320000">
          <a:off x="4383597" y="26491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229</xdr:row>
      <xdr:rowOff>23653</xdr:rowOff>
    </xdr:from>
    <xdr:to>
      <xdr:col>7</xdr:col>
      <xdr:colOff>375890</xdr:colOff>
      <xdr:row>229</xdr:row>
      <xdr:rowOff>139714</xdr:rowOff>
    </xdr:to>
    <xdr:sp macro="" textlink="">
      <xdr:nvSpPr>
        <xdr:cNvPr id="1122" name="太陽 1121"/>
        <xdr:cNvSpPr/>
      </xdr:nvSpPr>
      <xdr:spPr>
        <a:xfrm>
          <a:off x="4344379" y="26788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230</xdr:row>
      <xdr:rowOff>31493</xdr:rowOff>
    </xdr:from>
    <xdr:to>
      <xdr:col>7</xdr:col>
      <xdr:colOff>359597</xdr:colOff>
      <xdr:row>230</xdr:row>
      <xdr:rowOff>136893</xdr:rowOff>
    </xdr:to>
    <xdr:sp macro="" textlink="">
      <xdr:nvSpPr>
        <xdr:cNvPr id="1123" name="月 1122"/>
        <xdr:cNvSpPr/>
      </xdr:nvSpPr>
      <xdr:spPr>
        <a:xfrm rot="13320000">
          <a:off x="4383597" y="26949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232</xdr:row>
      <xdr:rowOff>23653</xdr:rowOff>
    </xdr:from>
    <xdr:to>
      <xdr:col>7</xdr:col>
      <xdr:colOff>375890</xdr:colOff>
      <xdr:row>232</xdr:row>
      <xdr:rowOff>139714</xdr:rowOff>
    </xdr:to>
    <xdr:sp macro="" textlink="">
      <xdr:nvSpPr>
        <xdr:cNvPr id="1124" name="太陽 1123"/>
        <xdr:cNvSpPr/>
      </xdr:nvSpPr>
      <xdr:spPr>
        <a:xfrm>
          <a:off x="4344379" y="27246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233</xdr:row>
      <xdr:rowOff>31493</xdr:rowOff>
    </xdr:from>
    <xdr:to>
      <xdr:col>7</xdr:col>
      <xdr:colOff>359597</xdr:colOff>
      <xdr:row>233</xdr:row>
      <xdr:rowOff>136893</xdr:rowOff>
    </xdr:to>
    <xdr:sp macro="" textlink="">
      <xdr:nvSpPr>
        <xdr:cNvPr id="1125" name="月 1124"/>
        <xdr:cNvSpPr/>
      </xdr:nvSpPr>
      <xdr:spPr>
        <a:xfrm rot="13320000">
          <a:off x="4383597" y="27406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235</xdr:row>
      <xdr:rowOff>23653</xdr:rowOff>
    </xdr:from>
    <xdr:to>
      <xdr:col>7</xdr:col>
      <xdr:colOff>375890</xdr:colOff>
      <xdr:row>235</xdr:row>
      <xdr:rowOff>139714</xdr:rowOff>
    </xdr:to>
    <xdr:sp macro="" textlink="">
      <xdr:nvSpPr>
        <xdr:cNvPr id="1126" name="太陽 1125"/>
        <xdr:cNvSpPr/>
      </xdr:nvSpPr>
      <xdr:spPr>
        <a:xfrm>
          <a:off x="4344379" y="27703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236</xdr:row>
      <xdr:rowOff>31493</xdr:rowOff>
    </xdr:from>
    <xdr:to>
      <xdr:col>7</xdr:col>
      <xdr:colOff>359597</xdr:colOff>
      <xdr:row>236</xdr:row>
      <xdr:rowOff>136893</xdr:rowOff>
    </xdr:to>
    <xdr:sp macro="" textlink="">
      <xdr:nvSpPr>
        <xdr:cNvPr id="1127" name="月 1126"/>
        <xdr:cNvSpPr/>
      </xdr:nvSpPr>
      <xdr:spPr>
        <a:xfrm rot="13320000">
          <a:off x="4383597" y="27863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238</xdr:row>
      <xdr:rowOff>23653</xdr:rowOff>
    </xdr:from>
    <xdr:to>
      <xdr:col>7</xdr:col>
      <xdr:colOff>375890</xdr:colOff>
      <xdr:row>238</xdr:row>
      <xdr:rowOff>139714</xdr:rowOff>
    </xdr:to>
    <xdr:sp macro="" textlink="">
      <xdr:nvSpPr>
        <xdr:cNvPr id="1128" name="太陽 1127"/>
        <xdr:cNvSpPr/>
      </xdr:nvSpPr>
      <xdr:spPr>
        <a:xfrm>
          <a:off x="4344379" y="28160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239</xdr:row>
      <xdr:rowOff>31493</xdr:rowOff>
    </xdr:from>
    <xdr:to>
      <xdr:col>7</xdr:col>
      <xdr:colOff>359597</xdr:colOff>
      <xdr:row>239</xdr:row>
      <xdr:rowOff>136893</xdr:rowOff>
    </xdr:to>
    <xdr:sp macro="" textlink="">
      <xdr:nvSpPr>
        <xdr:cNvPr id="1129" name="月 1128"/>
        <xdr:cNvSpPr/>
      </xdr:nvSpPr>
      <xdr:spPr>
        <a:xfrm rot="13320000">
          <a:off x="4383597" y="28320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241</xdr:row>
      <xdr:rowOff>23653</xdr:rowOff>
    </xdr:from>
    <xdr:to>
      <xdr:col>7</xdr:col>
      <xdr:colOff>375890</xdr:colOff>
      <xdr:row>241</xdr:row>
      <xdr:rowOff>139714</xdr:rowOff>
    </xdr:to>
    <xdr:sp macro="" textlink="">
      <xdr:nvSpPr>
        <xdr:cNvPr id="1130" name="太陽 1129"/>
        <xdr:cNvSpPr/>
      </xdr:nvSpPr>
      <xdr:spPr>
        <a:xfrm>
          <a:off x="4344379" y="2861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242</xdr:row>
      <xdr:rowOff>31493</xdr:rowOff>
    </xdr:from>
    <xdr:to>
      <xdr:col>7</xdr:col>
      <xdr:colOff>359597</xdr:colOff>
      <xdr:row>242</xdr:row>
      <xdr:rowOff>136893</xdr:rowOff>
    </xdr:to>
    <xdr:sp macro="" textlink="">
      <xdr:nvSpPr>
        <xdr:cNvPr id="1131" name="月 1130"/>
        <xdr:cNvSpPr/>
      </xdr:nvSpPr>
      <xdr:spPr>
        <a:xfrm rot="13320000">
          <a:off x="4383597" y="2877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241</xdr:row>
      <xdr:rowOff>23653</xdr:rowOff>
    </xdr:from>
    <xdr:to>
      <xdr:col>7</xdr:col>
      <xdr:colOff>375890</xdr:colOff>
      <xdr:row>241</xdr:row>
      <xdr:rowOff>139714</xdr:rowOff>
    </xdr:to>
    <xdr:sp macro="" textlink="">
      <xdr:nvSpPr>
        <xdr:cNvPr id="1132" name="太陽 1131"/>
        <xdr:cNvSpPr/>
      </xdr:nvSpPr>
      <xdr:spPr>
        <a:xfrm>
          <a:off x="4344379" y="2861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242</xdr:row>
      <xdr:rowOff>31493</xdr:rowOff>
    </xdr:from>
    <xdr:to>
      <xdr:col>7</xdr:col>
      <xdr:colOff>359597</xdr:colOff>
      <xdr:row>242</xdr:row>
      <xdr:rowOff>136893</xdr:rowOff>
    </xdr:to>
    <xdr:sp macro="" textlink="">
      <xdr:nvSpPr>
        <xdr:cNvPr id="1133" name="月 1132"/>
        <xdr:cNvSpPr/>
      </xdr:nvSpPr>
      <xdr:spPr>
        <a:xfrm rot="13320000">
          <a:off x="4383597" y="2877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244</xdr:row>
      <xdr:rowOff>23653</xdr:rowOff>
    </xdr:from>
    <xdr:to>
      <xdr:col>7</xdr:col>
      <xdr:colOff>375890</xdr:colOff>
      <xdr:row>244</xdr:row>
      <xdr:rowOff>139714</xdr:rowOff>
    </xdr:to>
    <xdr:sp macro="" textlink="">
      <xdr:nvSpPr>
        <xdr:cNvPr id="1134" name="太陽 1133"/>
        <xdr:cNvSpPr/>
      </xdr:nvSpPr>
      <xdr:spPr>
        <a:xfrm>
          <a:off x="4344379" y="29074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245</xdr:row>
      <xdr:rowOff>31493</xdr:rowOff>
    </xdr:from>
    <xdr:to>
      <xdr:col>7</xdr:col>
      <xdr:colOff>359597</xdr:colOff>
      <xdr:row>245</xdr:row>
      <xdr:rowOff>136893</xdr:rowOff>
    </xdr:to>
    <xdr:sp macro="" textlink="">
      <xdr:nvSpPr>
        <xdr:cNvPr id="1135" name="月 1134"/>
        <xdr:cNvSpPr/>
      </xdr:nvSpPr>
      <xdr:spPr>
        <a:xfrm rot="13320000">
          <a:off x="4383597" y="29235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247</xdr:row>
      <xdr:rowOff>23653</xdr:rowOff>
    </xdr:from>
    <xdr:to>
      <xdr:col>7</xdr:col>
      <xdr:colOff>375890</xdr:colOff>
      <xdr:row>247</xdr:row>
      <xdr:rowOff>139714</xdr:rowOff>
    </xdr:to>
    <xdr:sp macro="" textlink="">
      <xdr:nvSpPr>
        <xdr:cNvPr id="1136" name="太陽 1135"/>
        <xdr:cNvSpPr/>
      </xdr:nvSpPr>
      <xdr:spPr>
        <a:xfrm>
          <a:off x="4344379" y="29532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248</xdr:row>
      <xdr:rowOff>31493</xdr:rowOff>
    </xdr:from>
    <xdr:to>
      <xdr:col>7</xdr:col>
      <xdr:colOff>359597</xdr:colOff>
      <xdr:row>248</xdr:row>
      <xdr:rowOff>136893</xdr:rowOff>
    </xdr:to>
    <xdr:sp macro="" textlink="">
      <xdr:nvSpPr>
        <xdr:cNvPr id="1137" name="月 1136"/>
        <xdr:cNvSpPr/>
      </xdr:nvSpPr>
      <xdr:spPr>
        <a:xfrm rot="13320000">
          <a:off x="4383597" y="29692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250</xdr:row>
      <xdr:rowOff>23653</xdr:rowOff>
    </xdr:from>
    <xdr:to>
      <xdr:col>7</xdr:col>
      <xdr:colOff>375890</xdr:colOff>
      <xdr:row>250</xdr:row>
      <xdr:rowOff>139714</xdr:rowOff>
    </xdr:to>
    <xdr:sp macro="" textlink="">
      <xdr:nvSpPr>
        <xdr:cNvPr id="1138" name="太陽 1137"/>
        <xdr:cNvSpPr/>
      </xdr:nvSpPr>
      <xdr:spPr>
        <a:xfrm>
          <a:off x="4344379" y="29989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251</xdr:row>
      <xdr:rowOff>31493</xdr:rowOff>
    </xdr:from>
    <xdr:to>
      <xdr:col>7</xdr:col>
      <xdr:colOff>359597</xdr:colOff>
      <xdr:row>251</xdr:row>
      <xdr:rowOff>136893</xdr:rowOff>
    </xdr:to>
    <xdr:sp macro="" textlink="">
      <xdr:nvSpPr>
        <xdr:cNvPr id="1139" name="月 1138"/>
        <xdr:cNvSpPr/>
      </xdr:nvSpPr>
      <xdr:spPr>
        <a:xfrm rot="13320000">
          <a:off x="4383597" y="30149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253</xdr:row>
      <xdr:rowOff>23653</xdr:rowOff>
    </xdr:from>
    <xdr:to>
      <xdr:col>7</xdr:col>
      <xdr:colOff>375890</xdr:colOff>
      <xdr:row>253</xdr:row>
      <xdr:rowOff>139714</xdr:rowOff>
    </xdr:to>
    <xdr:sp macro="" textlink="">
      <xdr:nvSpPr>
        <xdr:cNvPr id="1140" name="太陽 1139"/>
        <xdr:cNvSpPr/>
      </xdr:nvSpPr>
      <xdr:spPr>
        <a:xfrm>
          <a:off x="4344379" y="30446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254</xdr:row>
      <xdr:rowOff>31493</xdr:rowOff>
    </xdr:from>
    <xdr:to>
      <xdr:col>7</xdr:col>
      <xdr:colOff>359597</xdr:colOff>
      <xdr:row>254</xdr:row>
      <xdr:rowOff>136893</xdr:rowOff>
    </xdr:to>
    <xdr:sp macro="" textlink="">
      <xdr:nvSpPr>
        <xdr:cNvPr id="1141" name="月 1140"/>
        <xdr:cNvSpPr/>
      </xdr:nvSpPr>
      <xdr:spPr>
        <a:xfrm rot="13320000">
          <a:off x="4383597" y="30606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256</xdr:row>
      <xdr:rowOff>23653</xdr:rowOff>
    </xdr:from>
    <xdr:to>
      <xdr:col>7</xdr:col>
      <xdr:colOff>375890</xdr:colOff>
      <xdr:row>256</xdr:row>
      <xdr:rowOff>139714</xdr:rowOff>
    </xdr:to>
    <xdr:sp macro="" textlink="">
      <xdr:nvSpPr>
        <xdr:cNvPr id="1142" name="太陽 1141"/>
        <xdr:cNvSpPr/>
      </xdr:nvSpPr>
      <xdr:spPr>
        <a:xfrm>
          <a:off x="4344379" y="30903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257</xdr:row>
      <xdr:rowOff>31493</xdr:rowOff>
    </xdr:from>
    <xdr:to>
      <xdr:col>7</xdr:col>
      <xdr:colOff>359597</xdr:colOff>
      <xdr:row>257</xdr:row>
      <xdr:rowOff>136893</xdr:rowOff>
    </xdr:to>
    <xdr:sp macro="" textlink="">
      <xdr:nvSpPr>
        <xdr:cNvPr id="1143" name="月 1142"/>
        <xdr:cNvSpPr/>
      </xdr:nvSpPr>
      <xdr:spPr>
        <a:xfrm rot="13320000">
          <a:off x="4383597" y="31063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259</xdr:row>
      <xdr:rowOff>23653</xdr:rowOff>
    </xdr:from>
    <xdr:to>
      <xdr:col>7</xdr:col>
      <xdr:colOff>375890</xdr:colOff>
      <xdr:row>259</xdr:row>
      <xdr:rowOff>139714</xdr:rowOff>
    </xdr:to>
    <xdr:sp macro="" textlink="">
      <xdr:nvSpPr>
        <xdr:cNvPr id="1144" name="太陽 1143"/>
        <xdr:cNvSpPr/>
      </xdr:nvSpPr>
      <xdr:spPr>
        <a:xfrm>
          <a:off x="4344379" y="31360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260</xdr:row>
      <xdr:rowOff>31493</xdr:rowOff>
    </xdr:from>
    <xdr:to>
      <xdr:col>7</xdr:col>
      <xdr:colOff>359597</xdr:colOff>
      <xdr:row>260</xdr:row>
      <xdr:rowOff>136893</xdr:rowOff>
    </xdr:to>
    <xdr:sp macro="" textlink="">
      <xdr:nvSpPr>
        <xdr:cNvPr id="1145" name="月 1144"/>
        <xdr:cNvSpPr/>
      </xdr:nvSpPr>
      <xdr:spPr>
        <a:xfrm rot="13320000">
          <a:off x="4383597" y="31521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202</xdr:row>
      <xdr:rowOff>23653</xdr:rowOff>
    </xdr:from>
    <xdr:to>
      <xdr:col>7</xdr:col>
      <xdr:colOff>375890</xdr:colOff>
      <xdr:row>202</xdr:row>
      <xdr:rowOff>139714</xdr:rowOff>
    </xdr:to>
    <xdr:sp macro="" textlink="">
      <xdr:nvSpPr>
        <xdr:cNvPr id="1146" name="太陽 1145"/>
        <xdr:cNvSpPr/>
      </xdr:nvSpPr>
      <xdr:spPr>
        <a:xfrm>
          <a:off x="4344379" y="22674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203</xdr:row>
      <xdr:rowOff>31493</xdr:rowOff>
    </xdr:from>
    <xdr:to>
      <xdr:col>7</xdr:col>
      <xdr:colOff>359597</xdr:colOff>
      <xdr:row>203</xdr:row>
      <xdr:rowOff>136893</xdr:rowOff>
    </xdr:to>
    <xdr:sp macro="" textlink="">
      <xdr:nvSpPr>
        <xdr:cNvPr id="1147" name="月 1146"/>
        <xdr:cNvSpPr/>
      </xdr:nvSpPr>
      <xdr:spPr>
        <a:xfrm rot="13320000">
          <a:off x="4383597" y="22834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205</xdr:row>
      <xdr:rowOff>23653</xdr:rowOff>
    </xdr:from>
    <xdr:to>
      <xdr:col>7</xdr:col>
      <xdr:colOff>375890</xdr:colOff>
      <xdr:row>205</xdr:row>
      <xdr:rowOff>139714</xdr:rowOff>
    </xdr:to>
    <xdr:sp macro="" textlink="">
      <xdr:nvSpPr>
        <xdr:cNvPr id="1148" name="太陽 1147"/>
        <xdr:cNvSpPr/>
      </xdr:nvSpPr>
      <xdr:spPr>
        <a:xfrm>
          <a:off x="4344379" y="23131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206</xdr:row>
      <xdr:rowOff>31493</xdr:rowOff>
    </xdr:from>
    <xdr:to>
      <xdr:col>7</xdr:col>
      <xdr:colOff>359597</xdr:colOff>
      <xdr:row>206</xdr:row>
      <xdr:rowOff>136893</xdr:rowOff>
    </xdr:to>
    <xdr:sp macro="" textlink="">
      <xdr:nvSpPr>
        <xdr:cNvPr id="1149" name="月 1148"/>
        <xdr:cNvSpPr/>
      </xdr:nvSpPr>
      <xdr:spPr>
        <a:xfrm rot="13320000">
          <a:off x="4383597" y="23291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208</xdr:row>
      <xdr:rowOff>23653</xdr:rowOff>
    </xdr:from>
    <xdr:to>
      <xdr:col>7</xdr:col>
      <xdr:colOff>375890</xdr:colOff>
      <xdr:row>208</xdr:row>
      <xdr:rowOff>139714</xdr:rowOff>
    </xdr:to>
    <xdr:sp macro="" textlink="">
      <xdr:nvSpPr>
        <xdr:cNvPr id="1150" name="太陽 1149"/>
        <xdr:cNvSpPr/>
      </xdr:nvSpPr>
      <xdr:spPr>
        <a:xfrm>
          <a:off x="4344379" y="23588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209</xdr:row>
      <xdr:rowOff>31493</xdr:rowOff>
    </xdr:from>
    <xdr:to>
      <xdr:col>7</xdr:col>
      <xdr:colOff>359597</xdr:colOff>
      <xdr:row>209</xdr:row>
      <xdr:rowOff>136893</xdr:rowOff>
    </xdr:to>
    <xdr:sp macro="" textlink="">
      <xdr:nvSpPr>
        <xdr:cNvPr id="1151" name="月 1150"/>
        <xdr:cNvSpPr/>
      </xdr:nvSpPr>
      <xdr:spPr>
        <a:xfrm rot="13320000">
          <a:off x="4383597" y="23748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211</xdr:row>
      <xdr:rowOff>23653</xdr:rowOff>
    </xdr:from>
    <xdr:to>
      <xdr:col>7</xdr:col>
      <xdr:colOff>375890</xdr:colOff>
      <xdr:row>211</xdr:row>
      <xdr:rowOff>139714</xdr:rowOff>
    </xdr:to>
    <xdr:sp macro="" textlink="">
      <xdr:nvSpPr>
        <xdr:cNvPr id="1152" name="太陽 1151"/>
        <xdr:cNvSpPr/>
      </xdr:nvSpPr>
      <xdr:spPr>
        <a:xfrm>
          <a:off x="4344379" y="24045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212</xdr:row>
      <xdr:rowOff>31493</xdr:rowOff>
    </xdr:from>
    <xdr:to>
      <xdr:col>7</xdr:col>
      <xdr:colOff>359597</xdr:colOff>
      <xdr:row>212</xdr:row>
      <xdr:rowOff>136893</xdr:rowOff>
    </xdr:to>
    <xdr:sp macro="" textlink="">
      <xdr:nvSpPr>
        <xdr:cNvPr id="1153" name="月 1152"/>
        <xdr:cNvSpPr/>
      </xdr:nvSpPr>
      <xdr:spPr>
        <a:xfrm rot="13320000">
          <a:off x="4383597" y="24205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211</xdr:row>
      <xdr:rowOff>23653</xdr:rowOff>
    </xdr:from>
    <xdr:to>
      <xdr:col>7</xdr:col>
      <xdr:colOff>375890</xdr:colOff>
      <xdr:row>211</xdr:row>
      <xdr:rowOff>139714</xdr:rowOff>
    </xdr:to>
    <xdr:sp macro="" textlink="">
      <xdr:nvSpPr>
        <xdr:cNvPr id="1154" name="太陽 1153"/>
        <xdr:cNvSpPr/>
      </xdr:nvSpPr>
      <xdr:spPr>
        <a:xfrm>
          <a:off x="4344379" y="24045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212</xdr:row>
      <xdr:rowOff>31493</xdr:rowOff>
    </xdr:from>
    <xdr:to>
      <xdr:col>7</xdr:col>
      <xdr:colOff>359597</xdr:colOff>
      <xdr:row>212</xdr:row>
      <xdr:rowOff>136893</xdr:rowOff>
    </xdr:to>
    <xdr:sp macro="" textlink="">
      <xdr:nvSpPr>
        <xdr:cNvPr id="1155" name="月 1154"/>
        <xdr:cNvSpPr/>
      </xdr:nvSpPr>
      <xdr:spPr>
        <a:xfrm rot="13320000">
          <a:off x="4383597" y="24205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214</xdr:row>
      <xdr:rowOff>23653</xdr:rowOff>
    </xdr:from>
    <xdr:to>
      <xdr:col>7</xdr:col>
      <xdr:colOff>375890</xdr:colOff>
      <xdr:row>214</xdr:row>
      <xdr:rowOff>139714</xdr:rowOff>
    </xdr:to>
    <xdr:sp macro="" textlink="">
      <xdr:nvSpPr>
        <xdr:cNvPr id="1156" name="太陽 1155"/>
        <xdr:cNvSpPr/>
      </xdr:nvSpPr>
      <xdr:spPr>
        <a:xfrm>
          <a:off x="4344379" y="24502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215</xdr:row>
      <xdr:rowOff>31493</xdr:rowOff>
    </xdr:from>
    <xdr:to>
      <xdr:col>7</xdr:col>
      <xdr:colOff>359597</xdr:colOff>
      <xdr:row>215</xdr:row>
      <xdr:rowOff>136893</xdr:rowOff>
    </xdr:to>
    <xdr:sp macro="" textlink="">
      <xdr:nvSpPr>
        <xdr:cNvPr id="1157" name="月 1156"/>
        <xdr:cNvSpPr/>
      </xdr:nvSpPr>
      <xdr:spPr>
        <a:xfrm rot="13320000">
          <a:off x="4383597" y="24663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217</xdr:row>
      <xdr:rowOff>23653</xdr:rowOff>
    </xdr:from>
    <xdr:to>
      <xdr:col>7</xdr:col>
      <xdr:colOff>375890</xdr:colOff>
      <xdr:row>217</xdr:row>
      <xdr:rowOff>139714</xdr:rowOff>
    </xdr:to>
    <xdr:sp macro="" textlink="">
      <xdr:nvSpPr>
        <xdr:cNvPr id="1158" name="太陽 1157"/>
        <xdr:cNvSpPr/>
      </xdr:nvSpPr>
      <xdr:spPr>
        <a:xfrm>
          <a:off x="4344379" y="24960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218</xdr:row>
      <xdr:rowOff>31493</xdr:rowOff>
    </xdr:from>
    <xdr:to>
      <xdr:col>7</xdr:col>
      <xdr:colOff>359597</xdr:colOff>
      <xdr:row>218</xdr:row>
      <xdr:rowOff>136893</xdr:rowOff>
    </xdr:to>
    <xdr:sp macro="" textlink="">
      <xdr:nvSpPr>
        <xdr:cNvPr id="1159" name="月 1158"/>
        <xdr:cNvSpPr/>
      </xdr:nvSpPr>
      <xdr:spPr>
        <a:xfrm rot="13320000">
          <a:off x="4383597" y="25120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220</xdr:row>
      <xdr:rowOff>23653</xdr:rowOff>
    </xdr:from>
    <xdr:to>
      <xdr:col>7</xdr:col>
      <xdr:colOff>375890</xdr:colOff>
      <xdr:row>220</xdr:row>
      <xdr:rowOff>139714</xdr:rowOff>
    </xdr:to>
    <xdr:sp macro="" textlink="">
      <xdr:nvSpPr>
        <xdr:cNvPr id="1160" name="太陽 1159"/>
        <xdr:cNvSpPr/>
      </xdr:nvSpPr>
      <xdr:spPr>
        <a:xfrm>
          <a:off x="4344379" y="25417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221</xdr:row>
      <xdr:rowOff>31493</xdr:rowOff>
    </xdr:from>
    <xdr:to>
      <xdr:col>7</xdr:col>
      <xdr:colOff>359597</xdr:colOff>
      <xdr:row>221</xdr:row>
      <xdr:rowOff>136893</xdr:rowOff>
    </xdr:to>
    <xdr:sp macro="" textlink="">
      <xdr:nvSpPr>
        <xdr:cNvPr id="1161" name="月 1160"/>
        <xdr:cNvSpPr/>
      </xdr:nvSpPr>
      <xdr:spPr>
        <a:xfrm rot="13320000">
          <a:off x="4383597" y="25577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223</xdr:row>
      <xdr:rowOff>23653</xdr:rowOff>
    </xdr:from>
    <xdr:to>
      <xdr:col>7</xdr:col>
      <xdr:colOff>375890</xdr:colOff>
      <xdr:row>223</xdr:row>
      <xdr:rowOff>139714</xdr:rowOff>
    </xdr:to>
    <xdr:sp macro="" textlink="">
      <xdr:nvSpPr>
        <xdr:cNvPr id="1162" name="太陽 1161"/>
        <xdr:cNvSpPr/>
      </xdr:nvSpPr>
      <xdr:spPr>
        <a:xfrm>
          <a:off x="4344379" y="25874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224</xdr:row>
      <xdr:rowOff>31493</xdr:rowOff>
    </xdr:from>
    <xdr:to>
      <xdr:col>7</xdr:col>
      <xdr:colOff>359597</xdr:colOff>
      <xdr:row>224</xdr:row>
      <xdr:rowOff>136893</xdr:rowOff>
    </xdr:to>
    <xdr:sp macro="" textlink="">
      <xdr:nvSpPr>
        <xdr:cNvPr id="1163" name="月 1162"/>
        <xdr:cNvSpPr/>
      </xdr:nvSpPr>
      <xdr:spPr>
        <a:xfrm rot="13320000">
          <a:off x="4383597" y="26034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226</xdr:row>
      <xdr:rowOff>23653</xdr:rowOff>
    </xdr:from>
    <xdr:to>
      <xdr:col>7</xdr:col>
      <xdr:colOff>375890</xdr:colOff>
      <xdr:row>226</xdr:row>
      <xdr:rowOff>139714</xdr:rowOff>
    </xdr:to>
    <xdr:sp macro="" textlink="">
      <xdr:nvSpPr>
        <xdr:cNvPr id="1164" name="太陽 1163"/>
        <xdr:cNvSpPr/>
      </xdr:nvSpPr>
      <xdr:spPr>
        <a:xfrm>
          <a:off x="4344379" y="26331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227</xdr:row>
      <xdr:rowOff>31493</xdr:rowOff>
    </xdr:from>
    <xdr:to>
      <xdr:col>7</xdr:col>
      <xdr:colOff>359597</xdr:colOff>
      <xdr:row>227</xdr:row>
      <xdr:rowOff>136893</xdr:rowOff>
    </xdr:to>
    <xdr:sp macro="" textlink="">
      <xdr:nvSpPr>
        <xdr:cNvPr id="1165" name="月 1164"/>
        <xdr:cNvSpPr/>
      </xdr:nvSpPr>
      <xdr:spPr>
        <a:xfrm rot="13320000">
          <a:off x="4383597" y="26491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229</xdr:row>
      <xdr:rowOff>23653</xdr:rowOff>
    </xdr:from>
    <xdr:to>
      <xdr:col>7</xdr:col>
      <xdr:colOff>375890</xdr:colOff>
      <xdr:row>229</xdr:row>
      <xdr:rowOff>139714</xdr:rowOff>
    </xdr:to>
    <xdr:sp macro="" textlink="">
      <xdr:nvSpPr>
        <xdr:cNvPr id="1166" name="太陽 1165"/>
        <xdr:cNvSpPr/>
      </xdr:nvSpPr>
      <xdr:spPr>
        <a:xfrm>
          <a:off x="4344379" y="26788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230</xdr:row>
      <xdr:rowOff>31493</xdr:rowOff>
    </xdr:from>
    <xdr:to>
      <xdr:col>7</xdr:col>
      <xdr:colOff>359597</xdr:colOff>
      <xdr:row>230</xdr:row>
      <xdr:rowOff>136893</xdr:rowOff>
    </xdr:to>
    <xdr:sp macro="" textlink="">
      <xdr:nvSpPr>
        <xdr:cNvPr id="1167" name="月 1166"/>
        <xdr:cNvSpPr/>
      </xdr:nvSpPr>
      <xdr:spPr>
        <a:xfrm rot="13320000">
          <a:off x="4383597" y="26949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232</xdr:row>
      <xdr:rowOff>23653</xdr:rowOff>
    </xdr:from>
    <xdr:to>
      <xdr:col>7</xdr:col>
      <xdr:colOff>375890</xdr:colOff>
      <xdr:row>232</xdr:row>
      <xdr:rowOff>139714</xdr:rowOff>
    </xdr:to>
    <xdr:sp macro="" textlink="">
      <xdr:nvSpPr>
        <xdr:cNvPr id="1168" name="太陽 1167"/>
        <xdr:cNvSpPr/>
      </xdr:nvSpPr>
      <xdr:spPr>
        <a:xfrm>
          <a:off x="4344379" y="27246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233</xdr:row>
      <xdr:rowOff>31493</xdr:rowOff>
    </xdr:from>
    <xdr:to>
      <xdr:col>7</xdr:col>
      <xdr:colOff>359597</xdr:colOff>
      <xdr:row>233</xdr:row>
      <xdr:rowOff>136893</xdr:rowOff>
    </xdr:to>
    <xdr:sp macro="" textlink="">
      <xdr:nvSpPr>
        <xdr:cNvPr id="1169" name="月 1168"/>
        <xdr:cNvSpPr/>
      </xdr:nvSpPr>
      <xdr:spPr>
        <a:xfrm rot="13320000">
          <a:off x="4383597" y="27406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235</xdr:row>
      <xdr:rowOff>23653</xdr:rowOff>
    </xdr:from>
    <xdr:to>
      <xdr:col>7</xdr:col>
      <xdr:colOff>375890</xdr:colOff>
      <xdr:row>235</xdr:row>
      <xdr:rowOff>139714</xdr:rowOff>
    </xdr:to>
    <xdr:sp macro="" textlink="">
      <xdr:nvSpPr>
        <xdr:cNvPr id="1170" name="太陽 1169"/>
        <xdr:cNvSpPr/>
      </xdr:nvSpPr>
      <xdr:spPr>
        <a:xfrm>
          <a:off x="4344379" y="27703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236</xdr:row>
      <xdr:rowOff>31493</xdr:rowOff>
    </xdr:from>
    <xdr:to>
      <xdr:col>7</xdr:col>
      <xdr:colOff>359597</xdr:colOff>
      <xdr:row>236</xdr:row>
      <xdr:rowOff>136893</xdr:rowOff>
    </xdr:to>
    <xdr:sp macro="" textlink="">
      <xdr:nvSpPr>
        <xdr:cNvPr id="1171" name="月 1170"/>
        <xdr:cNvSpPr/>
      </xdr:nvSpPr>
      <xdr:spPr>
        <a:xfrm rot="13320000">
          <a:off x="4383597" y="27863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238</xdr:row>
      <xdr:rowOff>23653</xdr:rowOff>
    </xdr:from>
    <xdr:to>
      <xdr:col>7</xdr:col>
      <xdr:colOff>375890</xdr:colOff>
      <xdr:row>238</xdr:row>
      <xdr:rowOff>139714</xdr:rowOff>
    </xdr:to>
    <xdr:sp macro="" textlink="">
      <xdr:nvSpPr>
        <xdr:cNvPr id="1172" name="太陽 1171"/>
        <xdr:cNvSpPr/>
      </xdr:nvSpPr>
      <xdr:spPr>
        <a:xfrm>
          <a:off x="4344379" y="28160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239</xdr:row>
      <xdr:rowOff>31493</xdr:rowOff>
    </xdr:from>
    <xdr:to>
      <xdr:col>7</xdr:col>
      <xdr:colOff>359597</xdr:colOff>
      <xdr:row>239</xdr:row>
      <xdr:rowOff>136893</xdr:rowOff>
    </xdr:to>
    <xdr:sp macro="" textlink="">
      <xdr:nvSpPr>
        <xdr:cNvPr id="1173" name="月 1172"/>
        <xdr:cNvSpPr/>
      </xdr:nvSpPr>
      <xdr:spPr>
        <a:xfrm rot="13320000">
          <a:off x="4383597" y="28320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241</xdr:row>
      <xdr:rowOff>23653</xdr:rowOff>
    </xdr:from>
    <xdr:to>
      <xdr:col>7</xdr:col>
      <xdr:colOff>375890</xdr:colOff>
      <xdr:row>241</xdr:row>
      <xdr:rowOff>139714</xdr:rowOff>
    </xdr:to>
    <xdr:sp macro="" textlink="">
      <xdr:nvSpPr>
        <xdr:cNvPr id="1174" name="太陽 1173"/>
        <xdr:cNvSpPr/>
      </xdr:nvSpPr>
      <xdr:spPr>
        <a:xfrm>
          <a:off x="4344379" y="2861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242</xdr:row>
      <xdr:rowOff>31493</xdr:rowOff>
    </xdr:from>
    <xdr:to>
      <xdr:col>7</xdr:col>
      <xdr:colOff>359597</xdr:colOff>
      <xdr:row>242</xdr:row>
      <xdr:rowOff>136893</xdr:rowOff>
    </xdr:to>
    <xdr:sp macro="" textlink="">
      <xdr:nvSpPr>
        <xdr:cNvPr id="1175" name="月 1174"/>
        <xdr:cNvSpPr/>
      </xdr:nvSpPr>
      <xdr:spPr>
        <a:xfrm rot="13320000">
          <a:off x="4383597" y="2877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241</xdr:row>
      <xdr:rowOff>23653</xdr:rowOff>
    </xdr:from>
    <xdr:to>
      <xdr:col>7</xdr:col>
      <xdr:colOff>375890</xdr:colOff>
      <xdr:row>241</xdr:row>
      <xdr:rowOff>139714</xdr:rowOff>
    </xdr:to>
    <xdr:sp macro="" textlink="">
      <xdr:nvSpPr>
        <xdr:cNvPr id="1176" name="太陽 1175"/>
        <xdr:cNvSpPr/>
      </xdr:nvSpPr>
      <xdr:spPr>
        <a:xfrm>
          <a:off x="4344379" y="2861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242</xdr:row>
      <xdr:rowOff>31493</xdr:rowOff>
    </xdr:from>
    <xdr:to>
      <xdr:col>7</xdr:col>
      <xdr:colOff>359597</xdr:colOff>
      <xdr:row>242</xdr:row>
      <xdr:rowOff>136893</xdr:rowOff>
    </xdr:to>
    <xdr:sp macro="" textlink="">
      <xdr:nvSpPr>
        <xdr:cNvPr id="1177" name="月 1176"/>
        <xdr:cNvSpPr/>
      </xdr:nvSpPr>
      <xdr:spPr>
        <a:xfrm rot="13320000">
          <a:off x="4383597" y="2877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244</xdr:row>
      <xdr:rowOff>23653</xdr:rowOff>
    </xdr:from>
    <xdr:to>
      <xdr:col>7</xdr:col>
      <xdr:colOff>375890</xdr:colOff>
      <xdr:row>244</xdr:row>
      <xdr:rowOff>139714</xdr:rowOff>
    </xdr:to>
    <xdr:sp macro="" textlink="">
      <xdr:nvSpPr>
        <xdr:cNvPr id="1178" name="太陽 1177"/>
        <xdr:cNvSpPr/>
      </xdr:nvSpPr>
      <xdr:spPr>
        <a:xfrm>
          <a:off x="4344379" y="29074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245</xdr:row>
      <xdr:rowOff>31493</xdr:rowOff>
    </xdr:from>
    <xdr:to>
      <xdr:col>7</xdr:col>
      <xdr:colOff>359597</xdr:colOff>
      <xdr:row>245</xdr:row>
      <xdr:rowOff>136893</xdr:rowOff>
    </xdr:to>
    <xdr:sp macro="" textlink="">
      <xdr:nvSpPr>
        <xdr:cNvPr id="1179" name="月 1178"/>
        <xdr:cNvSpPr/>
      </xdr:nvSpPr>
      <xdr:spPr>
        <a:xfrm rot="13320000">
          <a:off x="4383597" y="29235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247</xdr:row>
      <xdr:rowOff>23653</xdr:rowOff>
    </xdr:from>
    <xdr:to>
      <xdr:col>7</xdr:col>
      <xdr:colOff>375890</xdr:colOff>
      <xdr:row>247</xdr:row>
      <xdr:rowOff>139714</xdr:rowOff>
    </xdr:to>
    <xdr:sp macro="" textlink="">
      <xdr:nvSpPr>
        <xdr:cNvPr id="1180" name="太陽 1179"/>
        <xdr:cNvSpPr/>
      </xdr:nvSpPr>
      <xdr:spPr>
        <a:xfrm>
          <a:off x="4344379" y="29532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248</xdr:row>
      <xdr:rowOff>31493</xdr:rowOff>
    </xdr:from>
    <xdr:to>
      <xdr:col>7</xdr:col>
      <xdr:colOff>359597</xdr:colOff>
      <xdr:row>248</xdr:row>
      <xdr:rowOff>136893</xdr:rowOff>
    </xdr:to>
    <xdr:sp macro="" textlink="">
      <xdr:nvSpPr>
        <xdr:cNvPr id="1181" name="月 1180"/>
        <xdr:cNvSpPr/>
      </xdr:nvSpPr>
      <xdr:spPr>
        <a:xfrm rot="13320000">
          <a:off x="4383597" y="29692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250</xdr:row>
      <xdr:rowOff>23653</xdr:rowOff>
    </xdr:from>
    <xdr:to>
      <xdr:col>7</xdr:col>
      <xdr:colOff>375890</xdr:colOff>
      <xdr:row>250</xdr:row>
      <xdr:rowOff>139714</xdr:rowOff>
    </xdr:to>
    <xdr:sp macro="" textlink="">
      <xdr:nvSpPr>
        <xdr:cNvPr id="1182" name="太陽 1181"/>
        <xdr:cNvSpPr/>
      </xdr:nvSpPr>
      <xdr:spPr>
        <a:xfrm>
          <a:off x="4344379" y="29989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251</xdr:row>
      <xdr:rowOff>31493</xdr:rowOff>
    </xdr:from>
    <xdr:to>
      <xdr:col>7</xdr:col>
      <xdr:colOff>359597</xdr:colOff>
      <xdr:row>251</xdr:row>
      <xdr:rowOff>136893</xdr:rowOff>
    </xdr:to>
    <xdr:sp macro="" textlink="">
      <xdr:nvSpPr>
        <xdr:cNvPr id="1183" name="月 1182"/>
        <xdr:cNvSpPr/>
      </xdr:nvSpPr>
      <xdr:spPr>
        <a:xfrm rot="13320000">
          <a:off x="4383597" y="30149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253</xdr:row>
      <xdr:rowOff>23653</xdr:rowOff>
    </xdr:from>
    <xdr:to>
      <xdr:col>7</xdr:col>
      <xdr:colOff>375890</xdr:colOff>
      <xdr:row>253</xdr:row>
      <xdr:rowOff>139714</xdr:rowOff>
    </xdr:to>
    <xdr:sp macro="" textlink="">
      <xdr:nvSpPr>
        <xdr:cNvPr id="1184" name="太陽 1183"/>
        <xdr:cNvSpPr/>
      </xdr:nvSpPr>
      <xdr:spPr>
        <a:xfrm>
          <a:off x="4344379" y="30446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254</xdr:row>
      <xdr:rowOff>31493</xdr:rowOff>
    </xdr:from>
    <xdr:to>
      <xdr:col>7</xdr:col>
      <xdr:colOff>359597</xdr:colOff>
      <xdr:row>254</xdr:row>
      <xdr:rowOff>136893</xdr:rowOff>
    </xdr:to>
    <xdr:sp macro="" textlink="">
      <xdr:nvSpPr>
        <xdr:cNvPr id="1185" name="月 1184"/>
        <xdr:cNvSpPr/>
      </xdr:nvSpPr>
      <xdr:spPr>
        <a:xfrm rot="13320000">
          <a:off x="4383597" y="30606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256</xdr:row>
      <xdr:rowOff>23653</xdr:rowOff>
    </xdr:from>
    <xdr:to>
      <xdr:col>7</xdr:col>
      <xdr:colOff>375890</xdr:colOff>
      <xdr:row>256</xdr:row>
      <xdr:rowOff>139714</xdr:rowOff>
    </xdr:to>
    <xdr:sp macro="" textlink="">
      <xdr:nvSpPr>
        <xdr:cNvPr id="1186" name="太陽 1185"/>
        <xdr:cNvSpPr/>
      </xdr:nvSpPr>
      <xdr:spPr>
        <a:xfrm>
          <a:off x="4344379" y="30903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257</xdr:row>
      <xdr:rowOff>31493</xdr:rowOff>
    </xdr:from>
    <xdr:to>
      <xdr:col>7</xdr:col>
      <xdr:colOff>359597</xdr:colOff>
      <xdr:row>257</xdr:row>
      <xdr:rowOff>136893</xdr:rowOff>
    </xdr:to>
    <xdr:sp macro="" textlink="">
      <xdr:nvSpPr>
        <xdr:cNvPr id="1187" name="月 1186"/>
        <xdr:cNvSpPr/>
      </xdr:nvSpPr>
      <xdr:spPr>
        <a:xfrm rot="13320000">
          <a:off x="4383597" y="31063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259</xdr:row>
      <xdr:rowOff>23653</xdr:rowOff>
    </xdr:from>
    <xdr:to>
      <xdr:col>7</xdr:col>
      <xdr:colOff>375890</xdr:colOff>
      <xdr:row>259</xdr:row>
      <xdr:rowOff>139714</xdr:rowOff>
    </xdr:to>
    <xdr:sp macro="" textlink="">
      <xdr:nvSpPr>
        <xdr:cNvPr id="1188" name="太陽 1187"/>
        <xdr:cNvSpPr/>
      </xdr:nvSpPr>
      <xdr:spPr>
        <a:xfrm>
          <a:off x="4344379" y="31360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260</xdr:row>
      <xdr:rowOff>31493</xdr:rowOff>
    </xdr:from>
    <xdr:to>
      <xdr:col>7</xdr:col>
      <xdr:colOff>359597</xdr:colOff>
      <xdr:row>260</xdr:row>
      <xdr:rowOff>136893</xdr:rowOff>
    </xdr:to>
    <xdr:sp macro="" textlink="">
      <xdr:nvSpPr>
        <xdr:cNvPr id="1189" name="月 1188"/>
        <xdr:cNvSpPr/>
      </xdr:nvSpPr>
      <xdr:spPr>
        <a:xfrm rot="13320000">
          <a:off x="4383597" y="31521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202</xdr:row>
      <xdr:rowOff>23653</xdr:rowOff>
    </xdr:from>
    <xdr:to>
      <xdr:col>7</xdr:col>
      <xdr:colOff>375890</xdr:colOff>
      <xdr:row>202</xdr:row>
      <xdr:rowOff>139714</xdr:rowOff>
    </xdr:to>
    <xdr:sp macro="" textlink="">
      <xdr:nvSpPr>
        <xdr:cNvPr id="1190" name="太陽 1189"/>
        <xdr:cNvSpPr/>
      </xdr:nvSpPr>
      <xdr:spPr>
        <a:xfrm>
          <a:off x="4344379" y="22674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203</xdr:row>
      <xdr:rowOff>31493</xdr:rowOff>
    </xdr:from>
    <xdr:to>
      <xdr:col>7</xdr:col>
      <xdr:colOff>359597</xdr:colOff>
      <xdr:row>203</xdr:row>
      <xdr:rowOff>136893</xdr:rowOff>
    </xdr:to>
    <xdr:sp macro="" textlink="">
      <xdr:nvSpPr>
        <xdr:cNvPr id="1191" name="月 1190"/>
        <xdr:cNvSpPr/>
      </xdr:nvSpPr>
      <xdr:spPr>
        <a:xfrm rot="13320000">
          <a:off x="4383597" y="22834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205</xdr:row>
      <xdr:rowOff>23653</xdr:rowOff>
    </xdr:from>
    <xdr:to>
      <xdr:col>7</xdr:col>
      <xdr:colOff>375890</xdr:colOff>
      <xdr:row>205</xdr:row>
      <xdr:rowOff>139714</xdr:rowOff>
    </xdr:to>
    <xdr:sp macro="" textlink="">
      <xdr:nvSpPr>
        <xdr:cNvPr id="1192" name="太陽 1191"/>
        <xdr:cNvSpPr/>
      </xdr:nvSpPr>
      <xdr:spPr>
        <a:xfrm>
          <a:off x="4344379" y="23131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206</xdr:row>
      <xdr:rowOff>31493</xdr:rowOff>
    </xdr:from>
    <xdr:to>
      <xdr:col>7</xdr:col>
      <xdr:colOff>359597</xdr:colOff>
      <xdr:row>206</xdr:row>
      <xdr:rowOff>136893</xdr:rowOff>
    </xdr:to>
    <xdr:sp macro="" textlink="">
      <xdr:nvSpPr>
        <xdr:cNvPr id="1193" name="月 1192"/>
        <xdr:cNvSpPr/>
      </xdr:nvSpPr>
      <xdr:spPr>
        <a:xfrm rot="13320000">
          <a:off x="4383597" y="23291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208</xdr:row>
      <xdr:rowOff>23653</xdr:rowOff>
    </xdr:from>
    <xdr:to>
      <xdr:col>7</xdr:col>
      <xdr:colOff>375890</xdr:colOff>
      <xdr:row>208</xdr:row>
      <xdr:rowOff>139714</xdr:rowOff>
    </xdr:to>
    <xdr:sp macro="" textlink="">
      <xdr:nvSpPr>
        <xdr:cNvPr id="1194" name="太陽 1193"/>
        <xdr:cNvSpPr/>
      </xdr:nvSpPr>
      <xdr:spPr>
        <a:xfrm>
          <a:off x="4344379" y="23588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209</xdr:row>
      <xdr:rowOff>31493</xdr:rowOff>
    </xdr:from>
    <xdr:to>
      <xdr:col>7</xdr:col>
      <xdr:colOff>359597</xdr:colOff>
      <xdr:row>209</xdr:row>
      <xdr:rowOff>136893</xdr:rowOff>
    </xdr:to>
    <xdr:sp macro="" textlink="">
      <xdr:nvSpPr>
        <xdr:cNvPr id="1195" name="月 1194"/>
        <xdr:cNvSpPr/>
      </xdr:nvSpPr>
      <xdr:spPr>
        <a:xfrm rot="13320000">
          <a:off x="4383597" y="23748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211</xdr:row>
      <xdr:rowOff>23653</xdr:rowOff>
    </xdr:from>
    <xdr:to>
      <xdr:col>7</xdr:col>
      <xdr:colOff>375890</xdr:colOff>
      <xdr:row>211</xdr:row>
      <xdr:rowOff>139714</xdr:rowOff>
    </xdr:to>
    <xdr:sp macro="" textlink="">
      <xdr:nvSpPr>
        <xdr:cNvPr id="1196" name="太陽 1195"/>
        <xdr:cNvSpPr/>
      </xdr:nvSpPr>
      <xdr:spPr>
        <a:xfrm>
          <a:off x="4344379" y="24045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212</xdr:row>
      <xdr:rowOff>31493</xdr:rowOff>
    </xdr:from>
    <xdr:to>
      <xdr:col>7</xdr:col>
      <xdr:colOff>359597</xdr:colOff>
      <xdr:row>212</xdr:row>
      <xdr:rowOff>136893</xdr:rowOff>
    </xdr:to>
    <xdr:sp macro="" textlink="">
      <xdr:nvSpPr>
        <xdr:cNvPr id="1197" name="月 1196"/>
        <xdr:cNvSpPr/>
      </xdr:nvSpPr>
      <xdr:spPr>
        <a:xfrm rot="13320000">
          <a:off x="4383597" y="24205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211</xdr:row>
      <xdr:rowOff>23653</xdr:rowOff>
    </xdr:from>
    <xdr:to>
      <xdr:col>7</xdr:col>
      <xdr:colOff>375890</xdr:colOff>
      <xdr:row>211</xdr:row>
      <xdr:rowOff>139714</xdr:rowOff>
    </xdr:to>
    <xdr:sp macro="" textlink="">
      <xdr:nvSpPr>
        <xdr:cNvPr id="1198" name="太陽 1197"/>
        <xdr:cNvSpPr/>
      </xdr:nvSpPr>
      <xdr:spPr>
        <a:xfrm>
          <a:off x="4344379" y="24045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212</xdr:row>
      <xdr:rowOff>31493</xdr:rowOff>
    </xdr:from>
    <xdr:to>
      <xdr:col>7</xdr:col>
      <xdr:colOff>359597</xdr:colOff>
      <xdr:row>212</xdr:row>
      <xdr:rowOff>136893</xdr:rowOff>
    </xdr:to>
    <xdr:sp macro="" textlink="">
      <xdr:nvSpPr>
        <xdr:cNvPr id="1199" name="月 1198"/>
        <xdr:cNvSpPr/>
      </xdr:nvSpPr>
      <xdr:spPr>
        <a:xfrm rot="13320000">
          <a:off x="4383597" y="24205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214</xdr:row>
      <xdr:rowOff>23653</xdr:rowOff>
    </xdr:from>
    <xdr:to>
      <xdr:col>7</xdr:col>
      <xdr:colOff>375890</xdr:colOff>
      <xdr:row>214</xdr:row>
      <xdr:rowOff>139714</xdr:rowOff>
    </xdr:to>
    <xdr:sp macro="" textlink="">
      <xdr:nvSpPr>
        <xdr:cNvPr id="1200" name="太陽 1199"/>
        <xdr:cNvSpPr/>
      </xdr:nvSpPr>
      <xdr:spPr>
        <a:xfrm>
          <a:off x="4344379" y="24502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215</xdr:row>
      <xdr:rowOff>31493</xdr:rowOff>
    </xdr:from>
    <xdr:to>
      <xdr:col>7</xdr:col>
      <xdr:colOff>359597</xdr:colOff>
      <xdr:row>215</xdr:row>
      <xdr:rowOff>136893</xdr:rowOff>
    </xdr:to>
    <xdr:sp macro="" textlink="">
      <xdr:nvSpPr>
        <xdr:cNvPr id="1201" name="月 1200"/>
        <xdr:cNvSpPr/>
      </xdr:nvSpPr>
      <xdr:spPr>
        <a:xfrm rot="13320000">
          <a:off x="4383597" y="24663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217</xdr:row>
      <xdr:rowOff>23653</xdr:rowOff>
    </xdr:from>
    <xdr:to>
      <xdr:col>7</xdr:col>
      <xdr:colOff>375890</xdr:colOff>
      <xdr:row>217</xdr:row>
      <xdr:rowOff>139714</xdr:rowOff>
    </xdr:to>
    <xdr:sp macro="" textlink="">
      <xdr:nvSpPr>
        <xdr:cNvPr id="1202" name="太陽 1201"/>
        <xdr:cNvSpPr/>
      </xdr:nvSpPr>
      <xdr:spPr>
        <a:xfrm>
          <a:off x="4344379" y="24960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218</xdr:row>
      <xdr:rowOff>31493</xdr:rowOff>
    </xdr:from>
    <xdr:to>
      <xdr:col>7</xdr:col>
      <xdr:colOff>359597</xdr:colOff>
      <xdr:row>218</xdr:row>
      <xdr:rowOff>136893</xdr:rowOff>
    </xdr:to>
    <xdr:sp macro="" textlink="">
      <xdr:nvSpPr>
        <xdr:cNvPr id="1203" name="月 1202"/>
        <xdr:cNvSpPr/>
      </xdr:nvSpPr>
      <xdr:spPr>
        <a:xfrm rot="13320000">
          <a:off x="4383597" y="25120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220</xdr:row>
      <xdr:rowOff>23653</xdr:rowOff>
    </xdr:from>
    <xdr:to>
      <xdr:col>7</xdr:col>
      <xdr:colOff>375890</xdr:colOff>
      <xdr:row>220</xdr:row>
      <xdr:rowOff>139714</xdr:rowOff>
    </xdr:to>
    <xdr:sp macro="" textlink="">
      <xdr:nvSpPr>
        <xdr:cNvPr id="1204" name="太陽 1203"/>
        <xdr:cNvSpPr/>
      </xdr:nvSpPr>
      <xdr:spPr>
        <a:xfrm>
          <a:off x="4344379" y="25417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221</xdr:row>
      <xdr:rowOff>31493</xdr:rowOff>
    </xdr:from>
    <xdr:to>
      <xdr:col>7</xdr:col>
      <xdr:colOff>359597</xdr:colOff>
      <xdr:row>221</xdr:row>
      <xdr:rowOff>136893</xdr:rowOff>
    </xdr:to>
    <xdr:sp macro="" textlink="">
      <xdr:nvSpPr>
        <xdr:cNvPr id="1205" name="月 1204"/>
        <xdr:cNvSpPr/>
      </xdr:nvSpPr>
      <xdr:spPr>
        <a:xfrm rot="13320000">
          <a:off x="4383597" y="25577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223</xdr:row>
      <xdr:rowOff>23653</xdr:rowOff>
    </xdr:from>
    <xdr:to>
      <xdr:col>7</xdr:col>
      <xdr:colOff>375890</xdr:colOff>
      <xdr:row>223</xdr:row>
      <xdr:rowOff>139714</xdr:rowOff>
    </xdr:to>
    <xdr:sp macro="" textlink="">
      <xdr:nvSpPr>
        <xdr:cNvPr id="1206" name="太陽 1205"/>
        <xdr:cNvSpPr/>
      </xdr:nvSpPr>
      <xdr:spPr>
        <a:xfrm>
          <a:off x="4344379" y="25874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224</xdr:row>
      <xdr:rowOff>31493</xdr:rowOff>
    </xdr:from>
    <xdr:to>
      <xdr:col>7</xdr:col>
      <xdr:colOff>359597</xdr:colOff>
      <xdr:row>224</xdr:row>
      <xdr:rowOff>136893</xdr:rowOff>
    </xdr:to>
    <xdr:sp macro="" textlink="">
      <xdr:nvSpPr>
        <xdr:cNvPr id="1207" name="月 1206"/>
        <xdr:cNvSpPr/>
      </xdr:nvSpPr>
      <xdr:spPr>
        <a:xfrm rot="13320000">
          <a:off x="4383597" y="26034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226</xdr:row>
      <xdr:rowOff>23653</xdr:rowOff>
    </xdr:from>
    <xdr:to>
      <xdr:col>7</xdr:col>
      <xdr:colOff>375890</xdr:colOff>
      <xdr:row>226</xdr:row>
      <xdr:rowOff>139714</xdr:rowOff>
    </xdr:to>
    <xdr:sp macro="" textlink="">
      <xdr:nvSpPr>
        <xdr:cNvPr id="1208" name="太陽 1207"/>
        <xdr:cNvSpPr/>
      </xdr:nvSpPr>
      <xdr:spPr>
        <a:xfrm>
          <a:off x="4344379" y="26331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227</xdr:row>
      <xdr:rowOff>31493</xdr:rowOff>
    </xdr:from>
    <xdr:to>
      <xdr:col>7</xdr:col>
      <xdr:colOff>359597</xdr:colOff>
      <xdr:row>227</xdr:row>
      <xdr:rowOff>136893</xdr:rowOff>
    </xdr:to>
    <xdr:sp macro="" textlink="">
      <xdr:nvSpPr>
        <xdr:cNvPr id="1209" name="月 1208"/>
        <xdr:cNvSpPr/>
      </xdr:nvSpPr>
      <xdr:spPr>
        <a:xfrm rot="13320000">
          <a:off x="4383597" y="26491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229</xdr:row>
      <xdr:rowOff>23653</xdr:rowOff>
    </xdr:from>
    <xdr:to>
      <xdr:col>7</xdr:col>
      <xdr:colOff>375890</xdr:colOff>
      <xdr:row>229</xdr:row>
      <xdr:rowOff>139714</xdr:rowOff>
    </xdr:to>
    <xdr:sp macro="" textlink="">
      <xdr:nvSpPr>
        <xdr:cNvPr id="1210" name="太陽 1209"/>
        <xdr:cNvSpPr/>
      </xdr:nvSpPr>
      <xdr:spPr>
        <a:xfrm>
          <a:off x="4344379" y="26788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230</xdr:row>
      <xdr:rowOff>31493</xdr:rowOff>
    </xdr:from>
    <xdr:to>
      <xdr:col>7</xdr:col>
      <xdr:colOff>359597</xdr:colOff>
      <xdr:row>230</xdr:row>
      <xdr:rowOff>136893</xdr:rowOff>
    </xdr:to>
    <xdr:sp macro="" textlink="">
      <xdr:nvSpPr>
        <xdr:cNvPr id="1211" name="月 1210"/>
        <xdr:cNvSpPr/>
      </xdr:nvSpPr>
      <xdr:spPr>
        <a:xfrm rot="13320000">
          <a:off x="4383597" y="26949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232</xdr:row>
      <xdr:rowOff>23653</xdr:rowOff>
    </xdr:from>
    <xdr:to>
      <xdr:col>7</xdr:col>
      <xdr:colOff>375890</xdr:colOff>
      <xdr:row>232</xdr:row>
      <xdr:rowOff>139714</xdr:rowOff>
    </xdr:to>
    <xdr:sp macro="" textlink="">
      <xdr:nvSpPr>
        <xdr:cNvPr id="1212" name="太陽 1211"/>
        <xdr:cNvSpPr/>
      </xdr:nvSpPr>
      <xdr:spPr>
        <a:xfrm>
          <a:off x="4344379" y="27246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233</xdr:row>
      <xdr:rowOff>31493</xdr:rowOff>
    </xdr:from>
    <xdr:to>
      <xdr:col>7</xdr:col>
      <xdr:colOff>359597</xdr:colOff>
      <xdr:row>233</xdr:row>
      <xdr:rowOff>136893</xdr:rowOff>
    </xdr:to>
    <xdr:sp macro="" textlink="">
      <xdr:nvSpPr>
        <xdr:cNvPr id="1213" name="月 1212"/>
        <xdr:cNvSpPr/>
      </xdr:nvSpPr>
      <xdr:spPr>
        <a:xfrm rot="13320000">
          <a:off x="4383597" y="27406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235</xdr:row>
      <xdr:rowOff>23653</xdr:rowOff>
    </xdr:from>
    <xdr:to>
      <xdr:col>7</xdr:col>
      <xdr:colOff>375890</xdr:colOff>
      <xdr:row>235</xdr:row>
      <xdr:rowOff>139714</xdr:rowOff>
    </xdr:to>
    <xdr:sp macro="" textlink="">
      <xdr:nvSpPr>
        <xdr:cNvPr id="1214" name="太陽 1213"/>
        <xdr:cNvSpPr/>
      </xdr:nvSpPr>
      <xdr:spPr>
        <a:xfrm>
          <a:off x="4344379" y="27703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236</xdr:row>
      <xdr:rowOff>31493</xdr:rowOff>
    </xdr:from>
    <xdr:to>
      <xdr:col>7</xdr:col>
      <xdr:colOff>359597</xdr:colOff>
      <xdr:row>236</xdr:row>
      <xdr:rowOff>136893</xdr:rowOff>
    </xdr:to>
    <xdr:sp macro="" textlink="">
      <xdr:nvSpPr>
        <xdr:cNvPr id="1215" name="月 1214"/>
        <xdr:cNvSpPr/>
      </xdr:nvSpPr>
      <xdr:spPr>
        <a:xfrm rot="13320000">
          <a:off x="4383597" y="27863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238</xdr:row>
      <xdr:rowOff>23653</xdr:rowOff>
    </xdr:from>
    <xdr:to>
      <xdr:col>7</xdr:col>
      <xdr:colOff>375890</xdr:colOff>
      <xdr:row>238</xdr:row>
      <xdr:rowOff>139714</xdr:rowOff>
    </xdr:to>
    <xdr:sp macro="" textlink="">
      <xdr:nvSpPr>
        <xdr:cNvPr id="1216" name="太陽 1215"/>
        <xdr:cNvSpPr/>
      </xdr:nvSpPr>
      <xdr:spPr>
        <a:xfrm>
          <a:off x="4344379" y="28160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239</xdr:row>
      <xdr:rowOff>31493</xdr:rowOff>
    </xdr:from>
    <xdr:to>
      <xdr:col>7</xdr:col>
      <xdr:colOff>359597</xdr:colOff>
      <xdr:row>239</xdr:row>
      <xdr:rowOff>136893</xdr:rowOff>
    </xdr:to>
    <xdr:sp macro="" textlink="">
      <xdr:nvSpPr>
        <xdr:cNvPr id="1217" name="月 1216"/>
        <xdr:cNvSpPr/>
      </xdr:nvSpPr>
      <xdr:spPr>
        <a:xfrm rot="13320000">
          <a:off x="4383597" y="28320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241</xdr:row>
      <xdr:rowOff>23653</xdr:rowOff>
    </xdr:from>
    <xdr:to>
      <xdr:col>7</xdr:col>
      <xdr:colOff>375890</xdr:colOff>
      <xdr:row>241</xdr:row>
      <xdr:rowOff>139714</xdr:rowOff>
    </xdr:to>
    <xdr:sp macro="" textlink="">
      <xdr:nvSpPr>
        <xdr:cNvPr id="1218" name="太陽 1217"/>
        <xdr:cNvSpPr/>
      </xdr:nvSpPr>
      <xdr:spPr>
        <a:xfrm>
          <a:off x="4344379" y="2861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242</xdr:row>
      <xdr:rowOff>31493</xdr:rowOff>
    </xdr:from>
    <xdr:to>
      <xdr:col>7</xdr:col>
      <xdr:colOff>359597</xdr:colOff>
      <xdr:row>242</xdr:row>
      <xdr:rowOff>136893</xdr:rowOff>
    </xdr:to>
    <xdr:sp macro="" textlink="">
      <xdr:nvSpPr>
        <xdr:cNvPr id="1219" name="月 1218"/>
        <xdr:cNvSpPr/>
      </xdr:nvSpPr>
      <xdr:spPr>
        <a:xfrm rot="13320000">
          <a:off x="4383597" y="2877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241</xdr:row>
      <xdr:rowOff>23653</xdr:rowOff>
    </xdr:from>
    <xdr:to>
      <xdr:col>7</xdr:col>
      <xdr:colOff>375890</xdr:colOff>
      <xdr:row>241</xdr:row>
      <xdr:rowOff>139714</xdr:rowOff>
    </xdr:to>
    <xdr:sp macro="" textlink="">
      <xdr:nvSpPr>
        <xdr:cNvPr id="1220" name="太陽 1219"/>
        <xdr:cNvSpPr/>
      </xdr:nvSpPr>
      <xdr:spPr>
        <a:xfrm>
          <a:off x="4344379" y="2861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242</xdr:row>
      <xdr:rowOff>31493</xdr:rowOff>
    </xdr:from>
    <xdr:to>
      <xdr:col>7</xdr:col>
      <xdr:colOff>359597</xdr:colOff>
      <xdr:row>242</xdr:row>
      <xdr:rowOff>136893</xdr:rowOff>
    </xdr:to>
    <xdr:sp macro="" textlink="">
      <xdr:nvSpPr>
        <xdr:cNvPr id="1221" name="月 1220"/>
        <xdr:cNvSpPr/>
      </xdr:nvSpPr>
      <xdr:spPr>
        <a:xfrm rot="13320000">
          <a:off x="4383597" y="2877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244</xdr:row>
      <xdr:rowOff>23653</xdr:rowOff>
    </xdr:from>
    <xdr:to>
      <xdr:col>7</xdr:col>
      <xdr:colOff>375890</xdr:colOff>
      <xdr:row>244</xdr:row>
      <xdr:rowOff>139714</xdr:rowOff>
    </xdr:to>
    <xdr:sp macro="" textlink="">
      <xdr:nvSpPr>
        <xdr:cNvPr id="1222" name="太陽 1221"/>
        <xdr:cNvSpPr/>
      </xdr:nvSpPr>
      <xdr:spPr>
        <a:xfrm>
          <a:off x="4344379" y="29074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245</xdr:row>
      <xdr:rowOff>31493</xdr:rowOff>
    </xdr:from>
    <xdr:to>
      <xdr:col>7</xdr:col>
      <xdr:colOff>359597</xdr:colOff>
      <xdr:row>245</xdr:row>
      <xdr:rowOff>136893</xdr:rowOff>
    </xdr:to>
    <xdr:sp macro="" textlink="">
      <xdr:nvSpPr>
        <xdr:cNvPr id="1223" name="月 1222"/>
        <xdr:cNvSpPr/>
      </xdr:nvSpPr>
      <xdr:spPr>
        <a:xfrm rot="13320000">
          <a:off x="4383597" y="29235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247</xdr:row>
      <xdr:rowOff>23653</xdr:rowOff>
    </xdr:from>
    <xdr:to>
      <xdr:col>7</xdr:col>
      <xdr:colOff>375890</xdr:colOff>
      <xdr:row>247</xdr:row>
      <xdr:rowOff>139714</xdr:rowOff>
    </xdr:to>
    <xdr:sp macro="" textlink="">
      <xdr:nvSpPr>
        <xdr:cNvPr id="1224" name="太陽 1223"/>
        <xdr:cNvSpPr/>
      </xdr:nvSpPr>
      <xdr:spPr>
        <a:xfrm>
          <a:off x="4344379" y="29532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248</xdr:row>
      <xdr:rowOff>31493</xdr:rowOff>
    </xdr:from>
    <xdr:to>
      <xdr:col>7</xdr:col>
      <xdr:colOff>359597</xdr:colOff>
      <xdr:row>248</xdr:row>
      <xdr:rowOff>136893</xdr:rowOff>
    </xdr:to>
    <xdr:sp macro="" textlink="">
      <xdr:nvSpPr>
        <xdr:cNvPr id="1225" name="月 1224"/>
        <xdr:cNvSpPr/>
      </xdr:nvSpPr>
      <xdr:spPr>
        <a:xfrm rot="13320000">
          <a:off x="4383597" y="29692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250</xdr:row>
      <xdr:rowOff>23653</xdr:rowOff>
    </xdr:from>
    <xdr:to>
      <xdr:col>7</xdr:col>
      <xdr:colOff>375890</xdr:colOff>
      <xdr:row>250</xdr:row>
      <xdr:rowOff>139714</xdr:rowOff>
    </xdr:to>
    <xdr:sp macro="" textlink="">
      <xdr:nvSpPr>
        <xdr:cNvPr id="1226" name="太陽 1225"/>
        <xdr:cNvSpPr/>
      </xdr:nvSpPr>
      <xdr:spPr>
        <a:xfrm>
          <a:off x="4344379" y="29989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251</xdr:row>
      <xdr:rowOff>31493</xdr:rowOff>
    </xdr:from>
    <xdr:to>
      <xdr:col>7</xdr:col>
      <xdr:colOff>359597</xdr:colOff>
      <xdr:row>251</xdr:row>
      <xdr:rowOff>136893</xdr:rowOff>
    </xdr:to>
    <xdr:sp macro="" textlink="">
      <xdr:nvSpPr>
        <xdr:cNvPr id="1227" name="月 1226"/>
        <xdr:cNvSpPr/>
      </xdr:nvSpPr>
      <xdr:spPr>
        <a:xfrm rot="13320000">
          <a:off x="4383597" y="30149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253</xdr:row>
      <xdr:rowOff>23653</xdr:rowOff>
    </xdr:from>
    <xdr:to>
      <xdr:col>7</xdr:col>
      <xdr:colOff>375890</xdr:colOff>
      <xdr:row>253</xdr:row>
      <xdr:rowOff>139714</xdr:rowOff>
    </xdr:to>
    <xdr:sp macro="" textlink="">
      <xdr:nvSpPr>
        <xdr:cNvPr id="1228" name="太陽 1227"/>
        <xdr:cNvSpPr/>
      </xdr:nvSpPr>
      <xdr:spPr>
        <a:xfrm>
          <a:off x="4344379" y="30446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254</xdr:row>
      <xdr:rowOff>31493</xdr:rowOff>
    </xdr:from>
    <xdr:to>
      <xdr:col>7</xdr:col>
      <xdr:colOff>359597</xdr:colOff>
      <xdr:row>254</xdr:row>
      <xdr:rowOff>136893</xdr:rowOff>
    </xdr:to>
    <xdr:sp macro="" textlink="">
      <xdr:nvSpPr>
        <xdr:cNvPr id="1229" name="月 1228"/>
        <xdr:cNvSpPr/>
      </xdr:nvSpPr>
      <xdr:spPr>
        <a:xfrm rot="13320000">
          <a:off x="4383597" y="30606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256</xdr:row>
      <xdr:rowOff>23653</xdr:rowOff>
    </xdr:from>
    <xdr:to>
      <xdr:col>7</xdr:col>
      <xdr:colOff>375890</xdr:colOff>
      <xdr:row>256</xdr:row>
      <xdr:rowOff>139714</xdr:rowOff>
    </xdr:to>
    <xdr:sp macro="" textlink="">
      <xdr:nvSpPr>
        <xdr:cNvPr id="1230" name="太陽 1229"/>
        <xdr:cNvSpPr/>
      </xdr:nvSpPr>
      <xdr:spPr>
        <a:xfrm>
          <a:off x="4344379" y="30903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257</xdr:row>
      <xdr:rowOff>31493</xdr:rowOff>
    </xdr:from>
    <xdr:to>
      <xdr:col>7</xdr:col>
      <xdr:colOff>359597</xdr:colOff>
      <xdr:row>257</xdr:row>
      <xdr:rowOff>136893</xdr:rowOff>
    </xdr:to>
    <xdr:sp macro="" textlink="">
      <xdr:nvSpPr>
        <xdr:cNvPr id="1231" name="月 1230"/>
        <xdr:cNvSpPr/>
      </xdr:nvSpPr>
      <xdr:spPr>
        <a:xfrm rot="13320000">
          <a:off x="4383597" y="31063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259</xdr:row>
      <xdr:rowOff>23653</xdr:rowOff>
    </xdr:from>
    <xdr:to>
      <xdr:col>7</xdr:col>
      <xdr:colOff>375890</xdr:colOff>
      <xdr:row>259</xdr:row>
      <xdr:rowOff>139714</xdr:rowOff>
    </xdr:to>
    <xdr:sp macro="" textlink="">
      <xdr:nvSpPr>
        <xdr:cNvPr id="1232" name="太陽 1231"/>
        <xdr:cNvSpPr/>
      </xdr:nvSpPr>
      <xdr:spPr>
        <a:xfrm>
          <a:off x="4344379" y="31360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260</xdr:row>
      <xdr:rowOff>31493</xdr:rowOff>
    </xdr:from>
    <xdr:to>
      <xdr:col>7</xdr:col>
      <xdr:colOff>359597</xdr:colOff>
      <xdr:row>260</xdr:row>
      <xdr:rowOff>136893</xdr:rowOff>
    </xdr:to>
    <xdr:sp macro="" textlink="">
      <xdr:nvSpPr>
        <xdr:cNvPr id="1233" name="月 1232"/>
        <xdr:cNvSpPr/>
      </xdr:nvSpPr>
      <xdr:spPr>
        <a:xfrm rot="13320000">
          <a:off x="4383597" y="31521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262</xdr:row>
      <xdr:rowOff>23653</xdr:rowOff>
    </xdr:from>
    <xdr:to>
      <xdr:col>7</xdr:col>
      <xdr:colOff>375890</xdr:colOff>
      <xdr:row>262</xdr:row>
      <xdr:rowOff>139714</xdr:rowOff>
    </xdr:to>
    <xdr:sp macro="" textlink="">
      <xdr:nvSpPr>
        <xdr:cNvPr id="1234" name="太陽 1233"/>
        <xdr:cNvSpPr/>
      </xdr:nvSpPr>
      <xdr:spPr>
        <a:xfrm>
          <a:off x="4344379" y="31818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263</xdr:row>
      <xdr:rowOff>31493</xdr:rowOff>
    </xdr:from>
    <xdr:to>
      <xdr:col>7</xdr:col>
      <xdr:colOff>359597</xdr:colOff>
      <xdr:row>263</xdr:row>
      <xdr:rowOff>136893</xdr:rowOff>
    </xdr:to>
    <xdr:sp macro="" textlink="">
      <xdr:nvSpPr>
        <xdr:cNvPr id="1235" name="月 1234"/>
        <xdr:cNvSpPr/>
      </xdr:nvSpPr>
      <xdr:spPr>
        <a:xfrm rot="13320000">
          <a:off x="4383597" y="31978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265</xdr:row>
      <xdr:rowOff>23653</xdr:rowOff>
    </xdr:from>
    <xdr:to>
      <xdr:col>7</xdr:col>
      <xdr:colOff>375890</xdr:colOff>
      <xdr:row>265</xdr:row>
      <xdr:rowOff>139714</xdr:rowOff>
    </xdr:to>
    <xdr:sp macro="" textlink="">
      <xdr:nvSpPr>
        <xdr:cNvPr id="1236" name="太陽 1235"/>
        <xdr:cNvSpPr/>
      </xdr:nvSpPr>
      <xdr:spPr>
        <a:xfrm>
          <a:off x="4344379" y="32275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266</xdr:row>
      <xdr:rowOff>31493</xdr:rowOff>
    </xdr:from>
    <xdr:to>
      <xdr:col>7</xdr:col>
      <xdr:colOff>359597</xdr:colOff>
      <xdr:row>266</xdr:row>
      <xdr:rowOff>136893</xdr:rowOff>
    </xdr:to>
    <xdr:sp macro="" textlink="">
      <xdr:nvSpPr>
        <xdr:cNvPr id="1237" name="月 1236"/>
        <xdr:cNvSpPr/>
      </xdr:nvSpPr>
      <xdr:spPr>
        <a:xfrm rot="13320000">
          <a:off x="4383597" y="32435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268</xdr:row>
      <xdr:rowOff>23653</xdr:rowOff>
    </xdr:from>
    <xdr:to>
      <xdr:col>7</xdr:col>
      <xdr:colOff>375890</xdr:colOff>
      <xdr:row>268</xdr:row>
      <xdr:rowOff>139714</xdr:rowOff>
    </xdr:to>
    <xdr:sp macro="" textlink="">
      <xdr:nvSpPr>
        <xdr:cNvPr id="1238" name="太陽 1237"/>
        <xdr:cNvSpPr/>
      </xdr:nvSpPr>
      <xdr:spPr>
        <a:xfrm>
          <a:off x="4344379" y="32732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269</xdr:row>
      <xdr:rowOff>31493</xdr:rowOff>
    </xdr:from>
    <xdr:to>
      <xdr:col>7</xdr:col>
      <xdr:colOff>359597</xdr:colOff>
      <xdr:row>269</xdr:row>
      <xdr:rowOff>136893</xdr:rowOff>
    </xdr:to>
    <xdr:sp macro="" textlink="">
      <xdr:nvSpPr>
        <xdr:cNvPr id="1239" name="月 1238"/>
        <xdr:cNvSpPr/>
      </xdr:nvSpPr>
      <xdr:spPr>
        <a:xfrm rot="13320000">
          <a:off x="4383597" y="32892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271</xdr:row>
      <xdr:rowOff>23653</xdr:rowOff>
    </xdr:from>
    <xdr:to>
      <xdr:col>7</xdr:col>
      <xdr:colOff>375890</xdr:colOff>
      <xdr:row>271</xdr:row>
      <xdr:rowOff>139714</xdr:rowOff>
    </xdr:to>
    <xdr:sp macro="" textlink="">
      <xdr:nvSpPr>
        <xdr:cNvPr id="1240" name="太陽 1239"/>
        <xdr:cNvSpPr/>
      </xdr:nvSpPr>
      <xdr:spPr>
        <a:xfrm>
          <a:off x="4344379" y="33189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272</xdr:row>
      <xdr:rowOff>31493</xdr:rowOff>
    </xdr:from>
    <xdr:to>
      <xdr:col>7</xdr:col>
      <xdr:colOff>359597</xdr:colOff>
      <xdr:row>272</xdr:row>
      <xdr:rowOff>136893</xdr:rowOff>
    </xdr:to>
    <xdr:sp macro="" textlink="">
      <xdr:nvSpPr>
        <xdr:cNvPr id="1241" name="月 1240"/>
        <xdr:cNvSpPr/>
      </xdr:nvSpPr>
      <xdr:spPr>
        <a:xfrm rot="13320000">
          <a:off x="4383597" y="33349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271</xdr:row>
      <xdr:rowOff>23653</xdr:rowOff>
    </xdr:from>
    <xdr:to>
      <xdr:col>7</xdr:col>
      <xdr:colOff>375890</xdr:colOff>
      <xdr:row>271</xdr:row>
      <xdr:rowOff>139714</xdr:rowOff>
    </xdr:to>
    <xdr:sp macro="" textlink="">
      <xdr:nvSpPr>
        <xdr:cNvPr id="1242" name="太陽 1241"/>
        <xdr:cNvSpPr/>
      </xdr:nvSpPr>
      <xdr:spPr>
        <a:xfrm>
          <a:off x="4344379" y="33189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272</xdr:row>
      <xdr:rowOff>31493</xdr:rowOff>
    </xdr:from>
    <xdr:to>
      <xdr:col>7</xdr:col>
      <xdr:colOff>359597</xdr:colOff>
      <xdr:row>272</xdr:row>
      <xdr:rowOff>136893</xdr:rowOff>
    </xdr:to>
    <xdr:sp macro="" textlink="">
      <xdr:nvSpPr>
        <xdr:cNvPr id="1243" name="月 1242"/>
        <xdr:cNvSpPr/>
      </xdr:nvSpPr>
      <xdr:spPr>
        <a:xfrm rot="13320000">
          <a:off x="4383597" y="33349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274</xdr:row>
      <xdr:rowOff>23653</xdr:rowOff>
    </xdr:from>
    <xdr:to>
      <xdr:col>7</xdr:col>
      <xdr:colOff>375890</xdr:colOff>
      <xdr:row>274</xdr:row>
      <xdr:rowOff>139714</xdr:rowOff>
    </xdr:to>
    <xdr:sp macro="" textlink="">
      <xdr:nvSpPr>
        <xdr:cNvPr id="1244" name="太陽 1243"/>
        <xdr:cNvSpPr/>
      </xdr:nvSpPr>
      <xdr:spPr>
        <a:xfrm>
          <a:off x="4344379" y="33646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275</xdr:row>
      <xdr:rowOff>31493</xdr:rowOff>
    </xdr:from>
    <xdr:to>
      <xdr:col>7</xdr:col>
      <xdr:colOff>359597</xdr:colOff>
      <xdr:row>275</xdr:row>
      <xdr:rowOff>136893</xdr:rowOff>
    </xdr:to>
    <xdr:sp macro="" textlink="">
      <xdr:nvSpPr>
        <xdr:cNvPr id="1245" name="月 1244"/>
        <xdr:cNvSpPr/>
      </xdr:nvSpPr>
      <xdr:spPr>
        <a:xfrm rot="13320000">
          <a:off x="4383597" y="33807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277</xdr:row>
      <xdr:rowOff>23653</xdr:rowOff>
    </xdr:from>
    <xdr:to>
      <xdr:col>7</xdr:col>
      <xdr:colOff>375890</xdr:colOff>
      <xdr:row>277</xdr:row>
      <xdr:rowOff>139714</xdr:rowOff>
    </xdr:to>
    <xdr:sp macro="" textlink="">
      <xdr:nvSpPr>
        <xdr:cNvPr id="1246" name="太陽 1245"/>
        <xdr:cNvSpPr/>
      </xdr:nvSpPr>
      <xdr:spPr>
        <a:xfrm>
          <a:off x="4344379" y="34104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278</xdr:row>
      <xdr:rowOff>31493</xdr:rowOff>
    </xdr:from>
    <xdr:to>
      <xdr:col>7</xdr:col>
      <xdr:colOff>359597</xdr:colOff>
      <xdr:row>278</xdr:row>
      <xdr:rowOff>136893</xdr:rowOff>
    </xdr:to>
    <xdr:sp macro="" textlink="">
      <xdr:nvSpPr>
        <xdr:cNvPr id="1247" name="月 1246"/>
        <xdr:cNvSpPr/>
      </xdr:nvSpPr>
      <xdr:spPr>
        <a:xfrm rot="13320000">
          <a:off x="4383597" y="34264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280</xdr:row>
      <xdr:rowOff>23653</xdr:rowOff>
    </xdr:from>
    <xdr:to>
      <xdr:col>7</xdr:col>
      <xdr:colOff>375890</xdr:colOff>
      <xdr:row>280</xdr:row>
      <xdr:rowOff>139714</xdr:rowOff>
    </xdr:to>
    <xdr:sp macro="" textlink="">
      <xdr:nvSpPr>
        <xdr:cNvPr id="1248" name="太陽 1247"/>
        <xdr:cNvSpPr/>
      </xdr:nvSpPr>
      <xdr:spPr>
        <a:xfrm>
          <a:off x="4344379" y="34561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281</xdr:row>
      <xdr:rowOff>31493</xdr:rowOff>
    </xdr:from>
    <xdr:to>
      <xdr:col>7</xdr:col>
      <xdr:colOff>359597</xdr:colOff>
      <xdr:row>281</xdr:row>
      <xdr:rowOff>136893</xdr:rowOff>
    </xdr:to>
    <xdr:sp macro="" textlink="">
      <xdr:nvSpPr>
        <xdr:cNvPr id="1249" name="月 1248"/>
        <xdr:cNvSpPr/>
      </xdr:nvSpPr>
      <xdr:spPr>
        <a:xfrm rot="13320000">
          <a:off x="4383597" y="34721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283</xdr:row>
      <xdr:rowOff>23653</xdr:rowOff>
    </xdr:from>
    <xdr:to>
      <xdr:col>7</xdr:col>
      <xdr:colOff>375890</xdr:colOff>
      <xdr:row>283</xdr:row>
      <xdr:rowOff>139714</xdr:rowOff>
    </xdr:to>
    <xdr:sp macro="" textlink="">
      <xdr:nvSpPr>
        <xdr:cNvPr id="1250" name="太陽 1249"/>
        <xdr:cNvSpPr/>
      </xdr:nvSpPr>
      <xdr:spPr>
        <a:xfrm>
          <a:off x="4344379" y="35018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284</xdr:row>
      <xdr:rowOff>31493</xdr:rowOff>
    </xdr:from>
    <xdr:to>
      <xdr:col>7</xdr:col>
      <xdr:colOff>359597</xdr:colOff>
      <xdr:row>284</xdr:row>
      <xdr:rowOff>136893</xdr:rowOff>
    </xdr:to>
    <xdr:sp macro="" textlink="">
      <xdr:nvSpPr>
        <xdr:cNvPr id="1251" name="月 1250"/>
        <xdr:cNvSpPr/>
      </xdr:nvSpPr>
      <xdr:spPr>
        <a:xfrm rot="13320000">
          <a:off x="4383597" y="35178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286</xdr:row>
      <xdr:rowOff>23653</xdr:rowOff>
    </xdr:from>
    <xdr:to>
      <xdr:col>7</xdr:col>
      <xdr:colOff>375890</xdr:colOff>
      <xdr:row>286</xdr:row>
      <xdr:rowOff>139714</xdr:rowOff>
    </xdr:to>
    <xdr:sp macro="" textlink="">
      <xdr:nvSpPr>
        <xdr:cNvPr id="1252" name="太陽 1251"/>
        <xdr:cNvSpPr/>
      </xdr:nvSpPr>
      <xdr:spPr>
        <a:xfrm>
          <a:off x="4344379" y="35475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287</xdr:row>
      <xdr:rowOff>31493</xdr:rowOff>
    </xdr:from>
    <xdr:to>
      <xdr:col>7</xdr:col>
      <xdr:colOff>359597</xdr:colOff>
      <xdr:row>287</xdr:row>
      <xdr:rowOff>136893</xdr:rowOff>
    </xdr:to>
    <xdr:sp macro="" textlink="">
      <xdr:nvSpPr>
        <xdr:cNvPr id="1253" name="月 1252"/>
        <xdr:cNvSpPr/>
      </xdr:nvSpPr>
      <xdr:spPr>
        <a:xfrm rot="13320000">
          <a:off x="4383597" y="35635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289</xdr:row>
      <xdr:rowOff>23653</xdr:rowOff>
    </xdr:from>
    <xdr:to>
      <xdr:col>7</xdr:col>
      <xdr:colOff>375890</xdr:colOff>
      <xdr:row>289</xdr:row>
      <xdr:rowOff>139714</xdr:rowOff>
    </xdr:to>
    <xdr:sp macro="" textlink="">
      <xdr:nvSpPr>
        <xdr:cNvPr id="1254" name="太陽 1253"/>
        <xdr:cNvSpPr/>
      </xdr:nvSpPr>
      <xdr:spPr>
        <a:xfrm>
          <a:off x="4344379" y="35932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290</xdr:row>
      <xdr:rowOff>31493</xdr:rowOff>
    </xdr:from>
    <xdr:to>
      <xdr:col>7</xdr:col>
      <xdr:colOff>359597</xdr:colOff>
      <xdr:row>290</xdr:row>
      <xdr:rowOff>136893</xdr:rowOff>
    </xdr:to>
    <xdr:sp macro="" textlink="">
      <xdr:nvSpPr>
        <xdr:cNvPr id="1255" name="月 1254"/>
        <xdr:cNvSpPr/>
      </xdr:nvSpPr>
      <xdr:spPr>
        <a:xfrm rot="13320000">
          <a:off x="4383597" y="36093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292</xdr:row>
      <xdr:rowOff>23653</xdr:rowOff>
    </xdr:from>
    <xdr:to>
      <xdr:col>7</xdr:col>
      <xdr:colOff>375890</xdr:colOff>
      <xdr:row>292</xdr:row>
      <xdr:rowOff>139714</xdr:rowOff>
    </xdr:to>
    <xdr:sp macro="" textlink="">
      <xdr:nvSpPr>
        <xdr:cNvPr id="1256" name="太陽 1255"/>
        <xdr:cNvSpPr/>
      </xdr:nvSpPr>
      <xdr:spPr>
        <a:xfrm>
          <a:off x="4344379" y="36390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293</xdr:row>
      <xdr:rowOff>31493</xdr:rowOff>
    </xdr:from>
    <xdr:to>
      <xdr:col>7</xdr:col>
      <xdr:colOff>359597</xdr:colOff>
      <xdr:row>293</xdr:row>
      <xdr:rowOff>136893</xdr:rowOff>
    </xdr:to>
    <xdr:sp macro="" textlink="">
      <xdr:nvSpPr>
        <xdr:cNvPr id="1257" name="月 1256"/>
        <xdr:cNvSpPr/>
      </xdr:nvSpPr>
      <xdr:spPr>
        <a:xfrm rot="13320000">
          <a:off x="4383597" y="36550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295</xdr:row>
      <xdr:rowOff>23653</xdr:rowOff>
    </xdr:from>
    <xdr:to>
      <xdr:col>7</xdr:col>
      <xdr:colOff>375890</xdr:colOff>
      <xdr:row>295</xdr:row>
      <xdr:rowOff>139714</xdr:rowOff>
    </xdr:to>
    <xdr:sp macro="" textlink="">
      <xdr:nvSpPr>
        <xdr:cNvPr id="1258" name="太陽 1257"/>
        <xdr:cNvSpPr/>
      </xdr:nvSpPr>
      <xdr:spPr>
        <a:xfrm>
          <a:off x="4344379" y="36847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296</xdr:row>
      <xdr:rowOff>31493</xdr:rowOff>
    </xdr:from>
    <xdr:to>
      <xdr:col>7</xdr:col>
      <xdr:colOff>359597</xdr:colOff>
      <xdr:row>296</xdr:row>
      <xdr:rowOff>136893</xdr:rowOff>
    </xdr:to>
    <xdr:sp macro="" textlink="">
      <xdr:nvSpPr>
        <xdr:cNvPr id="1259" name="月 1258"/>
        <xdr:cNvSpPr/>
      </xdr:nvSpPr>
      <xdr:spPr>
        <a:xfrm rot="13320000">
          <a:off x="4383597" y="37007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298</xdr:row>
      <xdr:rowOff>23653</xdr:rowOff>
    </xdr:from>
    <xdr:to>
      <xdr:col>7</xdr:col>
      <xdr:colOff>375890</xdr:colOff>
      <xdr:row>298</xdr:row>
      <xdr:rowOff>139714</xdr:rowOff>
    </xdr:to>
    <xdr:sp macro="" textlink="">
      <xdr:nvSpPr>
        <xdr:cNvPr id="1260" name="太陽 1259"/>
        <xdr:cNvSpPr/>
      </xdr:nvSpPr>
      <xdr:spPr>
        <a:xfrm>
          <a:off x="4344379" y="37304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299</xdr:row>
      <xdr:rowOff>31493</xdr:rowOff>
    </xdr:from>
    <xdr:to>
      <xdr:col>7</xdr:col>
      <xdr:colOff>359597</xdr:colOff>
      <xdr:row>299</xdr:row>
      <xdr:rowOff>136893</xdr:rowOff>
    </xdr:to>
    <xdr:sp macro="" textlink="">
      <xdr:nvSpPr>
        <xdr:cNvPr id="1261" name="月 1260"/>
        <xdr:cNvSpPr/>
      </xdr:nvSpPr>
      <xdr:spPr>
        <a:xfrm rot="13320000">
          <a:off x="4383597" y="37464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301</xdr:row>
      <xdr:rowOff>23653</xdr:rowOff>
    </xdr:from>
    <xdr:to>
      <xdr:col>7</xdr:col>
      <xdr:colOff>375890</xdr:colOff>
      <xdr:row>301</xdr:row>
      <xdr:rowOff>139714</xdr:rowOff>
    </xdr:to>
    <xdr:sp macro="" textlink="">
      <xdr:nvSpPr>
        <xdr:cNvPr id="1262" name="太陽 1261"/>
        <xdr:cNvSpPr/>
      </xdr:nvSpPr>
      <xdr:spPr>
        <a:xfrm>
          <a:off x="4344379" y="37761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302</xdr:row>
      <xdr:rowOff>31493</xdr:rowOff>
    </xdr:from>
    <xdr:to>
      <xdr:col>7</xdr:col>
      <xdr:colOff>359597</xdr:colOff>
      <xdr:row>302</xdr:row>
      <xdr:rowOff>136893</xdr:rowOff>
    </xdr:to>
    <xdr:sp macro="" textlink="">
      <xdr:nvSpPr>
        <xdr:cNvPr id="1263" name="月 1262"/>
        <xdr:cNvSpPr/>
      </xdr:nvSpPr>
      <xdr:spPr>
        <a:xfrm rot="13320000">
          <a:off x="4383597" y="37921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301</xdr:row>
      <xdr:rowOff>23653</xdr:rowOff>
    </xdr:from>
    <xdr:to>
      <xdr:col>7</xdr:col>
      <xdr:colOff>375890</xdr:colOff>
      <xdr:row>301</xdr:row>
      <xdr:rowOff>139714</xdr:rowOff>
    </xdr:to>
    <xdr:sp macro="" textlink="">
      <xdr:nvSpPr>
        <xdr:cNvPr id="1264" name="太陽 1263"/>
        <xdr:cNvSpPr/>
      </xdr:nvSpPr>
      <xdr:spPr>
        <a:xfrm>
          <a:off x="4344379" y="37761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302</xdr:row>
      <xdr:rowOff>31493</xdr:rowOff>
    </xdr:from>
    <xdr:to>
      <xdr:col>7</xdr:col>
      <xdr:colOff>359597</xdr:colOff>
      <xdr:row>302</xdr:row>
      <xdr:rowOff>136893</xdr:rowOff>
    </xdr:to>
    <xdr:sp macro="" textlink="">
      <xdr:nvSpPr>
        <xdr:cNvPr id="1265" name="月 1264"/>
        <xdr:cNvSpPr/>
      </xdr:nvSpPr>
      <xdr:spPr>
        <a:xfrm rot="13320000">
          <a:off x="4383597" y="37921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304</xdr:row>
      <xdr:rowOff>23653</xdr:rowOff>
    </xdr:from>
    <xdr:to>
      <xdr:col>7</xdr:col>
      <xdr:colOff>375890</xdr:colOff>
      <xdr:row>304</xdr:row>
      <xdr:rowOff>139714</xdr:rowOff>
    </xdr:to>
    <xdr:sp macro="" textlink="">
      <xdr:nvSpPr>
        <xdr:cNvPr id="1266" name="太陽 1265"/>
        <xdr:cNvSpPr/>
      </xdr:nvSpPr>
      <xdr:spPr>
        <a:xfrm>
          <a:off x="4344379" y="38218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305</xdr:row>
      <xdr:rowOff>31493</xdr:rowOff>
    </xdr:from>
    <xdr:to>
      <xdr:col>7</xdr:col>
      <xdr:colOff>359597</xdr:colOff>
      <xdr:row>305</xdr:row>
      <xdr:rowOff>136893</xdr:rowOff>
    </xdr:to>
    <xdr:sp macro="" textlink="">
      <xdr:nvSpPr>
        <xdr:cNvPr id="1267" name="月 1266"/>
        <xdr:cNvSpPr/>
      </xdr:nvSpPr>
      <xdr:spPr>
        <a:xfrm rot="13320000">
          <a:off x="4383597" y="38379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307</xdr:row>
      <xdr:rowOff>23653</xdr:rowOff>
    </xdr:from>
    <xdr:to>
      <xdr:col>7</xdr:col>
      <xdr:colOff>375890</xdr:colOff>
      <xdr:row>307</xdr:row>
      <xdr:rowOff>139714</xdr:rowOff>
    </xdr:to>
    <xdr:sp macro="" textlink="">
      <xdr:nvSpPr>
        <xdr:cNvPr id="1268" name="太陽 1267"/>
        <xdr:cNvSpPr/>
      </xdr:nvSpPr>
      <xdr:spPr>
        <a:xfrm>
          <a:off x="4344379" y="38676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308</xdr:row>
      <xdr:rowOff>31493</xdr:rowOff>
    </xdr:from>
    <xdr:to>
      <xdr:col>7</xdr:col>
      <xdr:colOff>359597</xdr:colOff>
      <xdr:row>308</xdr:row>
      <xdr:rowOff>136893</xdr:rowOff>
    </xdr:to>
    <xdr:sp macro="" textlink="">
      <xdr:nvSpPr>
        <xdr:cNvPr id="1269" name="月 1268"/>
        <xdr:cNvSpPr/>
      </xdr:nvSpPr>
      <xdr:spPr>
        <a:xfrm rot="13320000">
          <a:off x="4383597" y="38836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310</xdr:row>
      <xdr:rowOff>23653</xdr:rowOff>
    </xdr:from>
    <xdr:to>
      <xdr:col>7</xdr:col>
      <xdr:colOff>375890</xdr:colOff>
      <xdr:row>310</xdr:row>
      <xdr:rowOff>139714</xdr:rowOff>
    </xdr:to>
    <xdr:sp macro="" textlink="">
      <xdr:nvSpPr>
        <xdr:cNvPr id="1270" name="太陽 1269"/>
        <xdr:cNvSpPr/>
      </xdr:nvSpPr>
      <xdr:spPr>
        <a:xfrm>
          <a:off x="4344379" y="39133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311</xdr:row>
      <xdr:rowOff>31493</xdr:rowOff>
    </xdr:from>
    <xdr:to>
      <xdr:col>7</xdr:col>
      <xdr:colOff>359597</xdr:colOff>
      <xdr:row>311</xdr:row>
      <xdr:rowOff>136893</xdr:rowOff>
    </xdr:to>
    <xdr:sp macro="" textlink="">
      <xdr:nvSpPr>
        <xdr:cNvPr id="1271" name="月 1270"/>
        <xdr:cNvSpPr/>
      </xdr:nvSpPr>
      <xdr:spPr>
        <a:xfrm rot="13320000">
          <a:off x="4383597" y="39293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313</xdr:row>
      <xdr:rowOff>23653</xdr:rowOff>
    </xdr:from>
    <xdr:to>
      <xdr:col>7</xdr:col>
      <xdr:colOff>375890</xdr:colOff>
      <xdr:row>313</xdr:row>
      <xdr:rowOff>139714</xdr:rowOff>
    </xdr:to>
    <xdr:sp macro="" textlink="">
      <xdr:nvSpPr>
        <xdr:cNvPr id="1272" name="太陽 1271"/>
        <xdr:cNvSpPr/>
      </xdr:nvSpPr>
      <xdr:spPr>
        <a:xfrm>
          <a:off x="4344379" y="39590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314</xdr:row>
      <xdr:rowOff>31493</xdr:rowOff>
    </xdr:from>
    <xdr:to>
      <xdr:col>7</xdr:col>
      <xdr:colOff>359597</xdr:colOff>
      <xdr:row>314</xdr:row>
      <xdr:rowOff>136893</xdr:rowOff>
    </xdr:to>
    <xdr:sp macro="" textlink="">
      <xdr:nvSpPr>
        <xdr:cNvPr id="1273" name="月 1272"/>
        <xdr:cNvSpPr/>
      </xdr:nvSpPr>
      <xdr:spPr>
        <a:xfrm rot="13320000">
          <a:off x="4383597" y="39750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316</xdr:row>
      <xdr:rowOff>23653</xdr:rowOff>
    </xdr:from>
    <xdr:to>
      <xdr:col>7</xdr:col>
      <xdr:colOff>375890</xdr:colOff>
      <xdr:row>316</xdr:row>
      <xdr:rowOff>139714</xdr:rowOff>
    </xdr:to>
    <xdr:sp macro="" textlink="">
      <xdr:nvSpPr>
        <xdr:cNvPr id="1274" name="太陽 1273"/>
        <xdr:cNvSpPr/>
      </xdr:nvSpPr>
      <xdr:spPr>
        <a:xfrm>
          <a:off x="4344379" y="4004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317</xdr:row>
      <xdr:rowOff>31493</xdr:rowOff>
    </xdr:from>
    <xdr:to>
      <xdr:col>7</xdr:col>
      <xdr:colOff>359597</xdr:colOff>
      <xdr:row>317</xdr:row>
      <xdr:rowOff>136893</xdr:rowOff>
    </xdr:to>
    <xdr:sp macro="" textlink="">
      <xdr:nvSpPr>
        <xdr:cNvPr id="1275" name="月 1274"/>
        <xdr:cNvSpPr/>
      </xdr:nvSpPr>
      <xdr:spPr>
        <a:xfrm rot="13320000">
          <a:off x="4383597" y="4020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262</xdr:row>
      <xdr:rowOff>23653</xdr:rowOff>
    </xdr:from>
    <xdr:to>
      <xdr:col>7</xdr:col>
      <xdr:colOff>375890</xdr:colOff>
      <xdr:row>262</xdr:row>
      <xdr:rowOff>139714</xdr:rowOff>
    </xdr:to>
    <xdr:sp macro="" textlink="">
      <xdr:nvSpPr>
        <xdr:cNvPr id="1278" name="太陽 1277"/>
        <xdr:cNvSpPr/>
      </xdr:nvSpPr>
      <xdr:spPr>
        <a:xfrm>
          <a:off x="4344379" y="31818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263</xdr:row>
      <xdr:rowOff>31493</xdr:rowOff>
    </xdr:from>
    <xdr:to>
      <xdr:col>7</xdr:col>
      <xdr:colOff>359597</xdr:colOff>
      <xdr:row>263</xdr:row>
      <xdr:rowOff>136893</xdr:rowOff>
    </xdr:to>
    <xdr:sp macro="" textlink="">
      <xdr:nvSpPr>
        <xdr:cNvPr id="1279" name="月 1278"/>
        <xdr:cNvSpPr/>
      </xdr:nvSpPr>
      <xdr:spPr>
        <a:xfrm rot="13320000">
          <a:off x="4383597" y="31978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265</xdr:row>
      <xdr:rowOff>23653</xdr:rowOff>
    </xdr:from>
    <xdr:to>
      <xdr:col>7</xdr:col>
      <xdr:colOff>375890</xdr:colOff>
      <xdr:row>265</xdr:row>
      <xdr:rowOff>139714</xdr:rowOff>
    </xdr:to>
    <xdr:sp macro="" textlink="">
      <xdr:nvSpPr>
        <xdr:cNvPr id="1280" name="太陽 1279"/>
        <xdr:cNvSpPr/>
      </xdr:nvSpPr>
      <xdr:spPr>
        <a:xfrm>
          <a:off x="4344379" y="32275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266</xdr:row>
      <xdr:rowOff>31493</xdr:rowOff>
    </xdr:from>
    <xdr:to>
      <xdr:col>7</xdr:col>
      <xdr:colOff>359597</xdr:colOff>
      <xdr:row>266</xdr:row>
      <xdr:rowOff>136893</xdr:rowOff>
    </xdr:to>
    <xdr:sp macro="" textlink="">
      <xdr:nvSpPr>
        <xdr:cNvPr id="1281" name="月 1280"/>
        <xdr:cNvSpPr/>
      </xdr:nvSpPr>
      <xdr:spPr>
        <a:xfrm rot="13320000">
          <a:off x="4383597" y="32435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268</xdr:row>
      <xdr:rowOff>23653</xdr:rowOff>
    </xdr:from>
    <xdr:to>
      <xdr:col>7</xdr:col>
      <xdr:colOff>375890</xdr:colOff>
      <xdr:row>268</xdr:row>
      <xdr:rowOff>139714</xdr:rowOff>
    </xdr:to>
    <xdr:sp macro="" textlink="">
      <xdr:nvSpPr>
        <xdr:cNvPr id="1282" name="太陽 1281"/>
        <xdr:cNvSpPr/>
      </xdr:nvSpPr>
      <xdr:spPr>
        <a:xfrm>
          <a:off x="4344379" y="32732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269</xdr:row>
      <xdr:rowOff>31493</xdr:rowOff>
    </xdr:from>
    <xdr:to>
      <xdr:col>7</xdr:col>
      <xdr:colOff>359597</xdr:colOff>
      <xdr:row>269</xdr:row>
      <xdr:rowOff>136893</xdr:rowOff>
    </xdr:to>
    <xdr:sp macro="" textlink="">
      <xdr:nvSpPr>
        <xdr:cNvPr id="1283" name="月 1282"/>
        <xdr:cNvSpPr/>
      </xdr:nvSpPr>
      <xdr:spPr>
        <a:xfrm rot="13320000">
          <a:off x="4383597" y="32892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271</xdr:row>
      <xdr:rowOff>23653</xdr:rowOff>
    </xdr:from>
    <xdr:to>
      <xdr:col>7</xdr:col>
      <xdr:colOff>375890</xdr:colOff>
      <xdr:row>271</xdr:row>
      <xdr:rowOff>139714</xdr:rowOff>
    </xdr:to>
    <xdr:sp macro="" textlink="">
      <xdr:nvSpPr>
        <xdr:cNvPr id="1284" name="太陽 1283"/>
        <xdr:cNvSpPr/>
      </xdr:nvSpPr>
      <xdr:spPr>
        <a:xfrm>
          <a:off x="4344379" y="33189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272</xdr:row>
      <xdr:rowOff>31493</xdr:rowOff>
    </xdr:from>
    <xdr:to>
      <xdr:col>7</xdr:col>
      <xdr:colOff>359597</xdr:colOff>
      <xdr:row>272</xdr:row>
      <xdr:rowOff>136893</xdr:rowOff>
    </xdr:to>
    <xdr:sp macro="" textlink="">
      <xdr:nvSpPr>
        <xdr:cNvPr id="1285" name="月 1284"/>
        <xdr:cNvSpPr/>
      </xdr:nvSpPr>
      <xdr:spPr>
        <a:xfrm rot="13320000">
          <a:off x="4383597" y="33349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271</xdr:row>
      <xdr:rowOff>23653</xdr:rowOff>
    </xdr:from>
    <xdr:to>
      <xdr:col>7</xdr:col>
      <xdr:colOff>375890</xdr:colOff>
      <xdr:row>271</xdr:row>
      <xdr:rowOff>139714</xdr:rowOff>
    </xdr:to>
    <xdr:sp macro="" textlink="">
      <xdr:nvSpPr>
        <xdr:cNvPr id="1286" name="太陽 1285"/>
        <xdr:cNvSpPr/>
      </xdr:nvSpPr>
      <xdr:spPr>
        <a:xfrm>
          <a:off x="4344379" y="33189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272</xdr:row>
      <xdr:rowOff>31493</xdr:rowOff>
    </xdr:from>
    <xdr:to>
      <xdr:col>7</xdr:col>
      <xdr:colOff>359597</xdr:colOff>
      <xdr:row>272</xdr:row>
      <xdr:rowOff>136893</xdr:rowOff>
    </xdr:to>
    <xdr:sp macro="" textlink="">
      <xdr:nvSpPr>
        <xdr:cNvPr id="1287" name="月 1286"/>
        <xdr:cNvSpPr/>
      </xdr:nvSpPr>
      <xdr:spPr>
        <a:xfrm rot="13320000">
          <a:off x="4383597" y="33349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274</xdr:row>
      <xdr:rowOff>23653</xdr:rowOff>
    </xdr:from>
    <xdr:to>
      <xdr:col>7</xdr:col>
      <xdr:colOff>375890</xdr:colOff>
      <xdr:row>274</xdr:row>
      <xdr:rowOff>139714</xdr:rowOff>
    </xdr:to>
    <xdr:sp macro="" textlink="">
      <xdr:nvSpPr>
        <xdr:cNvPr id="1288" name="太陽 1287"/>
        <xdr:cNvSpPr/>
      </xdr:nvSpPr>
      <xdr:spPr>
        <a:xfrm>
          <a:off x="4344379" y="33646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275</xdr:row>
      <xdr:rowOff>31493</xdr:rowOff>
    </xdr:from>
    <xdr:to>
      <xdr:col>7</xdr:col>
      <xdr:colOff>359597</xdr:colOff>
      <xdr:row>275</xdr:row>
      <xdr:rowOff>136893</xdr:rowOff>
    </xdr:to>
    <xdr:sp macro="" textlink="">
      <xdr:nvSpPr>
        <xdr:cNvPr id="1289" name="月 1288"/>
        <xdr:cNvSpPr/>
      </xdr:nvSpPr>
      <xdr:spPr>
        <a:xfrm rot="13320000">
          <a:off x="4383597" y="33807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277</xdr:row>
      <xdr:rowOff>23653</xdr:rowOff>
    </xdr:from>
    <xdr:to>
      <xdr:col>7</xdr:col>
      <xdr:colOff>375890</xdr:colOff>
      <xdr:row>277</xdr:row>
      <xdr:rowOff>139714</xdr:rowOff>
    </xdr:to>
    <xdr:sp macro="" textlink="">
      <xdr:nvSpPr>
        <xdr:cNvPr id="1290" name="太陽 1289"/>
        <xdr:cNvSpPr/>
      </xdr:nvSpPr>
      <xdr:spPr>
        <a:xfrm>
          <a:off x="4344379" y="34104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278</xdr:row>
      <xdr:rowOff>31493</xdr:rowOff>
    </xdr:from>
    <xdr:to>
      <xdr:col>7</xdr:col>
      <xdr:colOff>359597</xdr:colOff>
      <xdr:row>278</xdr:row>
      <xdr:rowOff>136893</xdr:rowOff>
    </xdr:to>
    <xdr:sp macro="" textlink="">
      <xdr:nvSpPr>
        <xdr:cNvPr id="1291" name="月 1290"/>
        <xdr:cNvSpPr/>
      </xdr:nvSpPr>
      <xdr:spPr>
        <a:xfrm rot="13320000">
          <a:off x="4383597" y="34264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280</xdr:row>
      <xdr:rowOff>23653</xdr:rowOff>
    </xdr:from>
    <xdr:to>
      <xdr:col>7</xdr:col>
      <xdr:colOff>375890</xdr:colOff>
      <xdr:row>280</xdr:row>
      <xdr:rowOff>139714</xdr:rowOff>
    </xdr:to>
    <xdr:sp macro="" textlink="">
      <xdr:nvSpPr>
        <xdr:cNvPr id="1292" name="太陽 1291"/>
        <xdr:cNvSpPr/>
      </xdr:nvSpPr>
      <xdr:spPr>
        <a:xfrm>
          <a:off x="4344379" y="34561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281</xdr:row>
      <xdr:rowOff>31493</xdr:rowOff>
    </xdr:from>
    <xdr:to>
      <xdr:col>7</xdr:col>
      <xdr:colOff>359597</xdr:colOff>
      <xdr:row>281</xdr:row>
      <xdr:rowOff>136893</xdr:rowOff>
    </xdr:to>
    <xdr:sp macro="" textlink="">
      <xdr:nvSpPr>
        <xdr:cNvPr id="1293" name="月 1292"/>
        <xdr:cNvSpPr/>
      </xdr:nvSpPr>
      <xdr:spPr>
        <a:xfrm rot="13320000">
          <a:off x="4383597" y="34721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283</xdr:row>
      <xdr:rowOff>23653</xdr:rowOff>
    </xdr:from>
    <xdr:to>
      <xdr:col>7</xdr:col>
      <xdr:colOff>375890</xdr:colOff>
      <xdr:row>283</xdr:row>
      <xdr:rowOff>139714</xdr:rowOff>
    </xdr:to>
    <xdr:sp macro="" textlink="">
      <xdr:nvSpPr>
        <xdr:cNvPr id="1294" name="太陽 1293"/>
        <xdr:cNvSpPr/>
      </xdr:nvSpPr>
      <xdr:spPr>
        <a:xfrm>
          <a:off x="4344379" y="35018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284</xdr:row>
      <xdr:rowOff>31493</xdr:rowOff>
    </xdr:from>
    <xdr:to>
      <xdr:col>7</xdr:col>
      <xdr:colOff>359597</xdr:colOff>
      <xdr:row>284</xdr:row>
      <xdr:rowOff>136893</xdr:rowOff>
    </xdr:to>
    <xdr:sp macro="" textlink="">
      <xdr:nvSpPr>
        <xdr:cNvPr id="1295" name="月 1294"/>
        <xdr:cNvSpPr/>
      </xdr:nvSpPr>
      <xdr:spPr>
        <a:xfrm rot="13320000">
          <a:off x="4383597" y="35178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286</xdr:row>
      <xdr:rowOff>23653</xdr:rowOff>
    </xdr:from>
    <xdr:to>
      <xdr:col>7</xdr:col>
      <xdr:colOff>375890</xdr:colOff>
      <xdr:row>286</xdr:row>
      <xdr:rowOff>139714</xdr:rowOff>
    </xdr:to>
    <xdr:sp macro="" textlink="">
      <xdr:nvSpPr>
        <xdr:cNvPr id="1296" name="太陽 1295"/>
        <xdr:cNvSpPr/>
      </xdr:nvSpPr>
      <xdr:spPr>
        <a:xfrm>
          <a:off x="4344379" y="35475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287</xdr:row>
      <xdr:rowOff>31493</xdr:rowOff>
    </xdr:from>
    <xdr:to>
      <xdr:col>7</xdr:col>
      <xdr:colOff>359597</xdr:colOff>
      <xdr:row>287</xdr:row>
      <xdr:rowOff>136893</xdr:rowOff>
    </xdr:to>
    <xdr:sp macro="" textlink="">
      <xdr:nvSpPr>
        <xdr:cNvPr id="1297" name="月 1296"/>
        <xdr:cNvSpPr/>
      </xdr:nvSpPr>
      <xdr:spPr>
        <a:xfrm rot="13320000">
          <a:off x="4383597" y="35635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289</xdr:row>
      <xdr:rowOff>23653</xdr:rowOff>
    </xdr:from>
    <xdr:to>
      <xdr:col>7</xdr:col>
      <xdr:colOff>375890</xdr:colOff>
      <xdr:row>289</xdr:row>
      <xdr:rowOff>139714</xdr:rowOff>
    </xdr:to>
    <xdr:sp macro="" textlink="">
      <xdr:nvSpPr>
        <xdr:cNvPr id="1298" name="太陽 1297"/>
        <xdr:cNvSpPr/>
      </xdr:nvSpPr>
      <xdr:spPr>
        <a:xfrm>
          <a:off x="4344379" y="35932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290</xdr:row>
      <xdr:rowOff>31493</xdr:rowOff>
    </xdr:from>
    <xdr:to>
      <xdr:col>7</xdr:col>
      <xdr:colOff>359597</xdr:colOff>
      <xdr:row>290</xdr:row>
      <xdr:rowOff>136893</xdr:rowOff>
    </xdr:to>
    <xdr:sp macro="" textlink="">
      <xdr:nvSpPr>
        <xdr:cNvPr id="1299" name="月 1298"/>
        <xdr:cNvSpPr/>
      </xdr:nvSpPr>
      <xdr:spPr>
        <a:xfrm rot="13320000">
          <a:off x="4383597" y="36093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292</xdr:row>
      <xdr:rowOff>23653</xdr:rowOff>
    </xdr:from>
    <xdr:to>
      <xdr:col>7</xdr:col>
      <xdr:colOff>375890</xdr:colOff>
      <xdr:row>292</xdr:row>
      <xdr:rowOff>139714</xdr:rowOff>
    </xdr:to>
    <xdr:sp macro="" textlink="">
      <xdr:nvSpPr>
        <xdr:cNvPr id="1300" name="太陽 1299"/>
        <xdr:cNvSpPr/>
      </xdr:nvSpPr>
      <xdr:spPr>
        <a:xfrm>
          <a:off x="4344379" y="36390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293</xdr:row>
      <xdr:rowOff>31493</xdr:rowOff>
    </xdr:from>
    <xdr:to>
      <xdr:col>7</xdr:col>
      <xdr:colOff>359597</xdr:colOff>
      <xdr:row>293</xdr:row>
      <xdr:rowOff>136893</xdr:rowOff>
    </xdr:to>
    <xdr:sp macro="" textlink="">
      <xdr:nvSpPr>
        <xdr:cNvPr id="1301" name="月 1300"/>
        <xdr:cNvSpPr/>
      </xdr:nvSpPr>
      <xdr:spPr>
        <a:xfrm rot="13320000">
          <a:off x="4383597" y="36550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295</xdr:row>
      <xdr:rowOff>23653</xdr:rowOff>
    </xdr:from>
    <xdr:to>
      <xdr:col>7</xdr:col>
      <xdr:colOff>375890</xdr:colOff>
      <xdr:row>295</xdr:row>
      <xdr:rowOff>139714</xdr:rowOff>
    </xdr:to>
    <xdr:sp macro="" textlink="">
      <xdr:nvSpPr>
        <xdr:cNvPr id="1302" name="太陽 1301"/>
        <xdr:cNvSpPr/>
      </xdr:nvSpPr>
      <xdr:spPr>
        <a:xfrm>
          <a:off x="4344379" y="36847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296</xdr:row>
      <xdr:rowOff>31493</xdr:rowOff>
    </xdr:from>
    <xdr:to>
      <xdr:col>7</xdr:col>
      <xdr:colOff>359597</xdr:colOff>
      <xdr:row>296</xdr:row>
      <xdr:rowOff>136893</xdr:rowOff>
    </xdr:to>
    <xdr:sp macro="" textlink="">
      <xdr:nvSpPr>
        <xdr:cNvPr id="1303" name="月 1302"/>
        <xdr:cNvSpPr/>
      </xdr:nvSpPr>
      <xdr:spPr>
        <a:xfrm rot="13320000">
          <a:off x="4383597" y="37007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298</xdr:row>
      <xdr:rowOff>23653</xdr:rowOff>
    </xdr:from>
    <xdr:to>
      <xdr:col>7</xdr:col>
      <xdr:colOff>375890</xdr:colOff>
      <xdr:row>298</xdr:row>
      <xdr:rowOff>139714</xdr:rowOff>
    </xdr:to>
    <xdr:sp macro="" textlink="">
      <xdr:nvSpPr>
        <xdr:cNvPr id="1304" name="太陽 1303"/>
        <xdr:cNvSpPr/>
      </xdr:nvSpPr>
      <xdr:spPr>
        <a:xfrm>
          <a:off x="4344379" y="37304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299</xdr:row>
      <xdr:rowOff>31493</xdr:rowOff>
    </xdr:from>
    <xdr:to>
      <xdr:col>7</xdr:col>
      <xdr:colOff>359597</xdr:colOff>
      <xdr:row>299</xdr:row>
      <xdr:rowOff>136893</xdr:rowOff>
    </xdr:to>
    <xdr:sp macro="" textlink="">
      <xdr:nvSpPr>
        <xdr:cNvPr id="1305" name="月 1304"/>
        <xdr:cNvSpPr/>
      </xdr:nvSpPr>
      <xdr:spPr>
        <a:xfrm rot="13320000">
          <a:off x="4383597" y="37464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301</xdr:row>
      <xdr:rowOff>23653</xdr:rowOff>
    </xdr:from>
    <xdr:to>
      <xdr:col>7</xdr:col>
      <xdr:colOff>375890</xdr:colOff>
      <xdr:row>301</xdr:row>
      <xdr:rowOff>139714</xdr:rowOff>
    </xdr:to>
    <xdr:sp macro="" textlink="">
      <xdr:nvSpPr>
        <xdr:cNvPr id="1306" name="太陽 1305"/>
        <xdr:cNvSpPr/>
      </xdr:nvSpPr>
      <xdr:spPr>
        <a:xfrm>
          <a:off x="4344379" y="37761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302</xdr:row>
      <xdr:rowOff>31493</xdr:rowOff>
    </xdr:from>
    <xdr:to>
      <xdr:col>7</xdr:col>
      <xdr:colOff>359597</xdr:colOff>
      <xdr:row>302</xdr:row>
      <xdr:rowOff>136893</xdr:rowOff>
    </xdr:to>
    <xdr:sp macro="" textlink="">
      <xdr:nvSpPr>
        <xdr:cNvPr id="1307" name="月 1306"/>
        <xdr:cNvSpPr/>
      </xdr:nvSpPr>
      <xdr:spPr>
        <a:xfrm rot="13320000">
          <a:off x="4383597" y="37921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301</xdr:row>
      <xdr:rowOff>23653</xdr:rowOff>
    </xdr:from>
    <xdr:to>
      <xdr:col>7</xdr:col>
      <xdr:colOff>375890</xdr:colOff>
      <xdr:row>301</xdr:row>
      <xdr:rowOff>139714</xdr:rowOff>
    </xdr:to>
    <xdr:sp macro="" textlink="">
      <xdr:nvSpPr>
        <xdr:cNvPr id="1308" name="太陽 1307"/>
        <xdr:cNvSpPr/>
      </xdr:nvSpPr>
      <xdr:spPr>
        <a:xfrm>
          <a:off x="4344379" y="37761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302</xdr:row>
      <xdr:rowOff>31493</xdr:rowOff>
    </xdr:from>
    <xdr:to>
      <xdr:col>7</xdr:col>
      <xdr:colOff>359597</xdr:colOff>
      <xdr:row>302</xdr:row>
      <xdr:rowOff>136893</xdr:rowOff>
    </xdr:to>
    <xdr:sp macro="" textlink="">
      <xdr:nvSpPr>
        <xdr:cNvPr id="1309" name="月 1308"/>
        <xdr:cNvSpPr/>
      </xdr:nvSpPr>
      <xdr:spPr>
        <a:xfrm rot="13320000">
          <a:off x="4383597" y="37921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304</xdr:row>
      <xdr:rowOff>23653</xdr:rowOff>
    </xdr:from>
    <xdr:to>
      <xdr:col>7</xdr:col>
      <xdr:colOff>375890</xdr:colOff>
      <xdr:row>304</xdr:row>
      <xdr:rowOff>139714</xdr:rowOff>
    </xdr:to>
    <xdr:sp macro="" textlink="">
      <xdr:nvSpPr>
        <xdr:cNvPr id="1310" name="太陽 1309"/>
        <xdr:cNvSpPr/>
      </xdr:nvSpPr>
      <xdr:spPr>
        <a:xfrm>
          <a:off x="4344379" y="38218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305</xdr:row>
      <xdr:rowOff>31493</xdr:rowOff>
    </xdr:from>
    <xdr:to>
      <xdr:col>7</xdr:col>
      <xdr:colOff>359597</xdr:colOff>
      <xdr:row>305</xdr:row>
      <xdr:rowOff>136893</xdr:rowOff>
    </xdr:to>
    <xdr:sp macro="" textlink="">
      <xdr:nvSpPr>
        <xdr:cNvPr id="1311" name="月 1310"/>
        <xdr:cNvSpPr/>
      </xdr:nvSpPr>
      <xdr:spPr>
        <a:xfrm rot="13320000">
          <a:off x="4383597" y="38379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307</xdr:row>
      <xdr:rowOff>23653</xdr:rowOff>
    </xdr:from>
    <xdr:to>
      <xdr:col>7</xdr:col>
      <xdr:colOff>375890</xdr:colOff>
      <xdr:row>307</xdr:row>
      <xdr:rowOff>139714</xdr:rowOff>
    </xdr:to>
    <xdr:sp macro="" textlink="">
      <xdr:nvSpPr>
        <xdr:cNvPr id="1312" name="太陽 1311"/>
        <xdr:cNvSpPr/>
      </xdr:nvSpPr>
      <xdr:spPr>
        <a:xfrm>
          <a:off x="4344379" y="38676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308</xdr:row>
      <xdr:rowOff>31493</xdr:rowOff>
    </xdr:from>
    <xdr:to>
      <xdr:col>7</xdr:col>
      <xdr:colOff>359597</xdr:colOff>
      <xdr:row>308</xdr:row>
      <xdr:rowOff>136893</xdr:rowOff>
    </xdr:to>
    <xdr:sp macro="" textlink="">
      <xdr:nvSpPr>
        <xdr:cNvPr id="1313" name="月 1312"/>
        <xdr:cNvSpPr/>
      </xdr:nvSpPr>
      <xdr:spPr>
        <a:xfrm rot="13320000">
          <a:off x="4383597" y="38836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310</xdr:row>
      <xdr:rowOff>23653</xdr:rowOff>
    </xdr:from>
    <xdr:to>
      <xdr:col>7</xdr:col>
      <xdr:colOff>375890</xdr:colOff>
      <xdr:row>310</xdr:row>
      <xdr:rowOff>139714</xdr:rowOff>
    </xdr:to>
    <xdr:sp macro="" textlink="">
      <xdr:nvSpPr>
        <xdr:cNvPr id="1314" name="太陽 1313"/>
        <xdr:cNvSpPr/>
      </xdr:nvSpPr>
      <xdr:spPr>
        <a:xfrm>
          <a:off x="4344379" y="39133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311</xdr:row>
      <xdr:rowOff>31493</xdr:rowOff>
    </xdr:from>
    <xdr:to>
      <xdr:col>7</xdr:col>
      <xdr:colOff>359597</xdr:colOff>
      <xdr:row>311</xdr:row>
      <xdr:rowOff>136893</xdr:rowOff>
    </xdr:to>
    <xdr:sp macro="" textlink="">
      <xdr:nvSpPr>
        <xdr:cNvPr id="1315" name="月 1314"/>
        <xdr:cNvSpPr/>
      </xdr:nvSpPr>
      <xdr:spPr>
        <a:xfrm rot="13320000">
          <a:off x="4383597" y="39293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313</xdr:row>
      <xdr:rowOff>23653</xdr:rowOff>
    </xdr:from>
    <xdr:to>
      <xdr:col>7</xdr:col>
      <xdr:colOff>375890</xdr:colOff>
      <xdr:row>313</xdr:row>
      <xdr:rowOff>139714</xdr:rowOff>
    </xdr:to>
    <xdr:sp macro="" textlink="">
      <xdr:nvSpPr>
        <xdr:cNvPr id="1316" name="太陽 1315"/>
        <xdr:cNvSpPr/>
      </xdr:nvSpPr>
      <xdr:spPr>
        <a:xfrm>
          <a:off x="4344379" y="39590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314</xdr:row>
      <xdr:rowOff>31493</xdr:rowOff>
    </xdr:from>
    <xdr:to>
      <xdr:col>7</xdr:col>
      <xdr:colOff>359597</xdr:colOff>
      <xdr:row>314</xdr:row>
      <xdr:rowOff>136893</xdr:rowOff>
    </xdr:to>
    <xdr:sp macro="" textlink="">
      <xdr:nvSpPr>
        <xdr:cNvPr id="1317" name="月 1316"/>
        <xdr:cNvSpPr/>
      </xdr:nvSpPr>
      <xdr:spPr>
        <a:xfrm rot="13320000">
          <a:off x="4383597" y="39750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316</xdr:row>
      <xdr:rowOff>23653</xdr:rowOff>
    </xdr:from>
    <xdr:to>
      <xdr:col>7</xdr:col>
      <xdr:colOff>375890</xdr:colOff>
      <xdr:row>316</xdr:row>
      <xdr:rowOff>139714</xdr:rowOff>
    </xdr:to>
    <xdr:sp macro="" textlink="">
      <xdr:nvSpPr>
        <xdr:cNvPr id="1318" name="太陽 1317"/>
        <xdr:cNvSpPr/>
      </xdr:nvSpPr>
      <xdr:spPr>
        <a:xfrm>
          <a:off x="4344379" y="4004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317</xdr:row>
      <xdr:rowOff>31493</xdr:rowOff>
    </xdr:from>
    <xdr:to>
      <xdr:col>7</xdr:col>
      <xdr:colOff>359597</xdr:colOff>
      <xdr:row>317</xdr:row>
      <xdr:rowOff>136893</xdr:rowOff>
    </xdr:to>
    <xdr:sp macro="" textlink="">
      <xdr:nvSpPr>
        <xdr:cNvPr id="1319" name="月 1318"/>
        <xdr:cNvSpPr/>
      </xdr:nvSpPr>
      <xdr:spPr>
        <a:xfrm rot="13320000">
          <a:off x="4383597" y="4020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262</xdr:row>
      <xdr:rowOff>23653</xdr:rowOff>
    </xdr:from>
    <xdr:to>
      <xdr:col>7</xdr:col>
      <xdr:colOff>375890</xdr:colOff>
      <xdr:row>262</xdr:row>
      <xdr:rowOff>139714</xdr:rowOff>
    </xdr:to>
    <xdr:sp macro="" textlink="">
      <xdr:nvSpPr>
        <xdr:cNvPr id="1322" name="太陽 1321"/>
        <xdr:cNvSpPr/>
      </xdr:nvSpPr>
      <xdr:spPr>
        <a:xfrm>
          <a:off x="4344379" y="31818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263</xdr:row>
      <xdr:rowOff>31493</xdr:rowOff>
    </xdr:from>
    <xdr:to>
      <xdr:col>7</xdr:col>
      <xdr:colOff>359597</xdr:colOff>
      <xdr:row>263</xdr:row>
      <xdr:rowOff>136893</xdr:rowOff>
    </xdr:to>
    <xdr:sp macro="" textlink="">
      <xdr:nvSpPr>
        <xdr:cNvPr id="1323" name="月 1322"/>
        <xdr:cNvSpPr/>
      </xdr:nvSpPr>
      <xdr:spPr>
        <a:xfrm rot="13320000">
          <a:off x="4383597" y="31978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265</xdr:row>
      <xdr:rowOff>23653</xdr:rowOff>
    </xdr:from>
    <xdr:to>
      <xdr:col>7</xdr:col>
      <xdr:colOff>375890</xdr:colOff>
      <xdr:row>265</xdr:row>
      <xdr:rowOff>139714</xdr:rowOff>
    </xdr:to>
    <xdr:sp macro="" textlink="">
      <xdr:nvSpPr>
        <xdr:cNvPr id="1324" name="太陽 1323"/>
        <xdr:cNvSpPr/>
      </xdr:nvSpPr>
      <xdr:spPr>
        <a:xfrm>
          <a:off x="4344379" y="32275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266</xdr:row>
      <xdr:rowOff>31493</xdr:rowOff>
    </xdr:from>
    <xdr:to>
      <xdr:col>7</xdr:col>
      <xdr:colOff>359597</xdr:colOff>
      <xdr:row>266</xdr:row>
      <xdr:rowOff>136893</xdr:rowOff>
    </xdr:to>
    <xdr:sp macro="" textlink="">
      <xdr:nvSpPr>
        <xdr:cNvPr id="1325" name="月 1324"/>
        <xdr:cNvSpPr/>
      </xdr:nvSpPr>
      <xdr:spPr>
        <a:xfrm rot="13320000">
          <a:off x="4383597" y="32435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268</xdr:row>
      <xdr:rowOff>23653</xdr:rowOff>
    </xdr:from>
    <xdr:to>
      <xdr:col>7</xdr:col>
      <xdr:colOff>375890</xdr:colOff>
      <xdr:row>268</xdr:row>
      <xdr:rowOff>139714</xdr:rowOff>
    </xdr:to>
    <xdr:sp macro="" textlink="">
      <xdr:nvSpPr>
        <xdr:cNvPr id="1326" name="太陽 1325"/>
        <xdr:cNvSpPr/>
      </xdr:nvSpPr>
      <xdr:spPr>
        <a:xfrm>
          <a:off x="4344379" y="32732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269</xdr:row>
      <xdr:rowOff>31493</xdr:rowOff>
    </xdr:from>
    <xdr:to>
      <xdr:col>7</xdr:col>
      <xdr:colOff>359597</xdr:colOff>
      <xdr:row>269</xdr:row>
      <xdr:rowOff>136893</xdr:rowOff>
    </xdr:to>
    <xdr:sp macro="" textlink="">
      <xdr:nvSpPr>
        <xdr:cNvPr id="1327" name="月 1326"/>
        <xdr:cNvSpPr/>
      </xdr:nvSpPr>
      <xdr:spPr>
        <a:xfrm rot="13320000">
          <a:off x="4383597" y="32892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271</xdr:row>
      <xdr:rowOff>23653</xdr:rowOff>
    </xdr:from>
    <xdr:to>
      <xdr:col>7</xdr:col>
      <xdr:colOff>375890</xdr:colOff>
      <xdr:row>271</xdr:row>
      <xdr:rowOff>139714</xdr:rowOff>
    </xdr:to>
    <xdr:sp macro="" textlink="">
      <xdr:nvSpPr>
        <xdr:cNvPr id="1328" name="太陽 1327"/>
        <xdr:cNvSpPr/>
      </xdr:nvSpPr>
      <xdr:spPr>
        <a:xfrm>
          <a:off x="4344379" y="33189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272</xdr:row>
      <xdr:rowOff>31493</xdr:rowOff>
    </xdr:from>
    <xdr:to>
      <xdr:col>7</xdr:col>
      <xdr:colOff>359597</xdr:colOff>
      <xdr:row>272</xdr:row>
      <xdr:rowOff>136893</xdr:rowOff>
    </xdr:to>
    <xdr:sp macro="" textlink="">
      <xdr:nvSpPr>
        <xdr:cNvPr id="1329" name="月 1328"/>
        <xdr:cNvSpPr/>
      </xdr:nvSpPr>
      <xdr:spPr>
        <a:xfrm rot="13320000">
          <a:off x="4383597" y="33349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271</xdr:row>
      <xdr:rowOff>23653</xdr:rowOff>
    </xdr:from>
    <xdr:to>
      <xdr:col>7</xdr:col>
      <xdr:colOff>375890</xdr:colOff>
      <xdr:row>271</xdr:row>
      <xdr:rowOff>139714</xdr:rowOff>
    </xdr:to>
    <xdr:sp macro="" textlink="">
      <xdr:nvSpPr>
        <xdr:cNvPr id="1330" name="太陽 1329"/>
        <xdr:cNvSpPr/>
      </xdr:nvSpPr>
      <xdr:spPr>
        <a:xfrm>
          <a:off x="4344379" y="33189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272</xdr:row>
      <xdr:rowOff>31493</xdr:rowOff>
    </xdr:from>
    <xdr:to>
      <xdr:col>7</xdr:col>
      <xdr:colOff>359597</xdr:colOff>
      <xdr:row>272</xdr:row>
      <xdr:rowOff>136893</xdr:rowOff>
    </xdr:to>
    <xdr:sp macro="" textlink="">
      <xdr:nvSpPr>
        <xdr:cNvPr id="1331" name="月 1330"/>
        <xdr:cNvSpPr/>
      </xdr:nvSpPr>
      <xdr:spPr>
        <a:xfrm rot="13320000">
          <a:off x="4383597" y="33349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274</xdr:row>
      <xdr:rowOff>23653</xdr:rowOff>
    </xdr:from>
    <xdr:to>
      <xdr:col>7</xdr:col>
      <xdr:colOff>375890</xdr:colOff>
      <xdr:row>274</xdr:row>
      <xdr:rowOff>139714</xdr:rowOff>
    </xdr:to>
    <xdr:sp macro="" textlink="">
      <xdr:nvSpPr>
        <xdr:cNvPr id="1332" name="太陽 1331"/>
        <xdr:cNvSpPr/>
      </xdr:nvSpPr>
      <xdr:spPr>
        <a:xfrm>
          <a:off x="4344379" y="33646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275</xdr:row>
      <xdr:rowOff>31493</xdr:rowOff>
    </xdr:from>
    <xdr:to>
      <xdr:col>7</xdr:col>
      <xdr:colOff>359597</xdr:colOff>
      <xdr:row>275</xdr:row>
      <xdr:rowOff>136893</xdr:rowOff>
    </xdr:to>
    <xdr:sp macro="" textlink="">
      <xdr:nvSpPr>
        <xdr:cNvPr id="1333" name="月 1332"/>
        <xdr:cNvSpPr/>
      </xdr:nvSpPr>
      <xdr:spPr>
        <a:xfrm rot="13320000">
          <a:off x="4383597" y="33807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277</xdr:row>
      <xdr:rowOff>23653</xdr:rowOff>
    </xdr:from>
    <xdr:to>
      <xdr:col>7</xdr:col>
      <xdr:colOff>375890</xdr:colOff>
      <xdr:row>277</xdr:row>
      <xdr:rowOff>139714</xdr:rowOff>
    </xdr:to>
    <xdr:sp macro="" textlink="">
      <xdr:nvSpPr>
        <xdr:cNvPr id="1334" name="太陽 1333"/>
        <xdr:cNvSpPr/>
      </xdr:nvSpPr>
      <xdr:spPr>
        <a:xfrm>
          <a:off x="4344379" y="34104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278</xdr:row>
      <xdr:rowOff>31493</xdr:rowOff>
    </xdr:from>
    <xdr:to>
      <xdr:col>7</xdr:col>
      <xdr:colOff>359597</xdr:colOff>
      <xdr:row>278</xdr:row>
      <xdr:rowOff>136893</xdr:rowOff>
    </xdr:to>
    <xdr:sp macro="" textlink="">
      <xdr:nvSpPr>
        <xdr:cNvPr id="1335" name="月 1334"/>
        <xdr:cNvSpPr/>
      </xdr:nvSpPr>
      <xdr:spPr>
        <a:xfrm rot="13320000">
          <a:off x="4383597" y="34264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280</xdr:row>
      <xdr:rowOff>23653</xdr:rowOff>
    </xdr:from>
    <xdr:to>
      <xdr:col>7</xdr:col>
      <xdr:colOff>375890</xdr:colOff>
      <xdr:row>280</xdr:row>
      <xdr:rowOff>139714</xdr:rowOff>
    </xdr:to>
    <xdr:sp macro="" textlink="">
      <xdr:nvSpPr>
        <xdr:cNvPr id="1336" name="太陽 1335"/>
        <xdr:cNvSpPr/>
      </xdr:nvSpPr>
      <xdr:spPr>
        <a:xfrm>
          <a:off x="4344379" y="34561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281</xdr:row>
      <xdr:rowOff>31493</xdr:rowOff>
    </xdr:from>
    <xdr:to>
      <xdr:col>7</xdr:col>
      <xdr:colOff>359597</xdr:colOff>
      <xdr:row>281</xdr:row>
      <xdr:rowOff>136893</xdr:rowOff>
    </xdr:to>
    <xdr:sp macro="" textlink="">
      <xdr:nvSpPr>
        <xdr:cNvPr id="1337" name="月 1336"/>
        <xdr:cNvSpPr/>
      </xdr:nvSpPr>
      <xdr:spPr>
        <a:xfrm rot="13320000">
          <a:off x="4383597" y="34721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283</xdr:row>
      <xdr:rowOff>23653</xdr:rowOff>
    </xdr:from>
    <xdr:to>
      <xdr:col>7</xdr:col>
      <xdr:colOff>375890</xdr:colOff>
      <xdr:row>283</xdr:row>
      <xdr:rowOff>139714</xdr:rowOff>
    </xdr:to>
    <xdr:sp macro="" textlink="">
      <xdr:nvSpPr>
        <xdr:cNvPr id="1338" name="太陽 1337"/>
        <xdr:cNvSpPr/>
      </xdr:nvSpPr>
      <xdr:spPr>
        <a:xfrm>
          <a:off x="4344379" y="35018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284</xdr:row>
      <xdr:rowOff>31493</xdr:rowOff>
    </xdr:from>
    <xdr:to>
      <xdr:col>7</xdr:col>
      <xdr:colOff>359597</xdr:colOff>
      <xdr:row>284</xdr:row>
      <xdr:rowOff>136893</xdr:rowOff>
    </xdr:to>
    <xdr:sp macro="" textlink="">
      <xdr:nvSpPr>
        <xdr:cNvPr id="1339" name="月 1338"/>
        <xdr:cNvSpPr/>
      </xdr:nvSpPr>
      <xdr:spPr>
        <a:xfrm rot="13320000">
          <a:off x="4383597" y="35178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286</xdr:row>
      <xdr:rowOff>23653</xdr:rowOff>
    </xdr:from>
    <xdr:to>
      <xdr:col>7</xdr:col>
      <xdr:colOff>375890</xdr:colOff>
      <xdr:row>286</xdr:row>
      <xdr:rowOff>139714</xdr:rowOff>
    </xdr:to>
    <xdr:sp macro="" textlink="">
      <xdr:nvSpPr>
        <xdr:cNvPr id="1340" name="太陽 1339"/>
        <xdr:cNvSpPr/>
      </xdr:nvSpPr>
      <xdr:spPr>
        <a:xfrm>
          <a:off x="4344379" y="35475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287</xdr:row>
      <xdr:rowOff>31493</xdr:rowOff>
    </xdr:from>
    <xdr:to>
      <xdr:col>7</xdr:col>
      <xdr:colOff>359597</xdr:colOff>
      <xdr:row>287</xdr:row>
      <xdr:rowOff>136893</xdr:rowOff>
    </xdr:to>
    <xdr:sp macro="" textlink="">
      <xdr:nvSpPr>
        <xdr:cNvPr id="1341" name="月 1340"/>
        <xdr:cNvSpPr/>
      </xdr:nvSpPr>
      <xdr:spPr>
        <a:xfrm rot="13320000">
          <a:off x="4383597" y="35635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289</xdr:row>
      <xdr:rowOff>23653</xdr:rowOff>
    </xdr:from>
    <xdr:to>
      <xdr:col>7</xdr:col>
      <xdr:colOff>375890</xdr:colOff>
      <xdr:row>289</xdr:row>
      <xdr:rowOff>139714</xdr:rowOff>
    </xdr:to>
    <xdr:sp macro="" textlink="">
      <xdr:nvSpPr>
        <xdr:cNvPr id="1342" name="太陽 1341"/>
        <xdr:cNvSpPr/>
      </xdr:nvSpPr>
      <xdr:spPr>
        <a:xfrm>
          <a:off x="4344379" y="35932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290</xdr:row>
      <xdr:rowOff>31493</xdr:rowOff>
    </xdr:from>
    <xdr:to>
      <xdr:col>7</xdr:col>
      <xdr:colOff>359597</xdr:colOff>
      <xdr:row>290</xdr:row>
      <xdr:rowOff>136893</xdr:rowOff>
    </xdr:to>
    <xdr:sp macro="" textlink="">
      <xdr:nvSpPr>
        <xdr:cNvPr id="1343" name="月 1342"/>
        <xdr:cNvSpPr/>
      </xdr:nvSpPr>
      <xdr:spPr>
        <a:xfrm rot="13320000">
          <a:off x="4383597" y="36093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292</xdr:row>
      <xdr:rowOff>23653</xdr:rowOff>
    </xdr:from>
    <xdr:to>
      <xdr:col>7</xdr:col>
      <xdr:colOff>375890</xdr:colOff>
      <xdr:row>292</xdr:row>
      <xdr:rowOff>139714</xdr:rowOff>
    </xdr:to>
    <xdr:sp macro="" textlink="">
      <xdr:nvSpPr>
        <xdr:cNvPr id="1344" name="太陽 1343"/>
        <xdr:cNvSpPr/>
      </xdr:nvSpPr>
      <xdr:spPr>
        <a:xfrm>
          <a:off x="4344379" y="36390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293</xdr:row>
      <xdr:rowOff>31493</xdr:rowOff>
    </xdr:from>
    <xdr:to>
      <xdr:col>7</xdr:col>
      <xdr:colOff>359597</xdr:colOff>
      <xdr:row>293</xdr:row>
      <xdr:rowOff>136893</xdr:rowOff>
    </xdr:to>
    <xdr:sp macro="" textlink="">
      <xdr:nvSpPr>
        <xdr:cNvPr id="1345" name="月 1344"/>
        <xdr:cNvSpPr/>
      </xdr:nvSpPr>
      <xdr:spPr>
        <a:xfrm rot="13320000">
          <a:off x="4383597" y="36550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295</xdr:row>
      <xdr:rowOff>23653</xdr:rowOff>
    </xdr:from>
    <xdr:to>
      <xdr:col>7</xdr:col>
      <xdr:colOff>375890</xdr:colOff>
      <xdr:row>295</xdr:row>
      <xdr:rowOff>139714</xdr:rowOff>
    </xdr:to>
    <xdr:sp macro="" textlink="">
      <xdr:nvSpPr>
        <xdr:cNvPr id="1346" name="太陽 1345"/>
        <xdr:cNvSpPr/>
      </xdr:nvSpPr>
      <xdr:spPr>
        <a:xfrm>
          <a:off x="4344379" y="36847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296</xdr:row>
      <xdr:rowOff>31493</xdr:rowOff>
    </xdr:from>
    <xdr:to>
      <xdr:col>7</xdr:col>
      <xdr:colOff>359597</xdr:colOff>
      <xdr:row>296</xdr:row>
      <xdr:rowOff>136893</xdr:rowOff>
    </xdr:to>
    <xdr:sp macro="" textlink="">
      <xdr:nvSpPr>
        <xdr:cNvPr id="1347" name="月 1346"/>
        <xdr:cNvSpPr/>
      </xdr:nvSpPr>
      <xdr:spPr>
        <a:xfrm rot="13320000">
          <a:off x="4383597" y="37007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298</xdr:row>
      <xdr:rowOff>23653</xdr:rowOff>
    </xdr:from>
    <xdr:to>
      <xdr:col>7</xdr:col>
      <xdr:colOff>375890</xdr:colOff>
      <xdr:row>298</xdr:row>
      <xdr:rowOff>139714</xdr:rowOff>
    </xdr:to>
    <xdr:sp macro="" textlink="">
      <xdr:nvSpPr>
        <xdr:cNvPr id="1348" name="太陽 1347"/>
        <xdr:cNvSpPr/>
      </xdr:nvSpPr>
      <xdr:spPr>
        <a:xfrm>
          <a:off x="4344379" y="37304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299</xdr:row>
      <xdr:rowOff>31493</xdr:rowOff>
    </xdr:from>
    <xdr:to>
      <xdr:col>7</xdr:col>
      <xdr:colOff>359597</xdr:colOff>
      <xdr:row>299</xdr:row>
      <xdr:rowOff>136893</xdr:rowOff>
    </xdr:to>
    <xdr:sp macro="" textlink="">
      <xdr:nvSpPr>
        <xdr:cNvPr id="1349" name="月 1348"/>
        <xdr:cNvSpPr/>
      </xdr:nvSpPr>
      <xdr:spPr>
        <a:xfrm rot="13320000">
          <a:off x="4383597" y="37464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301</xdr:row>
      <xdr:rowOff>23653</xdr:rowOff>
    </xdr:from>
    <xdr:to>
      <xdr:col>7</xdr:col>
      <xdr:colOff>375890</xdr:colOff>
      <xdr:row>301</xdr:row>
      <xdr:rowOff>139714</xdr:rowOff>
    </xdr:to>
    <xdr:sp macro="" textlink="">
      <xdr:nvSpPr>
        <xdr:cNvPr id="1350" name="太陽 1349"/>
        <xdr:cNvSpPr/>
      </xdr:nvSpPr>
      <xdr:spPr>
        <a:xfrm>
          <a:off x="4344379" y="37761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302</xdr:row>
      <xdr:rowOff>31493</xdr:rowOff>
    </xdr:from>
    <xdr:to>
      <xdr:col>7</xdr:col>
      <xdr:colOff>359597</xdr:colOff>
      <xdr:row>302</xdr:row>
      <xdr:rowOff>136893</xdr:rowOff>
    </xdr:to>
    <xdr:sp macro="" textlink="">
      <xdr:nvSpPr>
        <xdr:cNvPr id="1351" name="月 1350"/>
        <xdr:cNvSpPr/>
      </xdr:nvSpPr>
      <xdr:spPr>
        <a:xfrm rot="13320000">
          <a:off x="4383597" y="37921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301</xdr:row>
      <xdr:rowOff>23653</xdr:rowOff>
    </xdr:from>
    <xdr:to>
      <xdr:col>7</xdr:col>
      <xdr:colOff>375890</xdr:colOff>
      <xdr:row>301</xdr:row>
      <xdr:rowOff>139714</xdr:rowOff>
    </xdr:to>
    <xdr:sp macro="" textlink="">
      <xdr:nvSpPr>
        <xdr:cNvPr id="1352" name="太陽 1351"/>
        <xdr:cNvSpPr/>
      </xdr:nvSpPr>
      <xdr:spPr>
        <a:xfrm>
          <a:off x="4344379" y="37761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302</xdr:row>
      <xdr:rowOff>31493</xdr:rowOff>
    </xdr:from>
    <xdr:to>
      <xdr:col>7</xdr:col>
      <xdr:colOff>359597</xdr:colOff>
      <xdr:row>302</xdr:row>
      <xdr:rowOff>136893</xdr:rowOff>
    </xdr:to>
    <xdr:sp macro="" textlink="">
      <xdr:nvSpPr>
        <xdr:cNvPr id="1353" name="月 1352"/>
        <xdr:cNvSpPr/>
      </xdr:nvSpPr>
      <xdr:spPr>
        <a:xfrm rot="13320000">
          <a:off x="4383597" y="37921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304</xdr:row>
      <xdr:rowOff>23653</xdr:rowOff>
    </xdr:from>
    <xdr:to>
      <xdr:col>7</xdr:col>
      <xdr:colOff>375890</xdr:colOff>
      <xdr:row>304</xdr:row>
      <xdr:rowOff>139714</xdr:rowOff>
    </xdr:to>
    <xdr:sp macro="" textlink="">
      <xdr:nvSpPr>
        <xdr:cNvPr id="1354" name="太陽 1353"/>
        <xdr:cNvSpPr/>
      </xdr:nvSpPr>
      <xdr:spPr>
        <a:xfrm>
          <a:off x="4344379" y="38218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305</xdr:row>
      <xdr:rowOff>31493</xdr:rowOff>
    </xdr:from>
    <xdr:to>
      <xdr:col>7</xdr:col>
      <xdr:colOff>359597</xdr:colOff>
      <xdr:row>305</xdr:row>
      <xdr:rowOff>136893</xdr:rowOff>
    </xdr:to>
    <xdr:sp macro="" textlink="">
      <xdr:nvSpPr>
        <xdr:cNvPr id="1355" name="月 1354"/>
        <xdr:cNvSpPr/>
      </xdr:nvSpPr>
      <xdr:spPr>
        <a:xfrm rot="13320000">
          <a:off x="4383597" y="38379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307</xdr:row>
      <xdr:rowOff>23653</xdr:rowOff>
    </xdr:from>
    <xdr:to>
      <xdr:col>7</xdr:col>
      <xdr:colOff>375890</xdr:colOff>
      <xdr:row>307</xdr:row>
      <xdr:rowOff>139714</xdr:rowOff>
    </xdr:to>
    <xdr:sp macro="" textlink="">
      <xdr:nvSpPr>
        <xdr:cNvPr id="1356" name="太陽 1355"/>
        <xdr:cNvSpPr/>
      </xdr:nvSpPr>
      <xdr:spPr>
        <a:xfrm>
          <a:off x="4344379" y="38676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308</xdr:row>
      <xdr:rowOff>31493</xdr:rowOff>
    </xdr:from>
    <xdr:to>
      <xdr:col>7</xdr:col>
      <xdr:colOff>359597</xdr:colOff>
      <xdr:row>308</xdr:row>
      <xdr:rowOff>136893</xdr:rowOff>
    </xdr:to>
    <xdr:sp macro="" textlink="">
      <xdr:nvSpPr>
        <xdr:cNvPr id="1357" name="月 1356"/>
        <xdr:cNvSpPr/>
      </xdr:nvSpPr>
      <xdr:spPr>
        <a:xfrm rot="13320000">
          <a:off x="4383597" y="38836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310</xdr:row>
      <xdr:rowOff>23653</xdr:rowOff>
    </xdr:from>
    <xdr:to>
      <xdr:col>7</xdr:col>
      <xdr:colOff>375890</xdr:colOff>
      <xdr:row>310</xdr:row>
      <xdr:rowOff>139714</xdr:rowOff>
    </xdr:to>
    <xdr:sp macro="" textlink="">
      <xdr:nvSpPr>
        <xdr:cNvPr id="1358" name="太陽 1357"/>
        <xdr:cNvSpPr/>
      </xdr:nvSpPr>
      <xdr:spPr>
        <a:xfrm>
          <a:off x="4344379" y="39133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311</xdr:row>
      <xdr:rowOff>31493</xdr:rowOff>
    </xdr:from>
    <xdr:to>
      <xdr:col>7</xdr:col>
      <xdr:colOff>359597</xdr:colOff>
      <xdr:row>311</xdr:row>
      <xdr:rowOff>136893</xdr:rowOff>
    </xdr:to>
    <xdr:sp macro="" textlink="">
      <xdr:nvSpPr>
        <xdr:cNvPr id="1359" name="月 1358"/>
        <xdr:cNvSpPr/>
      </xdr:nvSpPr>
      <xdr:spPr>
        <a:xfrm rot="13320000">
          <a:off x="4383597" y="39293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313</xdr:row>
      <xdr:rowOff>23653</xdr:rowOff>
    </xdr:from>
    <xdr:to>
      <xdr:col>7</xdr:col>
      <xdr:colOff>375890</xdr:colOff>
      <xdr:row>313</xdr:row>
      <xdr:rowOff>139714</xdr:rowOff>
    </xdr:to>
    <xdr:sp macro="" textlink="">
      <xdr:nvSpPr>
        <xdr:cNvPr id="1360" name="太陽 1359"/>
        <xdr:cNvSpPr/>
      </xdr:nvSpPr>
      <xdr:spPr>
        <a:xfrm>
          <a:off x="4344379" y="39590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314</xdr:row>
      <xdr:rowOff>31493</xdr:rowOff>
    </xdr:from>
    <xdr:to>
      <xdr:col>7</xdr:col>
      <xdr:colOff>359597</xdr:colOff>
      <xdr:row>314</xdr:row>
      <xdr:rowOff>136893</xdr:rowOff>
    </xdr:to>
    <xdr:sp macro="" textlink="">
      <xdr:nvSpPr>
        <xdr:cNvPr id="1361" name="月 1360"/>
        <xdr:cNvSpPr/>
      </xdr:nvSpPr>
      <xdr:spPr>
        <a:xfrm rot="13320000">
          <a:off x="4383597" y="39750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316</xdr:row>
      <xdr:rowOff>23653</xdr:rowOff>
    </xdr:from>
    <xdr:to>
      <xdr:col>7</xdr:col>
      <xdr:colOff>375890</xdr:colOff>
      <xdr:row>316</xdr:row>
      <xdr:rowOff>139714</xdr:rowOff>
    </xdr:to>
    <xdr:sp macro="" textlink="">
      <xdr:nvSpPr>
        <xdr:cNvPr id="1362" name="太陽 1361"/>
        <xdr:cNvSpPr/>
      </xdr:nvSpPr>
      <xdr:spPr>
        <a:xfrm>
          <a:off x="4344379" y="4004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317</xdr:row>
      <xdr:rowOff>31493</xdr:rowOff>
    </xdr:from>
    <xdr:to>
      <xdr:col>7</xdr:col>
      <xdr:colOff>359597</xdr:colOff>
      <xdr:row>317</xdr:row>
      <xdr:rowOff>136893</xdr:rowOff>
    </xdr:to>
    <xdr:sp macro="" textlink="">
      <xdr:nvSpPr>
        <xdr:cNvPr id="1363" name="月 1362"/>
        <xdr:cNvSpPr/>
      </xdr:nvSpPr>
      <xdr:spPr>
        <a:xfrm rot="13320000">
          <a:off x="4383597" y="4020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262</xdr:row>
      <xdr:rowOff>23653</xdr:rowOff>
    </xdr:from>
    <xdr:to>
      <xdr:col>7</xdr:col>
      <xdr:colOff>375890</xdr:colOff>
      <xdr:row>262</xdr:row>
      <xdr:rowOff>139714</xdr:rowOff>
    </xdr:to>
    <xdr:sp macro="" textlink="">
      <xdr:nvSpPr>
        <xdr:cNvPr id="1366" name="太陽 1365"/>
        <xdr:cNvSpPr/>
      </xdr:nvSpPr>
      <xdr:spPr>
        <a:xfrm>
          <a:off x="4344379" y="31818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263</xdr:row>
      <xdr:rowOff>31493</xdr:rowOff>
    </xdr:from>
    <xdr:to>
      <xdr:col>7</xdr:col>
      <xdr:colOff>359597</xdr:colOff>
      <xdr:row>263</xdr:row>
      <xdr:rowOff>136893</xdr:rowOff>
    </xdr:to>
    <xdr:sp macro="" textlink="">
      <xdr:nvSpPr>
        <xdr:cNvPr id="1367" name="月 1366"/>
        <xdr:cNvSpPr/>
      </xdr:nvSpPr>
      <xdr:spPr>
        <a:xfrm rot="13320000">
          <a:off x="4383597" y="31978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265</xdr:row>
      <xdr:rowOff>23653</xdr:rowOff>
    </xdr:from>
    <xdr:to>
      <xdr:col>7</xdr:col>
      <xdr:colOff>375890</xdr:colOff>
      <xdr:row>265</xdr:row>
      <xdr:rowOff>139714</xdr:rowOff>
    </xdr:to>
    <xdr:sp macro="" textlink="">
      <xdr:nvSpPr>
        <xdr:cNvPr id="1368" name="太陽 1367"/>
        <xdr:cNvSpPr/>
      </xdr:nvSpPr>
      <xdr:spPr>
        <a:xfrm>
          <a:off x="4344379" y="32275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266</xdr:row>
      <xdr:rowOff>31493</xdr:rowOff>
    </xdr:from>
    <xdr:to>
      <xdr:col>7</xdr:col>
      <xdr:colOff>359597</xdr:colOff>
      <xdr:row>266</xdr:row>
      <xdr:rowOff>136893</xdr:rowOff>
    </xdr:to>
    <xdr:sp macro="" textlink="">
      <xdr:nvSpPr>
        <xdr:cNvPr id="1369" name="月 1368"/>
        <xdr:cNvSpPr/>
      </xdr:nvSpPr>
      <xdr:spPr>
        <a:xfrm rot="13320000">
          <a:off x="4383597" y="32435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268</xdr:row>
      <xdr:rowOff>23653</xdr:rowOff>
    </xdr:from>
    <xdr:to>
      <xdr:col>7</xdr:col>
      <xdr:colOff>375890</xdr:colOff>
      <xdr:row>268</xdr:row>
      <xdr:rowOff>139714</xdr:rowOff>
    </xdr:to>
    <xdr:sp macro="" textlink="">
      <xdr:nvSpPr>
        <xdr:cNvPr id="1370" name="太陽 1369"/>
        <xdr:cNvSpPr/>
      </xdr:nvSpPr>
      <xdr:spPr>
        <a:xfrm>
          <a:off x="4344379" y="32732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269</xdr:row>
      <xdr:rowOff>31493</xdr:rowOff>
    </xdr:from>
    <xdr:to>
      <xdr:col>7</xdr:col>
      <xdr:colOff>359597</xdr:colOff>
      <xdr:row>269</xdr:row>
      <xdr:rowOff>136893</xdr:rowOff>
    </xdr:to>
    <xdr:sp macro="" textlink="">
      <xdr:nvSpPr>
        <xdr:cNvPr id="1371" name="月 1370"/>
        <xdr:cNvSpPr/>
      </xdr:nvSpPr>
      <xdr:spPr>
        <a:xfrm rot="13320000">
          <a:off x="4383597" y="32892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271</xdr:row>
      <xdr:rowOff>23653</xdr:rowOff>
    </xdr:from>
    <xdr:to>
      <xdr:col>7</xdr:col>
      <xdr:colOff>375890</xdr:colOff>
      <xdr:row>271</xdr:row>
      <xdr:rowOff>139714</xdr:rowOff>
    </xdr:to>
    <xdr:sp macro="" textlink="">
      <xdr:nvSpPr>
        <xdr:cNvPr id="1372" name="太陽 1371"/>
        <xdr:cNvSpPr/>
      </xdr:nvSpPr>
      <xdr:spPr>
        <a:xfrm>
          <a:off x="4344379" y="33189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272</xdr:row>
      <xdr:rowOff>31493</xdr:rowOff>
    </xdr:from>
    <xdr:to>
      <xdr:col>7</xdr:col>
      <xdr:colOff>359597</xdr:colOff>
      <xdr:row>272</xdr:row>
      <xdr:rowOff>136893</xdr:rowOff>
    </xdr:to>
    <xdr:sp macro="" textlink="">
      <xdr:nvSpPr>
        <xdr:cNvPr id="1373" name="月 1372"/>
        <xdr:cNvSpPr/>
      </xdr:nvSpPr>
      <xdr:spPr>
        <a:xfrm rot="13320000">
          <a:off x="4383597" y="33349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271</xdr:row>
      <xdr:rowOff>23653</xdr:rowOff>
    </xdr:from>
    <xdr:to>
      <xdr:col>7</xdr:col>
      <xdr:colOff>375890</xdr:colOff>
      <xdr:row>271</xdr:row>
      <xdr:rowOff>139714</xdr:rowOff>
    </xdr:to>
    <xdr:sp macro="" textlink="">
      <xdr:nvSpPr>
        <xdr:cNvPr id="1374" name="太陽 1373"/>
        <xdr:cNvSpPr/>
      </xdr:nvSpPr>
      <xdr:spPr>
        <a:xfrm>
          <a:off x="4344379" y="33189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272</xdr:row>
      <xdr:rowOff>31493</xdr:rowOff>
    </xdr:from>
    <xdr:to>
      <xdr:col>7</xdr:col>
      <xdr:colOff>359597</xdr:colOff>
      <xdr:row>272</xdr:row>
      <xdr:rowOff>136893</xdr:rowOff>
    </xdr:to>
    <xdr:sp macro="" textlink="">
      <xdr:nvSpPr>
        <xdr:cNvPr id="1375" name="月 1374"/>
        <xdr:cNvSpPr/>
      </xdr:nvSpPr>
      <xdr:spPr>
        <a:xfrm rot="13320000">
          <a:off x="4383597" y="33349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274</xdr:row>
      <xdr:rowOff>23653</xdr:rowOff>
    </xdr:from>
    <xdr:to>
      <xdr:col>7</xdr:col>
      <xdr:colOff>375890</xdr:colOff>
      <xdr:row>274</xdr:row>
      <xdr:rowOff>139714</xdr:rowOff>
    </xdr:to>
    <xdr:sp macro="" textlink="">
      <xdr:nvSpPr>
        <xdr:cNvPr id="1376" name="太陽 1375"/>
        <xdr:cNvSpPr/>
      </xdr:nvSpPr>
      <xdr:spPr>
        <a:xfrm>
          <a:off x="4344379" y="33646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275</xdr:row>
      <xdr:rowOff>31493</xdr:rowOff>
    </xdr:from>
    <xdr:to>
      <xdr:col>7</xdr:col>
      <xdr:colOff>359597</xdr:colOff>
      <xdr:row>275</xdr:row>
      <xdr:rowOff>136893</xdr:rowOff>
    </xdr:to>
    <xdr:sp macro="" textlink="">
      <xdr:nvSpPr>
        <xdr:cNvPr id="1377" name="月 1376"/>
        <xdr:cNvSpPr/>
      </xdr:nvSpPr>
      <xdr:spPr>
        <a:xfrm rot="13320000">
          <a:off x="4383597" y="33807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277</xdr:row>
      <xdr:rowOff>23653</xdr:rowOff>
    </xdr:from>
    <xdr:to>
      <xdr:col>7</xdr:col>
      <xdr:colOff>375890</xdr:colOff>
      <xdr:row>277</xdr:row>
      <xdr:rowOff>139714</xdr:rowOff>
    </xdr:to>
    <xdr:sp macro="" textlink="">
      <xdr:nvSpPr>
        <xdr:cNvPr id="1378" name="太陽 1377"/>
        <xdr:cNvSpPr/>
      </xdr:nvSpPr>
      <xdr:spPr>
        <a:xfrm>
          <a:off x="4344379" y="34104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278</xdr:row>
      <xdr:rowOff>31493</xdr:rowOff>
    </xdr:from>
    <xdr:to>
      <xdr:col>7</xdr:col>
      <xdr:colOff>359597</xdr:colOff>
      <xdr:row>278</xdr:row>
      <xdr:rowOff>136893</xdr:rowOff>
    </xdr:to>
    <xdr:sp macro="" textlink="">
      <xdr:nvSpPr>
        <xdr:cNvPr id="1379" name="月 1378"/>
        <xdr:cNvSpPr/>
      </xdr:nvSpPr>
      <xdr:spPr>
        <a:xfrm rot="13320000">
          <a:off x="4383597" y="34264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280</xdr:row>
      <xdr:rowOff>23653</xdr:rowOff>
    </xdr:from>
    <xdr:to>
      <xdr:col>7</xdr:col>
      <xdr:colOff>375890</xdr:colOff>
      <xdr:row>280</xdr:row>
      <xdr:rowOff>139714</xdr:rowOff>
    </xdr:to>
    <xdr:sp macro="" textlink="">
      <xdr:nvSpPr>
        <xdr:cNvPr id="1380" name="太陽 1379"/>
        <xdr:cNvSpPr/>
      </xdr:nvSpPr>
      <xdr:spPr>
        <a:xfrm>
          <a:off x="4344379" y="34561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281</xdr:row>
      <xdr:rowOff>31493</xdr:rowOff>
    </xdr:from>
    <xdr:to>
      <xdr:col>7</xdr:col>
      <xdr:colOff>359597</xdr:colOff>
      <xdr:row>281</xdr:row>
      <xdr:rowOff>136893</xdr:rowOff>
    </xdr:to>
    <xdr:sp macro="" textlink="">
      <xdr:nvSpPr>
        <xdr:cNvPr id="1381" name="月 1380"/>
        <xdr:cNvSpPr/>
      </xdr:nvSpPr>
      <xdr:spPr>
        <a:xfrm rot="13320000">
          <a:off x="4383597" y="34721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283</xdr:row>
      <xdr:rowOff>23653</xdr:rowOff>
    </xdr:from>
    <xdr:to>
      <xdr:col>7</xdr:col>
      <xdr:colOff>375890</xdr:colOff>
      <xdr:row>283</xdr:row>
      <xdr:rowOff>139714</xdr:rowOff>
    </xdr:to>
    <xdr:sp macro="" textlink="">
      <xdr:nvSpPr>
        <xdr:cNvPr id="1382" name="太陽 1381"/>
        <xdr:cNvSpPr/>
      </xdr:nvSpPr>
      <xdr:spPr>
        <a:xfrm>
          <a:off x="4344379" y="35018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284</xdr:row>
      <xdr:rowOff>31493</xdr:rowOff>
    </xdr:from>
    <xdr:to>
      <xdr:col>7</xdr:col>
      <xdr:colOff>359597</xdr:colOff>
      <xdr:row>284</xdr:row>
      <xdr:rowOff>136893</xdr:rowOff>
    </xdr:to>
    <xdr:sp macro="" textlink="">
      <xdr:nvSpPr>
        <xdr:cNvPr id="1383" name="月 1382"/>
        <xdr:cNvSpPr/>
      </xdr:nvSpPr>
      <xdr:spPr>
        <a:xfrm rot="13320000">
          <a:off x="4383597" y="35178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286</xdr:row>
      <xdr:rowOff>23653</xdr:rowOff>
    </xdr:from>
    <xdr:to>
      <xdr:col>7</xdr:col>
      <xdr:colOff>375890</xdr:colOff>
      <xdr:row>286</xdr:row>
      <xdr:rowOff>139714</xdr:rowOff>
    </xdr:to>
    <xdr:sp macro="" textlink="">
      <xdr:nvSpPr>
        <xdr:cNvPr id="1384" name="太陽 1383"/>
        <xdr:cNvSpPr/>
      </xdr:nvSpPr>
      <xdr:spPr>
        <a:xfrm>
          <a:off x="4344379" y="35475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287</xdr:row>
      <xdr:rowOff>31493</xdr:rowOff>
    </xdr:from>
    <xdr:to>
      <xdr:col>7</xdr:col>
      <xdr:colOff>359597</xdr:colOff>
      <xdr:row>287</xdr:row>
      <xdr:rowOff>136893</xdr:rowOff>
    </xdr:to>
    <xdr:sp macro="" textlink="">
      <xdr:nvSpPr>
        <xdr:cNvPr id="1385" name="月 1384"/>
        <xdr:cNvSpPr/>
      </xdr:nvSpPr>
      <xdr:spPr>
        <a:xfrm rot="13320000">
          <a:off x="4383597" y="35635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289</xdr:row>
      <xdr:rowOff>23653</xdr:rowOff>
    </xdr:from>
    <xdr:to>
      <xdr:col>7</xdr:col>
      <xdr:colOff>375890</xdr:colOff>
      <xdr:row>289</xdr:row>
      <xdr:rowOff>139714</xdr:rowOff>
    </xdr:to>
    <xdr:sp macro="" textlink="">
      <xdr:nvSpPr>
        <xdr:cNvPr id="1386" name="太陽 1385"/>
        <xdr:cNvSpPr/>
      </xdr:nvSpPr>
      <xdr:spPr>
        <a:xfrm>
          <a:off x="4344379" y="35932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290</xdr:row>
      <xdr:rowOff>31493</xdr:rowOff>
    </xdr:from>
    <xdr:to>
      <xdr:col>7</xdr:col>
      <xdr:colOff>359597</xdr:colOff>
      <xdr:row>290</xdr:row>
      <xdr:rowOff>136893</xdr:rowOff>
    </xdr:to>
    <xdr:sp macro="" textlink="">
      <xdr:nvSpPr>
        <xdr:cNvPr id="1387" name="月 1386"/>
        <xdr:cNvSpPr/>
      </xdr:nvSpPr>
      <xdr:spPr>
        <a:xfrm rot="13320000">
          <a:off x="4383597" y="36093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292</xdr:row>
      <xdr:rowOff>23653</xdr:rowOff>
    </xdr:from>
    <xdr:to>
      <xdr:col>7</xdr:col>
      <xdr:colOff>375890</xdr:colOff>
      <xdr:row>292</xdr:row>
      <xdr:rowOff>139714</xdr:rowOff>
    </xdr:to>
    <xdr:sp macro="" textlink="">
      <xdr:nvSpPr>
        <xdr:cNvPr id="1388" name="太陽 1387"/>
        <xdr:cNvSpPr/>
      </xdr:nvSpPr>
      <xdr:spPr>
        <a:xfrm>
          <a:off x="4344379" y="36390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293</xdr:row>
      <xdr:rowOff>31493</xdr:rowOff>
    </xdr:from>
    <xdr:to>
      <xdr:col>7</xdr:col>
      <xdr:colOff>359597</xdr:colOff>
      <xdr:row>293</xdr:row>
      <xdr:rowOff>136893</xdr:rowOff>
    </xdr:to>
    <xdr:sp macro="" textlink="">
      <xdr:nvSpPr>
        <xdr:cNvPr id="1389" name="月 1388"/>
        <xdr:cNvSpPr/>
      </xdr:nvSpPr>
      <xdr:spPr>
        <a:xfrm rot="13320000">
          <a:off x="4383597" y="36550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295</xdr:row>
      <xdr:rowOff>23653</xdr:rowOff>
    </xdr:from>
    <xdr:to>
      <xdr:col>7</xdr:col>
      <xdr:colOff>375890</xdr:colOff>
      <xdr:row>295</xdr:row>
      <xdr:rowOff>139714</xdr:rowOff>
    </xdr:to>
    <xdr:sp macro="" textlink="">
      <xdr:nvSpPr>
        <xdr:cNvPr id="1390" name="太陽 1389"/>
        <xdr:cNvSpPr/>
      </xdr:nvSpPr>
      <xdr:spPr>
        <a:xfrm>
          <a:off x="4344379" y="36847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296</xdr:row>
      <xdr:rowOff>31493</xdr:rowOff>
    </xdr:from>
    <xdr:to>
      <xdr:col>7</xdr:col>
      <xdr:colOff>359597</xdr:colOff>
      <xdr:row>296</xdr:row>
      <xdr:rowOff>136893</xdr:rowOff>
    </xdr:to>
    <xdr:sp macro="" textlink="">
      <xdr:nvSpPr>
        <xdr:cNvPr id="1391" name="月 1390"/>
        <xdr:cNvSpPr/>
      </xdr:nvSpPr>
      <xdr:spPr>
        <a:xfrm rot="13320000">
          <a:off x="4383597" y="37007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298</xdr:row>
      <xdr:rowOff>23653</xdr:rowOff>
    </xdr:from>
    <xdr:to>
      <xdr:col>7</xdr:col>
      <xdr:colOff>375890</xdr:colOff>
      <xdr:row>298</xdr:row>
      <xdr:rowOff>139714</xdr:rowOff>
    </xdr:to>
    <xdr:sp macro="" textlink="">
      <xdr:nvSpPr>
        <xdr:cNvPr id="1392" name="太陽 1391"/>
        <xdr:cNvSpPr/>
      </xdr:nvSpPr>
      <xdr:spPr>
        <a:xfrm>
          <a:off x="4344379" y="37304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299</xdr:row>
      <xdr:rowOff>31493</xdr:rowOff>
    </xdr:from>
    <xdr:to>
      <xdr:col>7</xdr:col>
      <xdr:colOff>359597</xdr:colOff>
      <xdr:row>299</xdr:row>
      <xdr:rowOff>136893</xdr:rowOff>
    </xdr:to>
    <xdr:sp macro="" textlink="">
      <xdr:nvSpPr>
        <xdr:cNvPr id="1393" name="月 1392"/>
        <xdr:cNvSpPr/>
      </xdr:nvSpPr>
      <xdr:spPr>
        <a:xfrm rot="13320000">
          <a:off x="4383597" y="37464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301</xdr:row>
      <xdr:rowOff>23653</xdr:rowOff>
    </xdr:from>
    <xdr:to>
      <xdr:col>7</xdr:col>
      <xdr:colOff>375890</xdr:colOff>
      <xdr:row>301</xdr:row>
      <xdr:rowOff>139714</xdr:rowOff>
    </xdr:to>
    <xdr:sp macro="" textlink="">
      <xdr:nvSpPr>
        <xdr:cNvPr id="1394" name="太陽 1393"/>
        <xdr:cNvSpPr/>
      </xdr:nvSpPr>
      <xdr:spPr>
        <a:xfrm>
          <a:off x="4344379" y="37761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302</xdr:row>
      <xdr:rowOff>31493</xdr:rowOff>
    </xdr:from>
    <xdr:to>
      <xdr:col>7</xdr:col>
      <xdr:colOff>359597</xdr:colOff>
      <xdr:row>302</xdr:row>
      <xdr:rowOff>136893</xdr:rowOff>
    </xdr:to>
    <xdr:sp macro="" textlink="">
      <xdr:nvSpPr>
        <xdr:cNvPr id="1395" name="月 1394"/>
        <xdr:cNvSpPr/>
      </xdr:nvSpPr>
      <xdr:spPr>
        <a:xfrm rot="13320000">
          <a:off x="4383597" y="37921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301</xdr:row>
      <xdr:rowOff>23653</xdr:rowOff>
    </xdr:from>
    <xdr:to>
      <xdr:col>7</xdr:col>
      <xdr:colOff>375890</xdr:colOff>
      <xdr:row>301</xdr:row>
      <xdr:rowOff>139714</xdr:rowOff>
    </xdr:to>
    <xdr:sp macro="" textlink="">
      <xdr:nvSpPr>
        <xdr:cNvPr id="1396" name="太陽 1395"/>
        <xdr:cNvSpPr/>
      </xdr:nvSpPr>
      <xdr:spPr>
        <a:xfrm>
          <a:off x="4344379" y="37761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302</xdr:row>
      <xdr:rowOff>31493</xdr:rowOff>
    </xdr:from>
    <xdr:to>
      <xdr:col>7</xdr:col>
      <xdr:colOff>359597</xdr:colOff>
      <xdr:row>302</xdr:row>
      <xdr:rowOff>136893</xdr:rowOff>
    </xdr:to>
    <xdr:sp macro="" textlink="">
      <xdr:nvSpPr>
        <xdr:cNvPr id="1397" name="月 1396"/>
        <xdr:cNvSpPr/>
      </xdr:nvSpPr>
      <xdr:spPr>
        <a:xfrm rot="13320000">
          <a:off x="4383597" y="37921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304</xdr:row>
      <xdr:rowOff>23653</xdr:rowOff>
    </xdr:from>
    <xdr:to>
      <xdr:col>7</xdr:col>
      <xdr:colOff>375890</xdr:colOff>
      <xdr:row>304</xdr:row>
      <xdr:rowOff>139714</xdr:rowOff>
    </xdr:to>
    <xdr:sp macro="" textlink="">
      <xdr:nvSpPr>
        <xdr:cNvPr id="1398" name="太陽 1397"/>
        <xdr:cNvSpPr/>
      </xdr:nvSpPr>
      <xdr:spPr>
        <a:xfrm>
          <a:off x="4344379" y="38218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305</xdr:row>
      <xdr:rowOff>31493</xdr:rowOff>
    </xdr:from>
    <xdr:to>
      <xdr:col>7</xdr:col>
      <xdr:colOff>359597</xdr:colOff>
      <xdr:row>305</xdr:row>
      <xdr:rowOff>136893</xdr:rowOff>
    </xdr:to>
    <xdr:sp macro="" textlink="">
      <xdr:nvSpPr>
        <xdr:cNvPr id="1399" name="月 1398"/>
        <xdr:cNvSpPr/>
      </xdr:nvSpPr>
      <xdr:spPr>
        <a:xfrm rot="13320000">
          <a:off x="4383597" y="38379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307</xdr:row>
      <xdr:rowOff>23653</xdr:rowOff>
    </xdr:from>
    <xdr:to>
      <xdr:col>7</xdr:col>
      <xdr:colOff>375890</xdr:colOff>
      <xdr:row>307</xdr:row>
      <xdr:rowOff>139714</xdr:rowOff>
    </xdr:to>
    <xdr:sp macro="" textlink="">
      <xdr:nvSpPr>
        <xdr:cNvPr id="1400" name="太陽 1399"/>
        <xdr:cNvSpPr/>
      </xdr:nvSpPr>
      <xdr:spPr>
        <a:xfrm>
          <a:off x="4344379" y="38676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308</xdr:row>
      <xdr:rowOff>31493</xdr:rowOff>
    </xdr:from>
    <xdr:to>
      <xdr:col>7</xdr:col>
      <xdr:colOff>359597</xdr:colOff>
      <xdr:row>308</xdr:row>
      <xdr:rowOff>136893</xdr:rowOff>
    </xdr:to>
    <xdr:sp macro="" textlink="">
      <xdr:nvSpPr>
        <xdr:cNvPr id="1401" name="月 1400"/>
        <xdr:cNvSpPr/>
      </xdr:nvSpPr>
      <xdr:spPr>
        <a:xfrm rot="13320000">
          <a:off x="4383597" y="38836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310</xdr:row>
      <xdr:rowOff>23653</xdr:rowOff>
    </xdr:from>
    <xdr:to>
      <xdr:col>7</xdr:col>
      <xdr:colOff>375890</xdr:colOff>
      <xdr:row>310</xdr:row>
      <xdr:rowOff>139714</xdr:rowOff>
    </xdr:to>
    <xdr:sp macro="" textlink="">
      <xdr:nvSpPr>
        <xdr:cNvPr id="1402" name="太陽 1401"/>
        <xdr:cNvSpPr/>
      </xdr:nvSpPr>
      <xdr:spPr>
        <a:xfrm>
          <a:off x="4344379" y="39133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311</xdr:row>
      <xdr:rowOff>31493</xdr:rowOff>
    </xdr:from>
    <xdr:to>
      <xdr:col>7</xdr:col>
      <xdr:colOff>359597</xdr:colOff>
      <xdr:row>311</xdr:row>
      <xdr:rowOff>136893</xdr:rowOff>
    </xdr:to>
    <xdr:sp macro="" textlink="">
      <xdr:nvSpPr>
        <xdr:cNvPr id="1403" name="月 1402"/>
        <xdr:cNvSpPr/>
      </xdr:nvSpPr>
      <xdr:spPr>
        <a:xfrm rot="13320000">
          <a:off x="4383597" y="39293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313</xdr:row>
      <xdr:rowOff>23653</xdr:rowOff>
    </xdr:from>
    <xdr:to>
      <xdr:col>7</xdr:col>
      <xdr:colOff>375890</xdr:colOff>
      <xdr:row>313</xdr:row>
      <xdr:rowOff>139714</xdr:rowOff>
    </xdr:to>
    <xdr:sp macro="" textlink="">
      <xdr:nvSpPr>
        <xdr:cNvPr id="1404" name="太陽 1403"/>
        <xdr:cNvSpPr/>
      </xdr:nvSpPr>
      <xdr:spPr>
        <a:xfrm>
          <a:off x="4344379" y="39590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314</xdr:row>
      <xdr:rowOff>31493</xdr:rowOff>
    </xdr:from>
    <xdr:to>
      <xdr:col>7</xdr:col>
      <xdr:colOff>359597</xdr:colOff>
      <xdr:row>314</xdr:row>
      <xdr:rowOff>136893</xdr:rowOff>
    </xdr:to>
    <xdr:sp macro="" textlink="">
      <xdr:nvSpPr>
        <xdr:cNvPr id="1405" name="月 1404"/>
        <xdr:cNvSpPr/>
      </xdr:nvSpPr>
      <xdr:spPr>
        <a:xfrm rot="13320000">
          <a:off x="4383597" y="39750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316</xdr:row>
      <xdr:rowOff>23653</xdr:rowOff>
    </xdr:from>
    <xdr:to>
      <xdr:col>7</xdr:col>
      <xdr:colOff>375890</xdr:colOff>
      <xdr:row>316</xdr:row>
      <xdr:rowOff>139714</xdr:rowOff>
    </xdr:to>
    <xdr:sp macro="" textlink="">
      <xdr:nvSpPr>
        <xdr:cNvPr id="1406" name="太陽 1405"/>
        <xdr:cNvSpPr/>
      </xdr:nvSpPr>
      <xdr:spPr>
        <a:xfrm>
          <a:off x="4344379" y="4004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317</xdr:row>
      <xdr:rowOff>31493</xdr:rowOff>
    </xdr:from>
    <xdr:to>
      <xdr:col>7</xdr:col>
      <xdr:colOff>359597</xdr:colOff>
      <xdr:row>317</xdr:row>
      <xdr:rowOff>136893</xdr:rowOff>
    </xdr:to>
    <xdr:sp macro="" textlink="">
      <xdr:nvSpPr>
        <xdr:cNvPr id="1407" name="月 1406"/>
        <xdr:cNvSpPr/>
      </xdr:nvSpPr>
      <xdr:spPr>
        <a:xfrm rot="13320000">
          <a:off x="4383597" y="4020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262</xdr:row>
      <xdr:rowOff>23653</xdr:rowOff>
    </xdr:from>
    <xdr:to>
      <xdr:col>7</xdr:col>
      <xdr:colOff>375890</xdr:colOff>
      <xdr:row>262</xdr:row>
      <xdr:rowOff>139714</xdr:rowOff>
    </xdr:to>
    <xdr:sp macro="" textlink="">
      <xdr:nvSpPr>
        <xdr:cNvPr id="1410" name="太陽 1409"/>
        <xdr:cNvSpPr/>
      </xdr:nvSpPr>
      <xdr:spPr>
        <a:xfrm>
          <a:off x="4344379" y="31818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263</xdr:row>
      <xdr:rowOff>31493</xdr:rowOff>
    </xdr:from>
    <xdr:to>
      <xdr:col>7</xdr:col>
      <xdr:colOff>359597</xdr:colOff>
      <xdr:row>263</xdr:row>
      <xdr:rowOff>136893</xdr:rowOff>
    </xdr:to>
    <xdr:sp macro="" textlink="">
      <xdr:nvSpPr>
        <xdr:cNvPr id="1411" name="月 1410"/>
        <xdr:cNvSpPr/>
      </xdr:nvSpPr>
      <xdr:spPr>
        <a:xfrm rot="13320000">
          <a:off x="4383597" y="31978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265</xdr:row>
      <xdr:rowOff>23653</xdr:rowOff>
    </xdr:from>
    <xdr:to>
      <xdr:col>7</xdr:col>
      <xdr:colOff>375890</xdr:colOff>
      <xdr:row>265</xdr:row>
      <xdr:rowOff>139714</xdr:rowOff>
    </xdr:to>
    <xdr:sp macro="" textlink="">
      <xdr:nvSpPr>
        <xdr:cNvPr id="1412" name="太陽 1411"/>
        <xdr:cNvSpPr/>
      </xdr:nvSpPr>
      <xdr:spPr>
        <a:xfrm>
          <a:off x="4344379" y="32275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266</xdr:row>
      <xdr:rowOff>31493</xdr:rowOff>
    </xdr:from>
    <xdr:to>
      <xdr:col>7</xdr:col>
      <xdr:colOff>359597</xdr:colOff>
      <xdr:row>266</xdr:row>
      <xdr:rowOff>136893</xdr:rowOff>
    </xdr:to>
    <xdr:sp macro="" textlink="">
      <xdr:nvSpPr>
        <xdr:cNvPr id="1413" name="月 1412"/>
        <xdr:cNvSpPr/>
      </xdr:nvSpPr>
      <xdr:spPr>
        <a:xfrm rot="13320000">
          <a:off x="4383597" y="32435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268</xdr:row>
      <xdr:rowOff>23653</xdr:rowOff>
    </xdr:from>
    <xdr:to>
      <xdr:col>7</xdr:col>
      <xdr:colOff>375890</xdr:colOff>
      <xdr:row>268</xdr:row>
      <xdr:rowOff>139714</xdr:rowOff>
    </xdr:to>
    <xdr:sp macro="" textlink="">
      <xdr:nvSpPr>
        <xdr:cNvPr id="1414" name="太陽 1413"/>
        <xdr:cNvSpPr/>
      </xdr:nvSpPr>
      <xdr:spPr>
        <a:xfrm>
          <a:off x="4344379" y="32732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269</xdr:row>
      <xdr:rowOff>31493</xdr:rowOff>
    </xdr:from>
    <xdr:to>
      <xdr:col>7</xdr:col>
      <xdr:colOff>359597</xdr:colOff>
      <xdr:row>269</xdr:row>
      <xdr:rowOff>136893</xdr:rowOff>
    </xdr:to>
    <xdr:sp macro="" textlink="">
      <xdr:nvSpPr>
        <xdr:cNvPr id="1415" name="月 1414"/>
        <xdr:cNvSpPr/>
      </xdr:nvSpPr>
      <xdr:spPr>
        <a:xfrm rot="13320000">
          <a:off x="4383597" y="32892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271</xdr:row>
      <xdr:rowOff>23653</xdr:rowOff>
    </xdr:from>
    <xdr:to>
      <xdr:col>7</xdr:col>
      <xdr:colOff>375890</xdr:colOff>
      <xdr:row>271</xdr:row>
      <xdr:rowOff>139714</xdr:rowOff>
    </xdr:to>
    <xdr:sp macro="" textlink="">
      <xdr:nvSpPr>
        <xdr:cNvPr id="1416" name="太陽 1415"/>
        <xdr:cNvSpPr/>
      </xdr:nvSpPr>
      <xdr:spPr>
        <a:xfrm>
          <a:off x="4344379" y="33189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272</xdr:row>
      <xdr:rowOff>31493</xdr:rowOff>
    </xdr:from>
    <xdr:to>
      <xdr:col>7</xdr:col>
      <xdr:colOff>359597</xdr:colOff>
      <xdr:row>272</xdr:row>
      <xdr:rowOff>136893</xdr:rowOff>
    </xdr:to>
    <xdr:sp macro="" textlink="">
      <xdr:nvSpPr>
        <xdr:cNvPr id="1417" name="月 1416"/>
        <xdr:cNvSpPr/>
      </xdr:nvSpPr>
      <xdr:spPr>
        <a:xfrm rot="13320000">
          <a:off x="4383597" y="33349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271</xdr:row>
      <xdr:rowOff>23653</xdr:rowOff>
    </xdr:from>
    <xdr:to>
      <xdr:col>7</xdr:col>
      <xdr:colOff>375890</xdr:colOff>
      <xdr:row>271</xdr:row>
      <xdr:rowOff>139714</xdr:rowOff>
    </xdr:to>
    <xdr:sp macro="" textlink="">
      <xdr:nvSpPr>
        <xdr:cNvPr id="1418" name="太陽 1417"/>
        <xdr:cNvSpPr/>
      </xdr:nvSpPr>
      <xdr:spPr>
        <a:xfrm>
          <a:off x="4344379" y="33189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272</xdr:row>
      <xdr:rowOff>31493</xdr:rowOff>
    </xdr:from>
    <xdr:to>
      <xdr:col>7</xdr:col>
      <xdr:colOff>359597</xdr:colOff>
      <xdr:row>272</xdr:row>
      <xdr:rowOff>136893</xdr:rowOff>
    </xdr:to>
    <xdr:sp macro="" textlink="">
      <xdr:nvSpPr>
        <xdr:cNvPr id="1419" name="月 1418"/>
        <xdr:cNvSpPr/>
      </xdr:nvSpPr>
      <xdr:spPr>
        <a:xfrm rot="13320000">
          <a:off x="4383597" y="33349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274</xdr:row>
      <xdr:rowOff>23653</xdr:rowOff>
    </xdr:from>
    <xdr:to>
      <xdr:col>7</xdr:col>
      <xdr:colOff>375890</xdr:colOff>
      <xdr:row>274</xdr:row>
      <xdr:rowOff>139714</xdr:rowOff>
    </xdr:to>
    <xdr:sp macro="" textlink="">
      <xdr:nvSpPr>
        <xdr:cNvPr id="1420" name="太陽 1419"/>
        <xdr:cNvSpPr/>
      </xdr:nvSpPr>
      <xdr:spPr>
        <a:xfrm>
          <a:off x="4344379" y="33646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275</xdr:row>
      <xdr:rowOff>31493</xdr:rowOff>
    </xdr:from>
    <xdr:to>
      <xdr:col>7</xdr:col>
      <xdr:colOff>359597</xdr:colOff>
      <xdr:row>275</xdr:row>
      <xdr:rowOff>136893</xdr:rowOff>
    </xdr:to>
    <xdr:sp macro="" textlink="">
      <xdr:nvSpPr>
        <xdr:cNvPr id="1421" name="月 1420"/>
        <xdr:cNvSpPr/>
      </xdr:nvSpPr>
      <xdr:spPr>
        <a:xfrm rot="13320000">
          <a:off x="4383597" y="33807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277</xdr:row>
      <xdr:rowOff>23653</xdr:rowOff>
    </xdr:from>
    <xdr:to>
      <xdr:col>7</xdr:col>
      <xdr:colOff>375890</xdr:colOff>
      <xdr:row>277</xdr:row>
      <xdr:rowOff>139714</xdr:rowOff>
    </xdr:to>
    <xdr:sp macro="" textlink="">
      <xdr:nvSpPr>
        <xdr:cNvPr id="1422" name="太陽 1421"/>
        <xdr:cNvSpPr/>
      </xdr:nvSpPr>
      <xdr:spPr>
        <a:xfrm>
          <a:off x="4344379" y="34104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278</xdr:row>
      <xdr:rowOff>31493</xdr:rowOff>
    </xdr:from>
    <xdr:to>
      <xdr:col>7</xdr:col>
      <xdr:colOff>359597</xdr:colOff>
      <xdr:row>278</xdr:row>
      <xdr:rowOff>136893</xdr:rowOff>
    </xdr:to>
    <xdr:sp macro="" textlink="">
      <xdr:nvSpPr>
        <xdr:cNvPr id="1423" name="月 1422"/>
        <xdr:cNvSpPr/>
      </xdr:nvSpPr>
      <xdr:spPr>
        <a:xfrm rot="13320000">
          <a:off x="4383597" y="34264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280</xdr:row>
      <xdr:rowOff>23653</xdr:rowOff>
    </xdr:from>
    <xdr:to>
      <xdr:col>7</xdr:col>
      <xdr:colOff>375890</xdr:colOff>
      <xdr:row>280</xdr:row>
      <xdr:rowOff>139714</xdr:rowOff>
    </xdr:to>
    <xdr:sp macro="" textlink="">
      <xdr:nvSpPr>
        <xdr:cNvPr id="1424" name="太陽 1423"/>
        <xdr:cNvSpPr/>
      </xdr:nvSpPr>
      <xdr:spPr>
        <a:xfrm>
          <a:off x="4344379" y="34561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281</xdr:row>
      <xdr:rowOff>31493</xdr:rowOff>
    </xdr:from>
    <xdr:to>
      <xdr:col>7</xdr:col>
      <xdr:colOff>359597</xdr:colOff>
      <xdr:row>281</xdr:row>
      <xdr:rowOff>136893</xdr:rowOff>
    </xdr:to>
    <xdr:sp macro="" textlink="">
      <xdr:nvSpPr>
        <xdr:cNvPr id="1425" name="月 1424"/>
        <xdr:cNvSpPr/>
      </xdr:nvSpPr>
      <xdr:spPr>
        <a:xfrm rot="13320000">
          <a:off x="4383597" y="34721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283</xdr:row>
      <xdr:rowOff>23653</xdr:rowOff>
    </xdr:from>
    <xdr:to>
      <xdr:col>7</xdr:col>
      <xdr:colOff>375890</xdr:colOff>
      <xdr:row>283</xdr:row>
      <xdr:rowOff>139714</xdr:rowOff>
    </xdr:to>
    <xdr:sp macro="" textlink="">
      <xdr:nvSpPr>
        <xdr:cNvPr id="1426" name="太陽 1425"/>
        <xdr:cNvSpPr/>
      </xdr:nvSpPr>
      <xdr:spPr>
        <a:xfrm>
          <a:off x="4344379" y="35018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284</xdr:row>
      <xdr:rowOff>31493</xdr:rowOff>
    </xdr:from>
    <xdr:to>
      <xdr:col>7</xdr:col>
      <xdr:colOff>359597</xdr:colOff>
      <xdr:row>284</xdr:row>
      <xdr:rowOff>136893</xdr:rowOff>
    </xdr:to>
    <xdr:sp macro="" textlink="">
      <xdr:nvSpPr>
        <xdr:cNvPr id="1427" name="月 1426"/>
        <xdr:cNvSpPr/>
      </xdr:nvSpPr>
      <xdr:spPr>
        <a:xfrm rot="13320000">
          <a:off x="4383597" y="35178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286</xdr:row>
      <xdr:rowOff>23653</xdr:rowOff>
    </xdr:from>
    <xdr:to>
      <xdr:col>7</xdr:col>
      <xdr:colOff>375890</xdr:colOff>
      <xdr:row>286</xdr:row>
      <xdr:rowOff>139714</xdr:rowOff>
    </xdr:to>
    <xdr:sp macro="" textlink="">
      <xdr:nvSpPr>
        <xdr:cNvPr id="1428" name="太陽 1427"/>
        <xdr:cNvSpPr/>
      </xdr:nvSpPr>
      <xdr:spPr>
        <a:xfrm>
          <a:off x="4344379" y="35475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287</xdr:row>
      <xdr:rowOff>31493</xdr:rowOff>
    </xdr:from>
    <xdr:to>
      <xdr:col>7</xdr:col>
      <xdr:colOff>359597</xdr:colOff>
      <xdr:row>287</xdr:row>
      <xdr:rowOff>136893</xdr:rowOff>
    </xdr:to>
    <xdr:sp macro="" textlink="">
      <xdr:nvSpPr>
        <xdr:cNvPr id="1429" name="月 1428"/>
        <xdr:cNvSpPr/>
      </xdr:nvSpPr>
      <xdr:spPr>
        <a:xfrm rot="13320000">
          <a:off x="4383597" y="35635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289</xdr:row>
      <xdr:rowOff>23653</xdr:rowOff>
    </xdr:from>
    <xdr:to>
      <xdr:col>7</xdr:col>
      <xdr:colOff>375890</xdr:colOff>
      <xdr:row>289</xdr:row>
      <xdr:rowOff>139714</xdr:rowOff>
    </xdr:to>
    <xdr:sp macro="" textlink="">
      <xdr:nvSpPr>
        <xdr:cNvPr id="1430" name="太陽 1429"/>
        <xdr:cNvSpPr/>
      </xdr:nvSpPr>
      <xdr:spPr>
        <a:xfrm>
          <a:off x="4344379" y="35932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290</xdr:row>
      <xdr:rowOff>31493</xdr:rowOff>
    </xdr:from>
    <xdr:to>
      <xdr:col>7</xdr:col>
      <xdr:colOff>359597</xdr:colOff>
      <xdr:row>290</xdr:row>
      <xdr:rowOff>136893</xdr:rowOff>
    </xdr:to>
    <xdr:sp macro="" textlink="">
      <xdr:nvSpPr>
        <xdr:cNvPr id="1431" name="月 1430"/>
        <xdr:cNvSpPr/>
      </xdr:nvSpPr>
      <xdr:spPr>
        <a:xfrm rot="13320000">
          <a:off x="4383597" y="36093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292</xdr:row>
      <xdr:rowOff>23653</xdr:rowOff>
    </xdr:from>
    <xdr:to>
      <xdr:col>7</xdr:col>
      <xdr:colOff>375890</xdr:colOff>
      <xdr:row>292</xdr:row>
      <xdr:rowOff>139714</xdr:rowOff>
    </xdr:to>
    <xdr:sp macro="" textlink="">
      <xdr:nvSpPr>
        <xdr:cNvPr id="1432" name="太陽 1431"/>
        <xdr:cNvSpPr/>
      </xdr:nvSpPr>
      <xdr:spPr>
        <a:xfrm>
          <a:off x="4344379" y="36390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293</xdr:row>
      <xdr:rowOff>31493</xdr:rowOff>
    </xdr:from>
    <xdr:to>
      <xdr:col>7</xdr:col>
      <xdr:colOff>359597</xdr:colOff>
      <xdr:row>293</xdr:row>
      <xdr:rowOff>136893</xdr:rowOff>
    </xdr:to>
    <xdr:sp macro="" textlink="">
      <xdr:nvSpPr>
        <xdr:cNvPr id="1433" name="月 1432"/>
        <xdr:cNvSpPr/>
      </xdr:nvSpPr>
      <xdr:spPr>
        <a:xfrm rot="13320000">
          <a:off x="4383597" y="36550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295</xdr:row>
      <xdr:rowOff>23653</xdr:rowOff>
    </xdr:from>
    <xdr:to>
      <xdr:col>7</xdr:col>
      <xdr:colOff>375890</xdr:colOff>
      <xdr:row>295</xdr:row>
      <xdr:rowOff>139714</xdr:rowOff>
    </xdr:to>
    <xdr:sp macro="" textlink="">
      <xdr:nvSpPr>
        <xdr:cNvPr id="1434" name="太陽 1433"/>
        <xdr:cNvSpPr/>
      </xdr:nvSpPr>
      <xdr:spPr>
        <a:xfrm>
          <a:off x="4344379" y="36847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296</xdr:row>
      <xdr:rowOff>31493</xdr:rowOff>
    </xdr:from>
    <xdr:to>
      <xdr:col>7</xdr:col>
      <xdr:colOff>359597</xdr:colOff>
      <xdr:row>296</xdr:row>
      <xdr:rowOff>136893</xdr:rowOff>
    </xdr:to>
    <xdr:sp macro="" textlink="">
      <xdr:nvSpPr>
        <xdr:cNvPr id="1435" name="月 1434"/>
        <xdr:cNvSpPr/>
      </xdr:nvSpPr>
      <xdr:spPr>
        <a:xfrm rot="13320000">
          <a:off x="4383597" y="37007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298</xdr:row>
      <xdr:rowOff>23653</xdr:rowOff>
    </xdr:from>
    <xdr:to>
      <xdr:col>7</xdr:col>
      <xdr:colOff>375890</xdr:colOff>
      <xdr:row>298</xdr:row>
      <xdr:rowOff>139714</xdr:rowOff>
    </xdr:to>
    <xdr:sp macro="" textlink="">
      <xdr:nvSpPr>
        <xdr:cNvPr id="1436" name="太陽 1435"/>
        <xdr:cNvSpPr/>
      </xdr:nvSpPr>
      <xdr:spPr>
        <a:xfrm>
          <a:off x="4344379" y="37304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299</xdr:row>
      <xdr:rowOff>31493</xdr:rowOff>
    </xdr:from>
    <xdr:to>
      <xdr:col>7</xdr:col>
      <xdr:colOff>359597</xdr:colOff>
      <xdr:row>299</xdr:row>
      <xdr:rowOff>136893</xdr:rowOff>
    </xdr:to>
    <xdr:sp macro="" textlink="">
      <xdr:nvSpPr>
        <xdr:cNvPr id="1437" name="月 1436"/>
        <xdr:cNvSpPr/>
      </xdr:nvSpPr>
      <xdr:spPr>
        <a:xfrm rot="13320000">
          <a:off x="4383597" y="37464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301</xdr:row>
      <xdr:rowOff>23653</xdr:rowOff>
    </xdr:from>
    <xdr:to>
      <xdr:col>7</xdr:col>
      <xdr:colOff>375890</xdr:colOff>
      <xdr:row>301</xdr:row>
      <xdr:rowOff>139714</xdr:rowOff>
    </xdr:to>
    <xdr:sp macro="" textlink="">
      <xdr:nvSpPr>
        <xdr:cNvPr id="1438" name="太陽 1437"/>
        <xdr:cNvSpPr/>
      </xdr:nvSpPr>
      <xdr:spPr>
        <a:xfrm>
          <a:off x="4344379" y="37761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302</xdr:row>
      <xdr:rowOff>31493</xdr:rowOff>
    </xdr:from>
    <xdr:to>
      <xdr:col>7</xdr:col>
      <xdr:colOff>359597</xdr:colOff>
      <xdr:row>302</xdr:row>
      <xdr:rowOff>136893</xdr:rowOff>
    </xdr:to>
    <xdr:sp macro="" textlink="">
      <xdr:nvSpPr>
        <xdr:cNvPr id="1439" name="月 1438"/>
        <xdr:cNvSpPr/>
      </xdr:nvSpPr>
      <xdr:spPr>
        <a:xfrm rot="13320000">
          <a:off x="4383597" y="37921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301</xdr:row>
      <xdr:rowOff>23653</xdr:rowOff>
    </xdr:from>
    <xdr:to>
      <xdr:col>7</xdr:col>
      <xdr:colOff>375890</xdr:colOff>
      <xdr:row>301</xdr:row>
      <xdr:rowOff>139714</xdr:rowOff>
    </xdr:to>
    <xdr:sp macro="" textlink="">
      <xdr:nvSpPr>
        <xdr:cNvPr id="1440" name="太陽 1439"/>
        <xdr:cNvSpPr/>
      </xdr:nvSpPr>
      <xdr:spPr>
        <a:xfrm>
          <a:off x="4344379" y="37761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302</xdr:row>
      <xdr:rowOff>31493</xdr:rowOff>
    </xdr:from>
    <xdr:to>
      <xdr:col>7</xdr:col>
      <xdr:colOff>359597</xdr:colOff>
      <xdr:row>302</xdr:row>
      <xdr:rowOff>136893</xdr:rowOff>
    </xdr:to>
    <xdr:sp macro="" textlink="">
      <xdr:nvSpPr>
        <xdr:cNvPr id="1441" name="月 1440"/>
        <xdr:cNvSpPr/>
      </xdr:nvSpPr>
      <xdr:spPr>
        <a:xfrm rot="13320000">
          <a:off x="4383597" y="37921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304</xdr:row>
      <xdr:rowOff>23653</xdr:rowOff>
    </xdr:from>
    <xdr:to>
      <xdr:col>7</xdr:col>
      <xdr:colOff>375890</xdr:colOff>
      <xdr:row>304</xdr:row>
      <xdr:rowOff>139714</xdr:rowOff>
    </xdr:to>
    <xdr:sp macro="" textlink="">
      <xdr:nvSpPr>
        <xdr:cNvPr id="1442" name="太陽 1441"/>
        <xdr:cNvSpPr/>
      </xdr:nvSpPr>
      <xdr:spPr>
        <a:xfrm>
          <a:off x="4344379" y="38218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305</xdr:row>
      <xdr:rowOff>31493</xdr:rowOff>
    </xdr:from>
    <xdr:to>
      <xdr:col>7</xdr:col>
      <xdr:colOff>359597</xdr:colOff>
      <xdr:row>305</xdr:row>
      <xdr:rowOff>136893</xdr:rowOff>
    </xdr:to>
    <xdr:sp macro="" textlink="">
      <xdr:nvSpPr>
        <xdr:cNvPr id="1443" name="月 1442"/>
        <xdr:cNvSpPr/>
      </xdr:nvSpPr>
      <xdr:spPr>
        <a:xfrm rot="13320000">
          <a:off x="4383597" y="38379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307</xdr:row>
      <xdr:rowOff>23653</xdr:rowOff>
    </xdr:from>
    <xdr:to>
      <xdr:col>7</xdr:col>
      <xdr:colOff>375890</xdr:colOff>
      <xdr:row>307</xdr:row>
      <xdr:rowOff>139714</xdr:rowOff>
    </xdr:to>
    <xdr:sp macro="" textlink="">
      <xdr:nvSpPr>
        <xdr:cNvPr id="1444" name="太陽 1443"/>
        <xdr:cNvSpPr/>
      </xdr:nvSpPr>
      <xdr:spPr>
        <a:xfrm>
          <a:off x="4344379" y="38676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308</xdr:row>
      <xdr:rowOff>31493</xdr:rowOff>
    </xdr:from>
    <xdr:to>
      <xdr:col>7</xdr:col>
      <xdr:colOff>359597</xdr:colOff>
      <xdr:row>308</xdr:row>
      <xdr:rowOff>136893</xdr:rowOff>
    </xdr:to>
    <xdr:sp macro="" textlink="">
      <xdr:nvSpPr>
        <xdr:cNvPr id="1445" name="月 1444"/>
        <xdr:cNvSpPr/>
      </xdr:nvSpPr>
      <xdr:spPr>
        <a:xfrm rot="13320000">
          <a:off x="4383597" y="38836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310</xdr:row>
      <xdr:rowOff>23653</xdr:rowOff>
    </xdr:from>
    <xdr:to>
      <xdr:col>7</xdr:col>
      <xdr:colOff>375890</xdr:colOff>
      <xdr:row>310</xdr:row>
      <xdr:rowOff>139714</xdr:rowOff>
    </xdr:to>
    <xdr:sp macro="" textlink="">
      <xdr:nvSpPr>
        <xdr:cNvPr id="1446" name="太陽 1445"/>
        <xdr:cNvSpPr/>
      </xdr:nvSpPr>
      <xdr:spPr>
        <a:xfrm>
          <a:off x="4344379" y="39133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311</xdr:row>
      <xdr:rowOff>31493</xdr:rowOff>
    </xdr:from>
    <xdr:to>
      <xdr:col>7</xdr:col>
      <xdr:colOff>359597</xdr:colOff>
      <xdr:row>311</xdr:row>
      <xdr:rowOff>136893</xdr:rowOff>
    </xdr:to>
    <xdr:sp macro="" textlink="">
      <xdr:nvSpPr>
        <xdr:cNvPr id="1447" name="月 1446"/>
        <xdr:cNvSpPr/>
      </xdr:nvSpPr>
      <xdr:spPr>
        <a:xfrm rot="13320000">
          <a:off x="4383597" y="39293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313</xdr:row>
      <xdr:rowOff>23653</xdr:rowOff>
    </xdr:from>
    <xdr:to>
      <xdr:col>7</xdr:col>
      <xdr:colOff>375890</xdr:colOff>
      <xdr:row>313</xdr:row>
      <xdr:rowOff>139714</xdr:rowOff>
    </xdr:to>
    <xdr:sp macro="" textlink="">
      <xdr:nvSpPr>
        <xdr:cNvPr id="1448" name="太陽 1447"/>
        <xdr:cNvSpPr/>
      </xdr:nvSpPr>
      <xdr:spPr>
        <a:xfrm>
          <a:off x="4344379" y="39590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314</xdr:row>
      <xdr:rowOff>31493</xdr:rowOff>
    </xdr:from>
    <xdr:to>
      <xdr:col>7</xdr:col>
      <xdr:colOff>359597</xdr:colOff>
      <xdr:row>314</xdr:row>
      <xdr:rowOff>136893</xdr:rowOff>
    </xdr:to>
    <xdr:sp macro="" textlink="">
      <xdr:nvSpPr>
        <xdr:cNvPr id="1449" name="月 1448"/>
        <xdr:cNvSpPr/>
      </xdr:nvSpPr>
      <xdr:spPr>
        <a:xfrm rot="13320000">
          <a:off x="4383597" y="39750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316</xdr:row>
      <xdr:rowOff>23653</xdr:rowOff>
    </xdr:from>
    <xdr:to>
      <xdr:col>7</xdr:col>
      <xdr:colOff>375890</xdr:colOff>
      <xdr:row>316</xdr:row>
      <xdr:rowOff>139714</xdr:rowOff>
    </xdr:to>
    <xdr:sp macro="" textlink="">
      <xdr:nvSpPr>
        <xdr:cNvPr id="1450" name="太陽 1449"/>
        <xdr:cNvSpPr/>
      </xdr:nvSpPr>
      <xdr:spPr>
        <a:xfrm>
          <a:off x="4344379" y="4004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317</xdr:row>
      <xdr:rowOff>31493</xdr:rowOff>
    </xdr:from>
    <xdr:to>
      <xdr:col>7</xdr:col>
      <xdr:colOff>359597</xdr:colOff>
      <xdr:row>317</xdr:row>
      <xdr:rowOff>136893</xdr:rowOff>
    </xdr:to>
    <xdr:sp macro="" textlink="">
      <xdr:nvSpPr>
        <xdr:cNvPr id="1451" name="月 1450"/>
        <xdr:cNvSpPr/>
      </xdr:nvSpPr>
      <xdr:spPr>
        <a:xfrm rot="13320000">
          <a:off x="4383597" y="4020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262</xdr:row>
      <xdr:rowOff>23653</xdr:rowOff>
    </xdr:from>
    <xdr:to>
      <xdr:col>7</xdr:col>
      <xdr:colOff>375890</xdr:colOff>
      <xdr:row>262</xdr:row>
      <xdr:rowOff>139714</xdr:rowOff>
    </xdr:to>
    <xdr:sp macro="" textlink="">
      <xdr:nvSpPr>
        <xdr:cNvPr id="1454" name="太陽 1453"/>
        <xdr:cNvSpPr/>
      </xdr:nvSpPr>
      <xdr:spPr>
        <a:xfrm>
          <a:off x="4344379" y="31818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263</xdr:row>
      <xdr:rowOff>31493</xdr:rowOff>
    </xdr:from>
    <xdr:to>
      <xdr:col>7</xdr:col>
      <xdr:colOff>359597</xdr:colOff>
      <xdr:row>263</xdr:row>
      <xdr:rowOff>136893</xdr:rowOff>
    </xdr:to>
    <xdr:sp macro="" textlink="">
      <xdr:nvSpPr>
        <xdr:cNvPr id="1455" name="月 1454"/>
        <xdr:cNvSpPr/>
      </xdr:nvSpPr>
      <xdr:spPr>
        <a:xfrm rot="13320000">
          <a:off x="4383597" y="31978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265</xdr:row>
      <xdr:rowOff>23653</xdr:rowOff>
    </xdr:from>
    <xdr:to>
      <xdr:col>7</xdr:col>
      <xdr:colOff>375890</xdr:colOff>
      <xdr:row>265</xdr:row>
      <xdr:rowOff>139714</xdr:rowOff>
    </xdr:to>
    <xdr:sp macro="" textlink="">
      <xdr:nvSpPr>
        <xdr:cNvPr id="1456" name="太陽 1455"/>
        <xdr:cNvSpPr/>
      </xdr:nvSpPr>
      <xdr:spPr>
        <a:xfrm>
          <a:off x="4344379" y="32275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266</xdr:row>
      <xdr:rowOff>31493</xdr:rowOff>
    </xdr:from>
    <xdr:to>
      <xdr:col>7</xdr:col>
      <xdr:colOff>359597</xdr:colOff>
      <xdr:row>266</xdr:row>
      <xdr:rowOff>136893</xdr:rowOff>
    </xdr:to>
    <xdr:sp macro="" textlink="">
      <xdr:nvSpPr>
        <xdr:cNvPr id="1457" name="月 1456"/>
        <xdr:cNvSpPr/>
      </xdr:nvSpPr>
      <xdr:spPr>
        <a:xfrm rot="13320000">
          <a:off x="4383597" y="32435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268</xdr:row>
      <xdr:rowOff>23653</xdr:rowOff>
    </xdr:from>
    <xdr:to>
      <xdr:col>7</xdr:col>
      <xdr:colOff>375890</xdr:colOff>
      <xdr:row>268</xdr:row>
      <xdr:rowOff>139714</xdr:rowOff>
    </xdr:to>
    <xdr:sp macro="" textlink="">
      <xdr:nvSpPr>
        <xdr:cNvPr id="1458" name="太陽 1457"/>
        <xdr:cNvSpPr/>
      </xdr:nvSpPr>
      <xdr:spPr>
        <a:xfrm>
          <a:off x="4344379" y="32732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269</xdr:row>
      <xdr:rowOff>31493</xdr:rowOff>
    </xdr:from>
    <xdr:to>
      <xdr:col>7</xdr:col>
      <xdr:colOff>359597</xdr:colOff>
      <xdr:row>269</xdr:row>
      <xdr:rowOff>136893</xdr:rowOff>
    </xdr:to>
    <xdr:sp macro="" textlink="">
      <xdr:nvSpPr>
        <xdr:cNvPr id="1459" name="月 1458"/>
        <xdr:cNvSpPr/>
      </xdr:nvSpPr>
      <xdr:spPr>
        <a:xfrm rot="13320000">
          <a:off x="4383597" y="32892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271</xdr:row>
      <xdr:rowOff>23653</xdr:rowOff>
    </xdr:from>
    <xdr:to>
      <xdr:col>7</xdr:col>
      <xdr:colOff>375890</xdr:colOff>
      <xdr:row>271</xdr:row>
      <xdr:rowOff>139714</xdr:rowOff>
    </xdr:to>
    <xdr:sp macro="" textlink="">
      <xdr:nvSpPr>
        <xdr:cNvPr id="1460" name="太陽 1459"/>
        <xdr:cNvSpPr/>
      </xdr:nvSpPr>
      <xdr:spPr>
        <a:xfrm>
          <a:off x="4344379" y="33189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272</xdr:row>
      <xdr:rowOff>31493</xdr:rowOff>
    </xdr:from>
    <xdr:to>
      <xdr:col>7</xdr:col>
      <xdr:colOff>359597</xdr:colOff>
      <xdr:row>272</xdr:row>
      <xdr:rowOff>136893</xdr:rowOff>
    </xdr:to>
    <xdr:sp macro="" textlink="">
      <xdr:nvSpPr>
        <xdr:cNvPr id="1461" name="月 1460"/>
        <xdr:cNvSpPr/>
      </xdr:nvSpPr>
      <xdr:spPr>
        <a:xfrm rot="13320000">
          <a:off x="4383597" y="33349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271</xdr:row>
      <xdr:rowOff>23653</xdr:rowOff>
    </xdr:from>
    <xdr:to>
      <xdr:col>7</xdr:col>
      <xdr:colOff>375890</xdr:colOff>
      <xdr:row>271</xdr:row>
      <xdr:rowOff>139714</xdr:rowOff>
    </xdr:to>
    <xdr:sp macro="" textlink="">
      <xdr:nvSpPr>
        <xdr:cNvPr id="1462" name="太陽 1461"/>
        <xdr:cNvSpPr/>
      </xdr:nvSpPr>
      <xdr:spPr>
        <a:xfrm>
          <a:off x="4344379" y="33189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272</xdr:row>
      <xdr:rowOff>31493</xdr:rowOff>
    </xdr:from>
    <xdr:to>
      <xdr:col>7</xdr:col>
      <xdr:colOff>359597</xdr:colOff>
      <xdr:row>272</xdr:row>
      <xdr:rowOff>136893</xdr:rowOff>
    </xdr:to>
    <xdr:sp macro="" textlink="">
      <xdr:nvSpPr>
        <xdr:cNvPr id="1463" name="月 1462"/>
        <xdr:cNvSpPr/>
      </xdr:nvSpPr>
      <xdr:spPr>
        <a:xfrm rot="13320000">
          <a:off x="4383597" y="33349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274</xdr:row>
      <xdr:rowOff>23653</xdr:rowOff>
    </xdr:from>
    <xdr:to>
      <xdr:col>7</xdr:col>
      <xdr:colOff>375890</xdr:colOff>
      <xdr:row>274</xdr:row>
      <xdr:rowOff>139714</xdr:rowOff>
    </xdr:to>
    <xdr:sp macro="" textlink="">
      <xdr:nvSpPr>
        <xdr:cNvPr id="1464" name="太陽 1463"/>
        <xdr:cNvSpPr/>
      </xdr:nvSpPr>
      <xdr:spPr>
        <a:xfrm>
          <a:off x="4344379" y="33646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275</xdr:row>
      <xdr:rowOff>31493</xdr:rowOff>
    </xdr:from>
    <xdr:to>
      <xdr:col>7</xdr:col>
      <xdr:colOff>359597</xdr:colOff>
      <xdr:row>275</xdr:row>
      <xdr:rowOff>136893</xdr:rowOff>
    </xdr:to>
    <xdr:sp macro="" textlink="">
      <xdr:nvSpPr>
        <xdr:cNvPr id="1465" name="月 1464"/>
        <xdr:cNvSpPr/>
      </xdr:nvSpPr>
      <xdr:spPr>
        <a:xfrm rot="13320000">
          <a:off x="4383597" y="33807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277</xdr:row>
      <xdr:rowOff>23653</xdr:rowOff>
    </xdr:from>
    <xdr:to>
      <xdr:col>7</xdr:col>
      <xdr:colOff>375890</xdr:colOff>
      <xdr:row>277</xdr:row>
      <xdr:rowOff>139714</xdr:rowOff>
    </xdr:to>
    <xdr:sp macro="" textlink="">
      <xdr:nvSpPr>
        <xdr:cNvPr id="1466" name="太陽 1465"/>
        <xdr:cNvSpPr/>
      </xdr:nvSpPr>
      <xdr:spPr>
        <a:xfrm>
          <a:off x="4344379" y="34104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278</xdr:row>
      <xdr:rowOff>31493</xdr:rowOff>
    </xdr:from>
    <xdr:to>
      <xdr:col>7</xdr:col>
      <xdr:colOff>359597</xdr:colOff>
      <xdr:row>278</xdr:row>
      <xdr:rowOff>136893</xdr:rowOff>
    </xdr:to>
    <xdr:sp macro="" textlink="">
      <xdr:nvSpPr>
        <xdr:cNvPr id="1467" name="月 1466"/>
        <xdr:cNvSpPr/>
      </xdr:nvSpPr>
      <xdr:spPr>
        <a:xfrm rot="13320000">
          <a:off x="4383597" y="34264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280</xdr:row>
      <xdr:rowOff>23653</xdr:rowOff>
    </xdr:from>
    <xdr:to>
      <xdr:col>7</xdr:col>
      <xdr:colOff>375890</xdr:colOff>
      <xdr:row>280</xdr:row>
      <xdr:rowOff>139714</xdr:rowOff>
    </xdr:to>
    <xdr:sp macro="" textlink="">
      <xdr:nvSpPr>
        <xdr:cNvPr id="1468" name="太陽 1467"/>
        <xdr:cNvSpPr/>
      </xdr:nvSpPr>
      <xdr:spPr>
        <a:xfrm>
          <a:off x="4344379" y="34561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281</xdr:row>
      <xdr:rowOff>31493</xdr:rowOff>
    </xdr:from>
    <xdr:to>
      <xdr:col>7</xdr:col>
      <xdr:colOff>359597</xdr:colOff>
      <xdr:row>281</xdr:row>
      <xdr:rowOff>136893</xdr:rowOff>
    </xdr:to>
    <xdr:sp macro="" textlink="">
      <xdr:nvSpPr>
        <xdr:cNvPr id="1469" name="月 1468"/>
        <xdr:cNvSpPr/>
      </xdr:nvSpPr>
      <xdr:spPr>
        <a:xfrm rot="13320000">
          <a:off x="4383597" y="34721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283</xdr:row>
      <xdr:rowOff>23653</xdr:rowOff>
    </xdr:from>
    <xdr:to>
      <xdr:col>7</xdr:col>
      <xdr:colOff>375890</xdr:colOff>
      <xdr:row>283</xdr:row>
      <xdr:rowOff>139714</xdr:rowOff>
    </xdr:to>
    <xdr:sp macro="" textlink="">
      <xdr:nvSpPr>
        <xdr:cNvPr id="1470" name="太陽 1469"/>
        <xdr:cNvSpPr/>
      </xdr:nvSpPr>
      <xdr:spPr>
        <a:xfrm>
          <a:off x="4344379" y="35018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284</xdr:row>
      <xdr:rowOff>31493</xdr:rowOff>
    </xdr:from>
    <xdr:to>
      <xdr:col>7</xdr:col>
      <xdr:colOff>359597</xdr:colOff>
      <xdr:row>284</xdr:row>
      <xdr:rowOff>136893</xdr:rowOff>
    </xdr:to>
    <xdr:sp macro="" textlink="">
      <xdr:nvSpPr>
        <xdr:cNvPr id="1471" name="月 1470"/>
        <xdr:cNvSpPr/>
      </xdr:nvSpPr>
      <xdr:spPr>
        <a:xfrm rot="13320000">
          <a:off x="4383597" y="35178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286</xdr:row>
      <xdr:rowOff>23653</xdr:rowOff>
    </xdr:from>
    <xdr:to>
      <xdr:col>7</xdr:col>
      <xdr:colOff>375890</xdr:colOff>
      <xdr:row>286</xdr:row>
      <xdr:rowOff>139714</xdr:rowOff>
    </xdr:to>
    <xdr:sp macro="" textlink="">
      <xdr:nvSpPr>
        <xdr:cNvPr id="1472" name="太陽 1471"/>
        <xdr:cNvSpPr/>
      </xdr:nvSpPr>
      <xdr:spPr>
        <a:xfrm>
          <a:off x="4344379" y="35475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287</xdr:row>
      <xdr:rowOff>31493</xdr:rowOff>
    </xdr:from>
    <xdr:to>
      <xdr:col>7</xdr:col>
      <xdr:colOff>359597</xdr:colOff>
      <xdr:row>287</xdr:row>
      <xdr:rowOff>136893</xdr:rowOff>
    </xdr:to>
    <xdr:sp macro="" textlink="">
      <xdr:nvSpPr>
        <xdr:cNvPr id="1473" name="月 1472"/>
        <xdr:cNvSpPr/>
      </xdr:nvSpPr>
      <xdr:spPr>
        <a:xfrm rot="13320000">
          <a:off x="4383597" y="35635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289</xdr:row>
      <xdr:rowOff>23653</xdr:rowOff>
    </xdr:from>
    <xdr:to>
      <xdr:col>7</xdr:col>
      <xdr:colOff>375890</xdr:colOff>
      <xdr:row>289</xdr:row>
      <xdr:rowOff>139714</xdr:rowOff>
    </xdr:to>
    <xdr:sp macro="" textlink="">
      <xdr:nvSpPr>
        <xdr:cNvPr id="1474" name="太陽 1473"/>
        <xdr:cNvSpPr/>
      </xdr:nvSpPr>
      <xdr:spPr>
        <a:xfrm>
          <a:off x="4344379" y="35932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290</xdr:row>
      <xdr:rowOff>31493</xdr:rowOff>
    </xdr:from>
    <xdr:to>
      <xdr:col>7</xdr:col>
      <xdr:colOff>359597</xdr:colOff>
      <xdr:row>290</xdr:row>
      <xdr:rowOff>136893</xdr:rowOff>
    </xdr:to>
    <xdr:sp macro="" textlink="">
      <xdr:nvSpPr>
        <xdr:cNvPr id="1475" name="月 1474"/>
        <xdr:cNvSpPr/>
      </xdr:nvSpPr>
      <xdr:spPr>
        <a:xfrm rot="13320000">
          <a:off x="4383597" y="36093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292</xdr:row>
      <xdr:rowOff>23653</xdr:rowOff>
    </xdr:from>
    <xdr:to>
      <xdr:col>7</xdr:col>
      <xdr:colOff>375890</xdr:colOff>
      <xdr:row>292</xdr:row>
      <xdr:rowOff>139714</xdr:rowOff>
    </xdr:to>
    <xdr:sp macro="" textlink="">
      <xdr:nvSpPr>
        <xdr:cNvPr id="1476" name="太陽 1475"/>
        <xdr:cNvSpPr/>
      </xdr:nvSpPr>
      <xdr:spPr>
        <a:xfrm>
          <a:off x="4344379" y="36390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293</xdr:row>
      <xdr:rowOff>31493</xdr:rowOff>
    </xdr:from>
    <xdr:to>
      <xdr:col>7</xdr:col>
      <xdr:colOff>359597</xdr:colOff>
      <xdr:row>293</xdr:row>
      <xdr:rowOff>136893</xdr:rowOff>
    </xdr:to>
    <xdr:sp macro="" textlink="">
      <xdr:nvSpPr>
        <xdr:cNvPr id="1477" name="月 1476"/>
        <xdr:cNvSpPr/>
      </xdr:nvSpPr>
      <xdr:spPr>
        <a:xfrm rot="13320000">
          <a:off x="4383597" y="36550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295</xdr:row>
      <xdr:rowOff>23653</xdr:rowOff>
    </xdr:from>
    <xdr:to>
      <xdr:col>7</xdr:col>
      <xdr:colOff>375890</xdr:colOff>
      <xdr:row>295</xdr:row>
      <xdr:rowOff>139714</xdr:rowOff>
    </xdr:to>
    <xdr:sp macro="" textlink="">
      <xdr:nvSpPr>
        <xdr:cNvPr id="1478" name="太陽 1477"/>
        <xdr:cNvSpPr/>
      </xdr:nvSpPr>
      <xdr:spPr>
        <a:xfrm>
          <a:off x="4344379" y="36847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296</xdr:row>
      <xdr:rowOff>31493</xdr:rowOff>
    </xdr:from>
    <xdr:to>
      <xdr:col>7</xdr:col>
      <xdr:colOff>359597</xdr:colOff>
      <xdr:row>296</xdr:row>
      <xdr:rowOff>136893</xdr:rowOff>
    </xdr:to>
    <xdr:sp macro="" textlink="">
      <xdr:nvSpPr>
        <xdr:cNvPr id="1479" name="月 1478"/>
        <xdr:cNvSpPr/>
      </xdr:nvSpPr>
      <xdr:spPr>
        <a:xfrm rot="13320000">
          <a:off x="4383597" y="37007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298</xdr:row>
      <xdr:rowOff>23653</xdr:rowOff>
    </xdr:from>
    <xdr:to>
      <xdr:col>7</xdr:col>
      <xdr:colOff>375890</xdr:colOff>
      <xdr:row>298</xdr:row>
      <xdr:rowOff>139714</xdr:rowOff>
    </xdr:to>
    <xdr:sp macro="" textlink="">
      <xdr:nvSpPr>
        <xdr:cNvPr id="1480" name="太陽 1479"/>
        <xdr:cNvSpPr/>
      </xdr:nvSpPr>
      <xdr:spPr>
        <a:xfrm>
          <a:off x="4344379" y="37304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299</xdr:row>
      <xdr:rowOff>31493</xdr:rowOff>
    </xdr:from>
    <xdr:to>
      <xdr:col>7</xdr:col>
      <xdr:colOff>359597</xdr:colOff>
      <xdr:row>299</xdr:row>
      <xdr:rowOff>136893</xdr:rowOff>
    </xdr:to>
    <xdr:sp macro="" textlink="">
      <xdr:nvSpPr>
        <xdr:cNvPr id="1481" name="月 1480"/>
        <xdr:cNvSpPr/>
      </xdr:nvSpPr>
      <xdr:spPr>
        <a:xfrm rot="13320000">
          <a:off x="4383597" y="37464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301</xdr:row>
      <xdr:rowOff>23653</xdr:rowOff>
    </xdr:from>
    <xdr:to>
      <xdr:col>7</xdr:col>
      <xdr:colOff>375890</xdr:colOff>
      <xdr:row>301</xdr:row>
      <xdr:rowOff>139714</xdr:rowOff>
    </xdr:to>
    <xdr:sp macro="" textlink="">
      <xdr:nvSpPr>
        <xdr:cNvPr id="1482" name="太陽 1481"/>
        <xdr:cNvSpPr/>
      </xdr:nvSpPr>
      <xdr:spPr>
        <a:xfrm>
          <a:off x="4344379" y="37761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302</xdr:row>
      <xdr:rowOff>31493</xdr:rowOff>
    </xdr:from>
    <xdr:to>
      <xdr:col>7</xdr:col>
      <xdr:colOff>359597</xdr:colOff>
      <xdr:row>302</xdr:row>
      <xdr:rowOff>136893</xdr:rowOff>
    </xdr:to>
    <xdr:sp macro="" textlink="">
      <xdr:nvSpPr>
        <xdr:cNvPr id="1483" name="月 1482"/>
        <xdr:cNvSpPr/>
      </xdr:nvSpPr>
      <xdr:spPr>
        <a:xfrm rot="13320000">
          <a:off x="4383597" y="37921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301</xdr:row>
      <xdr:rowOff>23653</xdr:rowOff>
    </xdr:from>
    <xdr:to>
      <xdr:col>7</xdr:col>
      <xdr:colOff>375890</xdr:colOff>
      <xdr:row>301</xdr:row>
      <xdr:rowOff>139714</xdr:rowOff>
    </xdr:to>
    <xdr:sp macro="" textlink="">
      <xdr:nvSpPr>
        <xdr:cNvPr id="1484" name="太陽 1483"/>
        <xdr:cNvSpPr/>
      </xdr:nvSpPr>
      <xdr:spPr>
        <a:xfrm>
          <a:off x="4344379" y="37761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302</xdr:row>
      <xdr:rowOff>31493</xdr:rowOff>
    </xdr:from>
    <xdr:to>
      <xdr:col>7</xdr:col>
      <xdr:colOff>359597</xdr:colOff>
      <xdr:row>302</xdr:row>
      <xdr:rowOff>136893</xdr:rowOff>
    </xdr:to>
    <xdr:sp macro="" textlink="">
      <xdr:nvSpPr>
        <xdr:cNvPr id="1485" name="月 1484"/>
        <xdr:cNvSpPr/>
      </xdr:nvSpPr>
      <xdr:spPr>
        <a:xfrm rot="13320000">
          <a:off x="4383597" y="37921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304</xdr:row>
      <xdr:rowOff>23653</xdr:rowOff>
    </xdr:from>
    <xdr:to>
      <xdr:col>7</xdr:col>
      <xdr:colOff>375890</xdr:colOff>
      <xdr:row>304</xdr:row>
      <xdr:rowOff>139714</xdr:rowOff>
    </xdr:to>
    <xdr:sp macro="" textlink="">
      <xdr:nvSpPr>
        <xdr:cNvPr id="1486" name="太陽 1485"/>
        <xdr:cNvSpPr/>
      </xdr:nvSpPr>
      <xdr:spPr>
        <a:xfrm>
          <a:off x="4344379" y="38218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305</xdr:row>
      <xdr:rowOff>31493</xdr:rowOff>
    </xdr:from>
    <xdr:to>
      <xdr:col>7</xdr:col>
      <xdr:colOff>359597</xdr:colOff>
      <xdr:row>305</xdr:row>
      <xdr:rowOff>136893</xdr:rowOff>
    </xdr:to>
    <xdr:sp macro="" textlink="">
      <xdr:nvSpPr>
        <xdr:cNvPr id="1487" name="月 1486"/>
        <xdr:cNvSpPr/>
      </xdr:nvSpPr>
      <xdr:spPr>
        <a:xfrm rot="13320000">
          <a:off x="4383597" y="38379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307</xdr:row>
      <xdr:rowOff>23653</xdr:rowOff>
    </xdr:from>
    <xdr:to>
      <xdr:col>7</xdr:col>
      <xdr:colOff>375890</xdr:colOff>
      <xdr:row>307</xdr:row>
      <xdr:rowOff>139714</xdr:rowOff>
    </xdr:to>
    <xdr:sp macro="" textlink="">
      <xdr:nvSpPr>
        <xdr:cNvPr id="1488" name="太陽 1487"/>
        <xdr:cNvSpPr/>
      </xdr:nvSpPr>
      <xdr:spPr>
        <a:xfrm>
          <a:off x="4344379" y="38676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308</xdr:row>
      <xdr:rowOff>31493</xdr:rowOff>
    </xdr:from>
    <xdr:to>
      <xdr:col>7</xdr:col>
      <xdr:colOff>359597</xdr:colOff>
      <xdr:row>308</xdr:row>
      <xdr:rowOff>136893</xdr:rowOff>
    </xdr:to>
    <xdr:sp macro="" textlink="">
      <xdr:nvSpPr>
        <xdr:cNvPr id="1489" name="月 1488"/>
        <xdr:cNvSpPr/>
      </xdr:nvSpPr>
      <xdr:spPr>
        <a:xfrm rot="13320000">
          <a:off x="4383597" y="38836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310</xdr:row>
      <xdr:rowOff>23653</xdr:rowOff>
    </xdr:from>
    <xdr:to>
      <xdr:col>7</xdr:col>
      <xdr:colOff>375890</xdr:colOff>
      <xdr:row>310</xdr:row>
      <xdr:rowOff>139714</xdr:rowOff>
    </xdr:to>
    <xdr:sp macro="" textlink="">
      <xdr:nvSpPr>
        <xdr:cNvPr id="1490" name="太陽 1489"/>
        <xdr:cNvSpPr/>
      </xdr:nvSpPr>
      <xdr:spPr>
        <a:xfrm>
          <a:off x="4344379" y="39133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311</xdr:row>
      <xdr:rowOff>31493</xdr:rowOff>
    </xdr:from>
    <xdr:to>
      <xdr:col>7</xdr:col>
      <xdr:colOff>359597</xdr:colOff>
      <xdr:row>311</xdr:row>
      <xdr:rowOff>136893</xdr:rowOff>
    </xdr:to>
    <xdr:sp macro="" textlink="">
      <xdr:nvSpPr>
        <xdr:cNvPr id="1491" name="月 1490"/>
        <xdr:cNvSpPr/>
      </xdr:nvSpPr>
      <xdr:spPr>
        <a:xfrm rot="13320000">
          <a:off x="4383597" y="39293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313</xdr:row>
      <xdr:rowOff>23653</xdr:rowOff>
    </xdr:from>
    <xdr:to>
      <xdr:col>7</xdr:col>
      <xdr:colOff>375890</xdr:colOff>
      <xdr:row>313</xdr:row>
      <xdr:rowOff>139714</xdr:rowOff>
    </xdr:to>
    <xdr:sp macro="" textlink="">
      <xdr:nvSpPr>
        <xdr:cNvPr id="1492" name="太陽 1491"/>
        <xdr:cNvSpPr/>
      </xdr:nvSpPr>
      <xdr:spPr>
        <a:xfrm>
          <a:off x="4344379" y="39590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314</xdr:row>
      <xdr:rowOff>31493</xdr:rowOff>
    </xdr:from>
    <xdr:to>
      <xdr:col>7</xdr:col>
      <xdr:colOff>359597</xdr:colOff>
      <xdr:row>314</xdr:row>
      <xdr:rowOff>136893</xdr:rowOff>
    </xdr:to>
    <xdr:sp macro="" textlink="">
      <xdr:nvSpPr>
        <xdr:cNvPr id="1493" name="月 1492"/>
        <xdr:cNvSpPr/>
      </xdr:nvSpPr>
      <xdr:spPr>
        <a:xfrm rot="13320000">
          <a:off x="4383597" y="39750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316</xdr:row>
      <xdr:rowOff>23653</xdr:rowOff>
    </xdr:from>
    <xdr:to>
      <xdr:col>7</xdr:col>
      <xdr:colOff>375890</xdr:colOff>
      <xdr:row>316</xdr:row>
      <xdr:rowOff>139714</xdr:rowOff>
    </xdr:to>
    <xdr:sp macro="" textlink="">
      <xdr:nvSpPr>
        <xdr:cNvPr id="1494" name="太陽 1493"/>
        <xdr:cNvSpPr/>
      </xdr:nvSpPr>
      <xdr:spPr>
        <a:xfrm>
          <a:off x="4344379" y="4004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317</xdr:row>
      <xdr:rowOff>31493</xdr:rowOff>
    </xdr:from>
    <xdr:to>
      <xdr:col>7</xdr:col>
      <xdr:colOff>359597</xdr:colOff>
      <xdr:row>317</xdr:row>
      <xdr:rowOff>136893</xdr:rowOff>
    </xdr:to>
    <xdr:sp macro="" textlink="">
      <xdr:nvSpPr>
        <xdr:cNvPr id="1495" name="月 1494"/>
        <xdr:cNvSpPr/>
      </xdr:nvSpPr>
      <xdr:spPr>
        <a:xfrm rot="13320000">
          <a:off x="4383597" y="4020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262</xdr:row>
      <xdr:rowOff>23653</xdr:rowOff>
    </xdr:from>
    <xdr:to>
      <xdr:col>7</xdr:col>
      <xdr:colOff>375890</xdr:colOff>
      <xdr:row>262</xdr:row>
      <xdr:rowOff>139714</xdr:rowOff>
    </xdr:to>
    <xdr:sp macro="" textlink="">
      <xdr:nvSpPr>
        <xdr:cNvPr id="1498" name="太陽 1497"/>
        <xdr:cNvSpPr/>
      </xdr:nvSpPr>
      <xdr:spPr>
        <a:xfrm>
          <a:off x="4344379" y="31818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263</xdr:row>
      <xdr:rowOff>31493</xdr:rowOff>
    </xdr:from>
    <xdr:to>
      <xdr:col>7</xdr:col>
      <xdr:colOff>359597</xdr:colOff>
      <xdr:row>263</xdr:row>
      <xdr:rowOff>136893</xdr:rowOff>
    </xdr:to>
    <xdr:sp macro="" textlink="">
      <xdr:nvSpPr>
        <xdr:cNvPr id="1499" name="月 1498"/>
        <xdr:cNvSpPr/>
      </xdr:nvSpPr>
      <xdr:spPr>
        <a:xfrm rot="13320000">
          <a:off x="4383597" y="31978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265</xdr:row>
      <xdr:rowOff>23653</xdr:rowOff>
    </xdr:from>
    <xdr:to>
      <xdr:col>7</xdr:col>
      <xdr:colOff>375890</xdr:colOff>
      <xdr:row>265</xdr:row>
      <xdr:rowOff>139714</xdr:rowOff>
    </xdr:to>
    <xdr:sp macro="" textlink="">
      <xdr:nvSpPr>
        <xdr:cNvPr id="1500" name="太陽 1499"/>
        <xdr:cNvSpPr/>
      </xdr:nvSpPr>
      <xdr:spPr>
        <a:xfrm>
          <a:off x="4344379" y="32275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266</xdr:row>
      <xdr:rowOff>31493</xdr:rowOff>
    </xdr:from>
    <xdr:to>
      <xdr:col>7</xdr:col>
      <xdr:colOff>359597</xdr:colOff>
      <xdr:row>266</xdr:row>
      <xdr:rowOff>136893</xdr:rowOff>
    </xdr:to>
    <xdr:sp macro="" textlink="">
      <xdr:nvSpPr>
        <xdr:cNvPr id="1501" name="月 1500"/>
        <xdr:cNvSpPr/>
      </xdr:nvSpPr>
      <xdr:spPr>
        <a:xfrm rot="13320000">
          <a:off x="4383597" y="32435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268</xdr:row>
      <xdr:rowOff>23653</xdr:rowOff>
    </xdr:from>
    <xdr:to>
      <xdr:col>7</xdr:col>
      <xdr:colOff>375890</xdr:colOff>
      <xdr:row>268</xdr:row>
      <xdr:rowOff>139714</xdr:rowOff>
    </xdr:to>
    <xdr:sp macro="" textlink="">
      <xdr:nvSpPr>
        <xdr:cNvPr id="1502" name="太陽 1501"/>
        <xdr:cNvSpPr/>
      </xdr:nvSpPr>
      <xdr:spPr>
        <a:xfrm>
          <a:off x="4344379" y="32732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269</xdr:row>
      <xdr:rowOff>31493</xdr:rowOff>
    </xdr:from>
    <xdr:to>
      <xdr:col>7</xdr:col>
      <xdr:colOff>359597</xdr:colOff>
      <xdr:row>269</xdr:row>
      <xdr:rowOff>136893</xdr:rowOff>
    </xdr:to>
    <xdr:sp macro="" textlink="">
      <xdr:nvSpPr>
        <xdr:cNvPr id="1503" name="月 1502"/>
        <xdr:cNvSpPr/>
      </xdr:nvSpPr>
      <xdr:spPr>
        <a:xfrm rot="13320000">
          <a:off x="4383597" y="32892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271</xdr:row>
      <xdr:rowOff>23653</xdr:rowOff>
    </xdr:from>
    <xdr:to>
      <xdr:col>7</xdr:col>
      <xdr:colOff>375890</xdr:colOff>
      <xdr:row>271</xdr:row>
      <xdr:rowOff>139714</xdr:rowOff>
    </xdr:to>
    <xdr:sp macro="" textlink="">
      <xdr:nvSpPr>
        <xdr:cNvPr id="1504" name="太陽 1503"/>
        <xdr:cNvSpPr/>
      </xdr:nvSpPr>
      <xdr:spPr>
        <a:xfrm>
          <a:off x="4344379" y="33189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272</xdr:row>
      <xdr:rowOff>31493</xdr:rowOff>
    </xdr:from>
    <xdr:to>
      <xdr:col>7</xdr:col>
      <xdr:colOff>359597</xdr:colOff>
      <xdr:row>272</xdr:row>
      <xdr:rowOff>136893</xdr:rowOff>
    </xdr:to>
    <xdr:sp macro="" textlink="">
      <xdr:nvSpPr>
        <xdr:cNvPr id="1505" name="月 1504"/>
        <xdr:cNvSpPr/>
      </xdr:nvSpPr>
      <xdr:spPr>
        <a:xfrm rot="13320000">
          <a:off x="4383597" y="33349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271</xdr:row>
      <xdr:rowOff>23653</xdr:rowOff>
    </xdr:from>
    <xdr:to>
      <xdr:col>7</xdr:col>
      <xdr:colOff>375890</xdr:colOff>
      <xdr:row>271</xdr:row>
      <xdr:rowOff>139714</xdr:rowOff>
    </xdr:to>
    <xdr:sp macro="" textlink="">
      <xdr:nvSpPr>
        <xdr:cNvPr id="1506" name="太陽 1505"/>
        <xdr:cNvSpPr/>
      </xdr:nvSpPr>
      <xdr:spPr>
        <a:xfrm>
          <a:off x="4344379" y="33189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272</xdr:row>
      <xdr:rowOff>31493</xdr:rowOff>
    </xdr:from>
    <xdr:to>
      <xdr:col>7</xdr:col>
      <xdr:colOff>359597</xdr:colOff>
      <xdr:row>272</xdr:row>
      <xdr:rowOff>136893</xdr:rowOff>
    </xdr:to>
    <xdr:sp macro="" textlink="">
      <xdr:nvSpPr>
        <xdr:cNvPr id="1507" name="月 1506"/>
        <xdr:cNvSpPr/>
      </xdr:nvSpPr>
      <xdr:spPr>
        <a:xfrm rot="13320000">
          <a:off x="4383597" y="33349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274</xdr:row>
      <xdr:rowOff>23653</xdr:rowOff>
    </xdr:from>
    <xdr:to>
      <xdr:col>7</xdr:col>
      <xdr:colOff>375890</xdr:colOff>
      <xdr:row>274</xdr:row>
      <xdr:rowOff>139714</xdr:rowOff>
    </xdr:to>
    <xdr:sp macro="" textlink="">
      <xdr:nvSpPr>
        <xdr:cNvPr id="1508" name="太陽 1507"/>
        <xdr:cNvSpPr/>
      </xdr:nvSpPr>
      <xdr:spPr>
        <a:xfrm>
          <a:off x="4344379" y="33646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275</xdr:row>
      <xdr:rowOff>31493</xdr:rowOff>
    </xdr:from>
    <xdr:to>
      <xdr:col>7</xdr:col>
      <xdr:colOff>359597</xdr:colOff>
      <xdr:row>275</xdr:row>
      <xdr:rowOff>136893</xdr:rowOff>
    </xdr:to>
    <xdr:sp macro="" textlink="">
      <xdr:nvSpPr>
        <xdr:cNvPr id="1509" name="月 1508"/>
        <xdr:cNvSpPr/>
      </xdr:nvSpPr>
      <xdr:spPr>
        <a:xfrm rot="13320000">
          <a:off x="4383597" y="33807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277</xdr:row>
      <xdr:rowOff>23653</xdr:rowOff>
    </xdr:from>
    <xdr:to>
      <xdr:col>7</xdr:col>
      <xdr:colOff>375890</xdr:colOff>
      <xdr:row>277</xdr:row>
      <xdr:rowOff>139714</xdr:rowOff>
    </xdr:to>
    <xdr:sp macro="" textlink="">
      <xdr:nvSpPr>
        <xdr:cNvPr id="1510" name="太陽 1509"/>
        <xdr:cNvSpPr/>
      </xdr:nvSpPr>
      <xdr:spPr>
        <a:xfrm>
          <a:off x="4344379" y="34104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278</xdr:row>
      <xdr:rowOff>31493</xdr:rowOff>
    </xdr:from>
    <xdr:to>
      <xdr:col>7</xdr:col>
      <xdr:colOff>359597</xdr:colOff>
      <xdr:row>278</xdr:row>
      <xdr:rowOff>136893</xdr:rowOff>
    </xdr:to>
    <xdr:sp macro="" textlink="">
      <xdr:nvSpPr>
        <xdr:cNvPr id="1511" name="月 1510"/>
        <xdr:cNvSpPr/>
      </xdr:nvSpPr>
      <xdr:spPr>
        <a:xfrm rot="13320000">
          <a:off x="4383597" y="34264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280</xdr:row>
      <xdr:rowOff>23653</xdr:rowOff>
    </xdr:from>
    <xdr:to>
      <xdr:col>7</xdr:col>
      <xdr:colOff>375890</xdr:colOff>
      <xdr:row>280</xdr:row>
      <xdr:rowOff>139714</xdr:rowOff>
    </xdr:to>
    <xdr:sp macro="" textlink="">
      <xdr:nvSpPr>
        <xdr:cNvPr id="1512" name="太陽 1511"/>
        <xdr:cNvSpPr/>
      </xdr:nvSpPr>
      <xdr:spPr>
        <a:xfrm>
          <a:off x="4344379" y="34561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281</xdr:row>
      <xdr:rowOff>31493</xdr:rowOff>
    </xdr:from>
    <xdr:to>
      <xdr:col>7</xdr:col>
      <xdr:colOff>359597</xdr:colOff>
      <xdr:row>281</xdr:row>
      <xdr:rowOff>136893</xdr:rowOff>
    </xdr:to>
    <xdr:sp macro="" textlink="">
      <xdr:nvSpPr>
        <xdr:cNvPr id="1513" name="月 1512"/>
        <xdr:cNvSpPr/>
      </xdr:nvSpPr>
      <xdr:spPr>
        <a:xfrm rot="13320000">
          <a:off x="4383597" y="34721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283</xdr:row>
      <xdr:rowOff>23653</xdr:rowOff>
    </xdr:from>
    <xdr:to>
      <xdr:col>7</xdr:col>
      <xdr:colOff>375890</xdr:colOff>
      <xdr:row>283</xdr:row>
      <xdr:rowOff>139714</xdr:rowOff>
    </xdr:to>
    <xdr:sp macro="" textlink="">
      <xdr:nvSpPr>
        <xdr:cNvPr id="1514" name="太陽 1513"/>
        <xdr:cNvSpPr/>
      </xdr:nvSpPr>
      <xdr:spPr>
        <a:xfrm>
          <a:off x="4344379" y="35018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284</xdr:row>
      <xdr:rowOff>31493</xdr:rowOff>
    </xdr:from>
    <xdr:to>
      <xdr:col>7</xdr:col>
      <xdr:colOff>359597</xdr:colOff>
      <xdr:row>284</xdr:row>
      <xdr:rowOff>136893</xdr:rowOff>
    </xdr:to>
    <xdr:sp macro="" textlink="">
      <xdr:nvSpPr>
        <xdr:cNvPr id="1515" name="月 1514"/>
        <xdr:cNvSpPr/>
      </xdr:nvSpPr>
      <xdr:spPr>
        <a:xfrm rot="13320000">
          <a:off x="4383597" y="35178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286</xdr:row>
      <xdr:rowOff>23653</xdr:rowOff>
    </xdr:from>
    <xdr:to>
      <xdr:col>7</xdr:col>
      <xdr:colOff>375890</xdr:colOff>
      <xdr:row>286</xdr:row>
      <xdr:rowOff>139714</xdr:rowOff>
    </xdr:to>
    <xdr:sp macro="" textlink="">
      <xdr:nvSpPr>
        <xdr:cNvPr id="1516" name="太陽 1515"/>
        <xdr:cNvSpPr/>
      </xdr:nvSpPr>
      <xdr:spPr>
        <a:xfrm>
          <a:off x="4344379" y="35475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287</xdr:row>
      <xdr:rowOff>31493</xdr:rowOff>
    </xdr:from>
    <xdr:to>
      <xdr:col>7</xdr:col>
      <xdr:colOff>359597</xdr:colOff>
      <xdr:row>287</xdr:row>
      <xdr:rowOff>136893</xdr:rowOff>
    </xdr:to>
    <xdr:sp macro="" textlink="">
      <xdr:nvSpPr>
        <xdr:cNvPr id="1517" name="月 1516"/>
        <xdr:cNvSpPr/>
      </xdr:nvSpPr>
      <xdr:spPr>
        <a:xfrm rot="13320000">
          <a:off x="4383597" y="35635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289</xdr:row>
      <xdr:rowOff>23653</xdr:rowOff>
    </xdr:from>
    <xdr:to>
      <xdr:col>7</xdr:col>
      <xdr:colOff>375890</xdr:colOff>
      <xdr:row>289</xdr:row>
      <xdr:rowOff>139714</xdr:rowOff>
    </xdr:to>
    <xdr:sp macro="" textlink="">
      <xdr:nvSpPr>
        <xdr:cNvPr id="1518" name="太陽 1517"/>
        <xdr:cNvSpPr/>
      </xdr:nvSpPr>
      <xdr:spPr>
        <a:xfrm>
          <a:off x="4344379" y="35932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290</xdr:row>
      <xdr:rowOff>31493</xdr:rowOff>
    </xdr:from>
    <xdr:to>
      <xdr:col>7</xdr:col>
      <xdr:colOff>359597</xdr:colOff>
      <xdr:row>290</xdr:row>
      <xdr:rowOff>136893</xdr:rowOff>
    </xdr:to>
    <xdr:sp macro="" textlink="">
      <xdr:nvSpPr>
        <xdr:cNvPr id="1519" name="月 1518"/>
        <xdr:cNvSpPr/>
      </xdr:nvSpPr>
      <xdr:spPr>
        <a:xfrm rot="13320000">
          <a:off x="4383597" y="36093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292</xdr:row>
      <xdr:rowOff>23653</xdr:rowOff>
    </xdr:from>
    <xdr:to>
      <xdr:col>7</xdr:col>
      <xdr:colOff>375890</xdr:colOff>
      <xdr:row>292</xdr:row>
      <xdr:rowOff>139714</xdr:rowOff>
    </xdr:to>
    <xdr:sp macro="" textlink="">
      <xdr:nvSpPr>
        <xdr:cNvPr id="1520" name="太陽 1519"/>
        <xdr:cNvSpPr/>
      </xdr:nvSpPr>
      <xdr:spPr>
        <a:xfrm>
          <a:off x="4344379" y="36390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293</xdr:row>
      <xdr:rowOff>31493</xdr:rowOff>
    </xdr:from>
    <xdr:to>
      <xdr:col>7</xdr:col>
      <xdr:colOff>359597</xdr:colOff>
      <xdr:row>293</xdr:row>
      <xdr:rowOff>136893</xdr:rowOff>
    </xdr:to>
    <xdr:sp macro="" textlink="">
      <xdr:nvSpPr>
        <xdr:cNvPr id="1521" name="月 1520"/>
        <xdr:cNvSpPr/>
      </xdr:nvSpPr>
      <xdr:spPr>
        <a:xfrm rot="13320000">
          <a:off x="4383597" y="36550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295</xdr:row>
      <xdr:rowOff>23653</xdr:rowOff>
    </xdr:from>
    <xdr:to>
      <xdr:col>7</xdr:col>
      <xdr:colOff>375890</xdr:colOff>
      <xdr:row>295</xdr:row>
      <xdr:rowOff>139714</xdr:rowOff>
    </xdr:to>
    <xdr:sp macro="" textlink="">
      <xdr:nvSpPr>
        <xdr:cNvPr id="1522" name="太陽 1521"/>
        <xdr:cNvSpPr/>
      </xdr:nvSpPr>
      <xdr:spPr>
        <a:xfrm>
          <a:off x="4344379" y="36847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296</xdr:row>
      <xdr:rowOff>31493</xdr:rowOff>
    </xdr:from>
    <xdr:to>
      <xdr:col>7</xdr:col>
      <xdr:colOff>359597</xdr:colOff>
      <xdr:row>296</xdr:row>
      <xdr:rowOff>136893</xdr:rowOff>
    </xdr:to>
    <xdr:sp macro="" textlink="">
      <xdr:nvSpPr>
        <xdr:cNvPr id="1523" name="月 1522"/>
        <xdr:cNvSpPr/>
      </xdr:nvSpPr>
      <xdr:spPr>
        <a:xfrm rot="13320000">
          <a:off x="4383597" y="37007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298</xdr:row>
      <xdr:rowOff>23653</xdr:rowOff>
    </xdr:from>
    <xdr:to>
      <xdr:col>7</xdr:col>
      <xdr:colOff>375890</xdr:colOff>
      <xdr:row>298</xdr:row>
      <xdr:rowOff>139714</xdr:rowOff>
    </xdr:to>
    <xdr:sp macro="" textlink="">
      <xdr:nvSpPr>
        <xdr:cNvPr id="1524" name="太陽 1523"/>
        <xdr:cNvSpPr/>
      </xdr:nvSpPr>
      <xdr:spPr>
        <a:xfrm>
          <a:off x="4344379" y="37304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299</xdr:row>
      <xdr:rowOff>31493</xdr:rowOff>
    </xdr:from>
    <xdr:to>
      <xdr:col>7</xdr:col>
      <xdr:colOff>359597</xdr:colOff>
      <xdr:row>299</xdr:row>
      <xdr:rowOff>136893</xdr:rowOff>
    </xdr:to>
    <xdr:sp macro="" textlink="">
      <xdr:nvSpPr>
        <xdr:cNvPr id="1525" name="月 1524"/>
        <xdr:cNvSpPr/>
      </xdr:nvSpPr>
      <xdr:spPr>
        <a:xfrm rot="13320000">
          <a:off x="4383597" y="37464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301</xdr:row>
      <xdr:rowOff>23653</xdr:rowOff>
    </xdr:from>
    <xdr:to>
      <xdr:col>7</xdr:col>
      <xdr:colOff>375890</xdr:colOff>
      <xdr:row>301</xdr:row>
      <xdr:rowOff>139714</xdr:rowOff>
    </xdr:to>
    <xdr:sp macro="" textlink="">
      <xdr:nvSpPr>
        <xdr:cNvPr id="1526" name="太陽 1525"/>
        <xdr:cNvSpPr/>
      </xdr:nvSpPr>
      <xdr:spPr>
        <a:xfrm>
          <a:off x="4344379" y="37761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302</xdr:row>
      <xdr:rowOff>31493</xdr:rowOff>
    </xdr:from>
    <xdr:to>
      <xdr:col>7</xdr:col>
      <xdr:colOff>359597</xdr:colOff>
      <xdr:row>302</xdr:row>
      <xdr:rowOff>136893</xdr:rowOff>
    </xdr:to>
    <xdr:sp macro="" textlink="">
      <xdr:nvSpPr>
        <xdr:cNvPr id="1527" name="月 1526"/>
        <xdr:cNvSpPr/>
      </xdr:nvSpPr>
      <xdr:spPr>
        <a:xfrm rot="13320000">
          <a:off x="4383597" y="37921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301</xdr:row>
      <xdr:rowOff>23653</xdr:rowOff>
    </xdr:from>
    <xdr:to>
      <xdr:col>7</xdr:col>
      <xdr:colOff>375890</xdr:colOff>
      <xdr:row>301</xdr:row>
      <xdr:rowOff>139714</xdr:rowOff>
    </xdr:to>
    <xdr:sp macro="" textlink="">
      <xdr:nvSpPr>
        <xdr:cNvPr id="1528" name="太陽 1527"/>
        <xdr:cNvSpPr/>
      </xdr:nvSpPr>
      <xdr:spPr>
        <a:xfrm>
          <a:off x="4344379" y="37761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302</xdr:row>
      <xdr:rowOff>31493</xdr:rowOff>
    </xdr:from>
    <xdr:to>
      <xdr:col>7</xdr:col>
      <xdr:colOff>359597</xdr:colOff>
      <xdr:row>302</xdr:row>
      <xdr:rowOff>136893</xdr:rowOff>
    </xdr:to>
    <xdr:sp macro="" textlink="">
      <xdr:nvSpPr>
        <xdr:cNvPr id="1529" name="月 1528"/>
        <xdr:cNvSpPr/>
      </xdr:nvSpPr>
      <xdr:spPr>
        <a:xfrm rot="13320000">
          <a:off x="4383597" y="37921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304</xdr:row>
      <xdr:rowOff>23653</xdr:rowOff>
    </xdr:from>
    <xdr:to>
      <xdr:col>7</xdr:col>
      <xdr:colOff>375890</xdr:colOff>
      <xdr:row>304</xdr:row>
      <xdr:rowOff>139714</xdr:rowOff>
    </xdr:to>
    <xdr:sp macro="" textlink="">
      <xdr:nvSpPr>
        <xdr:cNvPr id="1530" name="太陽 1529"/>
        <xdr:cNvSpPr/>
      </xdr:nvSpPr>
      <xdr:spPr>
        <a:xfrm>
          <a:off x="4344379" y="38218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305</xdr:row>
      <xdr:rowOff>31493</xdr:rowOff>
    </xdr:from>
    <xdr:to>
      <xdr:col>7</xdr:col>
      <xdr:colOff>359597</xdr:colOff>
      <xdr:row>305</xdr:row>
      <xdr:rowOff>136893</xdr:rowOff>
    </xdr:to>
    <xdr:sp macro="" textlink="">
      <xdr:nvSpPr>
        <xdr:cNvPr id="1531" name="月 1530"/>
        <xdr:cNvSpPr/>
      </xdr:nvSpPr>
      <xdr:spPr>
        <a:xfrm rot="13320000">
          <a:off x="4383597" y="38379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307</xdr:row>
      <xdr:rowOff>23653</xdr:rowOff>
    </xdr:from>
    <xdr:to>
      <xdr:col>7</xdr:col>
      <xdr:colOff>375890</xdr:colOff>
      <xdr:row>307</xdr:row>
      <xdr:rowOff>139714</xdr:rowOff>
    </xdr:to>
    <xdr:sp macro="" textlink="">
      <xdr:nvSpPr>
        <xdr:cNvPr id="1532" name="太陽 1531"/>
        <xdr:cNvSpPr/>
      </xdr:nvSpPr>
      <xdr:spPr>
        <a:xfrm>
          <a:off x="4344379" y="38676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308</xdr:row>
      <xdr:rowOff>31493</xdr:rowOff>
    </xdr:from>
    <xdr:to>
      <xdr:col>7</xdr:col>
      <xdr:colOff>359597</xdr:colOff>
      <xdr:row>308</xdr:row>
      <xdr:rowOff>136893</xdr:rowOff>
    </xdr:to>
    <xdr:sp macro="" textlink="">
      <xdr:nvSpPr>
        <xdr:cNvPr id="1533" name="月 1532"/>
        <xdr:cNvSpPr/>
      </xdr:nvSpPr>
      <xdr:spPr>
        <a:xfrm rot="13320000">
          <a:off x="4383597" y="38836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310</xdr:row>
      <xdr:rowOff>23653</xdr:rowOff>
    </xdr:from>
    <xdr:to>
      <xdr:col>7</xdr:col>
      <xdr:colOff>375890</xdr:colOff>
      <xdr:row>310</xdr:row>
      <xdr:rowOff>139714</xdr:rowOff>
    </xdr:to>
    <xdr:sp macro="" textlink="">
      <xdr:nvSpPr>
        <xdr:cNvPr id="1534" name="太陽 1533"/>
        <xdr:cNvSpPr/>
      </xdr:nvSpPr>
      <xdr:spPr>
        <a:xfrm>
          <a:off x="4344379" y="39133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311</xdr:row>
      <xdr:rowOff>31493</xdr:rowOff>
    </xdr:from>
    <xdr:to>
      <xdr:col>7</xdr:col>
      <xdr:colOff>359597</xdr:colOff>
      <xdr:row>311</xdr:row>
      <xdr:rowOff>136893</xdr:rowOff>
    </xdr:to>
    <xdr:sp macro="" textlink="">
      <xdr:nvSpPr>
        <xdr:cNvPr id="1535" name="月 1534"/>
        <xdr:cNvSpPr/>
      </xdr:nvSpPr>
      <xdr:spPr>
        <a:xfrm rot="13320000">
          <a:off x="4383597" y="39293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313</xdr:row>
      <xdr:rowOff>23653</xdr:rowOff>
    </xdr:from>
    <xdr:to>
      <xdr:col>7</xdr:col>
      <xdr:colOff>375890</xdr:colOff>
      <xdr:row>313</xdr:row>
      <xdr:rowOff>139714</xdr:rowOff>
    </xdr:to>
    <xdr:sp macro="" textlink="">
      <xdr:nvSpPr>
        <xdr:cNvPr id="1536" name="太陽 1535"/>
        <xdr:cNvSpPr/>
      </xdr:nvSpPr>
      <xdr:spPr>
        <a:xfrm>
          <a:off x="4344379" y="39590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314</xdr:row>
      <xdr:rowOff>31493</xdr:rowOff>
    </xdr:from>
    <xdr:to>
      <xdr:col>7</xdr:col>
      <xdr:colOff>359597</xdr:colOff>
      <xdr:row>314</xdr:row>
      <xdr:rowOff>136893</xdr:rowOff>
    </xdr:to>
    <xdr:sp macro="" textlink="">
      <xdr:nvSpPr>
        <xdr:cNvPr id="1537" name="月 1536"/>
        <xdr:cNvSpPr/>
      </xdr:nvSpPr>
      <xdr:spPr>
        <a:xfrm rot="13320000">
          <a:off x="4383597" y="39750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316</xdr:row>
      <xdr:rowOff>23653</xdr:rowOff>
    </xdr:from>
    <xdr:to>
      <xdr:col>7</xdr:col>
      <xdr:colOff>375890</xdr:colOff>
      <xdr:row>316</xdr:row>
      <xdr:rowOff>139714</xdr:rowOff>
    </xdr:to>
    <xdr:sp macro="" textlink="">
      <xdr:nvSpPr>
        <xdr:cNvPr id="1538" name="太陽 1537"/>
        <xdr:cNvSpPr/>
      </xdr:nvSpPr>
      <xdr:spPr>
        <a:xfrm>
          <a:off x="4344379" y="4004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317</xdr:row>
      <xdr:rowOff>31493</xdr:rowOff>
    </xdr:from>
    <xdr:to>
      <xdr:col>7</xdr:col>
      <xdr:colOff>359597</xdr:colOff>
      <xdr:row>317</xdr:row>
      <xdr:rowOff>136893</xdr:rowOff>
    </xdr:to>
    <xdr:sp macro="" textlink="">
      <xdr:nvSpPr>
        <xdr:cNvPr id="1539" name="月 1538"/>
        <xdr:cNvSpPr/>
      </xdr:nvSpPr>
      <xdr:spPr>
        <a:xfrm rot="13320000">
          <a:off x="4383597" y="4020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7</xdr:col>
      <xdr:colOff>267679</xdr:colOff>
      <xdr:row>22</xdr:row>
      <xdr:rowOff>23653</xdr:rowOff>
    </xdr:from>
    <xdr:to>
      <xdr:col>7</xdr:col>
      <xdr:colOff>375890</xdr:colOff>
      <xdr:row>22</xdr:row>
      <xdr:rowOff>139714</xdr:rowOff>
    </xdr:to>
    <xdr:sp macro="" textlink="">
      <xdr:nvSpPr>
        <xdr:cNvPr id="2" name="太陽 1"/>
        <xdr:cNvSpPr/>
      </xdr:nvSpPr>
      <xdr:spPr>
        <a:xfrm>
          <a:off x="4344379" y="41384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xdr:row>
      <xdr:rowOff>31493</xdr:rowOff>
    </xdr:from>
    <xdr:to>
      <xdr:col>7</xdr:col>
      <xdr:colOff>359597</xdr:colOff>
      <xdr:row>23</xdr:row>
      <xdr:rowOff>136893</xdr:rowOff>
    </xdr:to>
    <xdr:sp macro="" textlink="">
      <xdr:nvSpPr>
        <xdr:cNvPr id="3" name="月 2"/>
        <xdr:cNvSpPr/>
      </xdr:nvSpPr>
      <xdr:spPr>
        <a:xfrm rot="13320000">
          <a:off x="4383597" y="42986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xdr:row>
      <xdr:rowOff>23653</xdr:rowOff>
    </xdr:from>
    <xdr:to>
      <xdr:col>7</xdr:col>
      <xdr:colOff>375890</xdr:colOff>
      <xdr:row>25</xdr:row>
      <xdr:rowOff>139714</xdr:rowOff>
    </xdr:to>
    <xdr:sp macro="" textlink="">
      <xdr:nvSpPr>
        <xdr:cNvPr id="4" name="太陽 3"/>
        <xdr:cNvSpPr/>
      </xdr:nvSpPr>
      <xdr:spPr>
        <a:xfrm>
          <a:off x="4344379" y="45956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xdr:row>
      <xdr:rowOff>31493</xdr:rowOff>
    </xdr:from>
    <xdr:to>
      <xdr:col>7</xdr:col>
      <xdr:colOff>359597</xdr:colOff>
      <xdr:row>26</xdr:row>
      <xdr:rowOff>136893</xdr:rowOff>
    </xdr:to>
    <xdr:sp macro="" textlink="">
      <xdr:nvSpPr>
        <xdr:cNvPr id="5" name="月 4"/>
        <xdr:cNvSpPr/>
      </xdr:nvSpPr>
      <xdr:spPr>
        <a:xfrm rot="13320000">
          <a:off x="4383597" y="47558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xdr:row>
      <xdr:rowOff>23653</xdr:rowOff>
    </xdr:from>
    <xdr:to>
      <xdr:col>7</xdr:col>
      <xdr:colOff>375890</xdr:colOff>
      <xdr:row>28</xdr:row>
      <xdr:rowOff>139714</xdr:rowOff>
    </xdr:to>
    <xdr:sp macro="" textlink="">
      <xdr:nvSpPr>
        <xdr:cNvPr id="6" name="太陽 5"/>
        <xdr:cNvSpPr/>
      </xdr:nvSpPr>
      <xdr:spPr>
        <a:xfrm>
          <a:off x="4344379" y="50528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xdr:row>
      <xdr:rowOff>31493</xdr:rowOff>
    </xdr:from>
    <xdr:to>
      <xdr:col>7</xdr:col>
      <xdr:colOff>359597</xdr:colOff>
      <xdr:row>29</xdr:row>
      <xdr:rowOff>136893</xdr:rowOff>
    </xdr:to>
    <xdr:sp macro="" textlink="">
      <xdr:nvSpPr>
        <xdr:cNvPr id="7" name="月 6"/>
        <xdr:cNvSpPr/>
      </xdr:nvSpPr>
      <xdr:spPr>
        <a:xfrm rot="13320000">
          <a:off x="4383597" y="52130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xdr:row>
      <xdr:rowOff>23653</xdr:rowOff>
    </xdr:from>
    <xdr:to>
      <xdr:col>7</xdr:col>
      <xdr:colOff>375890</xdr:colOff>
      <xdr:row>31</xdr:row>
      <xdr:rowOff>139714</xdr:rowOff>
    </xdr:to>
    <xdr:sp macro="" textlink="">
      <xdr:nvSpPr>
        <xdr:cNvPr id="8" name="太陽 7"/>
        <xdr:cNvSpPr/>
      </xdr:nvSpPr>
      <xdr:spPr>
        <a:xfrm>
          <a:off x="4344379" y="5510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32</xdr:row>
      <xdr:rowOff>31493</xdr:rowOff>
    </xdr:from>
    <xdr:to>
      <xdr:col>7</xdr:col>
      <xdr:colOff>359597</xdr:colOff>
      <xdr:row>32</xdr:row>
      <xdr:rowOff>136893</xdr:rowOff>
    </xdr:to>
    <xdr:sp macro="" textlink="">
      <xdr:nvSpPr>
        <xdr:cNvPr id="9" name="月 8"/>
        <xdr:cNvSpPr/>
      </xdr:nvSpPr>
      <xdr:spPr>
        <a:xfrm rot="13320000">
          <a:off x="4383597" y="5670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xdr:row>
      <xdr:rowOff>23653</xdr:rowOff>
    </xdr:from>
    <xdr:to>
      <xdr:col>7</xdr:col>
      <xdr:colOff>375890</xdr:colOff>
      <xdr:row>31</xdr:row>
      <xdr:rowOff>139714</xdr:rowOff>
    </xdr:to>
    <xdr:sp macro="" textlink="">
      <xdr:nvSpPr>
        <xdr:cNvPr id="10" name="太陽 9"/>
        <xdr:cNvSpPr/>
      </xdr:nvSpPr>
      <xdr:spPr>
        <a:xfrm>
          <a:off x="4344379" y="5510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32</xdr:row>
      <xdr:rowOff>31493</xdr:rowOff>
    </xdr:from>
    <xdr:to>
      <xdr:col>7</xdr:col>
      <xdr:colOff>359597</xdr:colOff>
      <xdr:row>32</xdr:row>
      <xdr:rowOff>136893</xdr:rowOff>
    </xdr:to>
    <xdr:sp macro="" textlink="">
      <xdr:nvSpPr>
        <xdr:cNvPr id="11" name="月 10"/>
        <xdr:cNvSpPr/>
      </xdr:nvSpPr>
      <xdr:spPr>
        <a:xfrm rot="13320000">
          <a:off x="4383597" y="5670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34</xdr:row>
      <xdr:rowOff>23653</xdr:rowOff>
    </xdr:from>
    <xdr:to>
      <xdr:col>7</xdr:col>
      <xdr:colOff>375890</xdr:colOff>
      <xdr:row>34</xdr:row>
      <xdr:rowOff>139714</xdr:rowOff>
    </xdr:to>
    <xdr:sp macro="" textlink="">
      <xdr:nvSpPr>
        <xdr:cNvPr id="12" name="太陽 11"/>
        <xdr:cNvSpPr/>
      </xdr:nvSpPr>
      <xdr:spPr>
        <a:xfrm>
          <a:off x="4344379" y="59672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35</xdr:row>
      <xdr:rowOff>31493</xdr:rowOff>
    </xdr:from>
    <xdr:to>
      <xdr:col>7</xdr:col>
      <xdr:colOff>359597</xdr:colOff>
      <xdr:row>35</xdr:row>
      <xdr:rowOff>136893</xdr:rowOff>
    </xdr:to>
    <xdr:sp macro="" textlink="">
      <xdr:nvSpPr>
        <xdr:cNvPr id="13" name="月 12"/>
        <xdr:cNvSpPr/>
      </xdr:nvSpPr>
      <xdr:spPr>
        <a:xfrm rot="13320000">
          <a:off x="4383597" y="61274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37</xdr:row>
      <xdr:rowOff>23653</xdr:rowOff>
    </xdr:from>
    <xdr:to>
      <xdr:col>7</xdr:col>
      <xdr:colOff>375890</xdr:colOff>
      <xdr:row>37</xdr:row>
      <xdr:rowOff>139714</xdr:rowOff>
    </xdr:to>
    <xdr:sp macro="" textlink="">
      <xdr:nvSpPr>
        <xdr:cNvPr id="14" name="太陽 13"/>
        <xdr:cNvSpPr/>
      </xdr:nvSpPr>
      <xdr:spPr>
        <a:xfrm>
          <a:off x="4344379" y="64244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38</xdr:row>
      <xdr:rowOff>31493</xdr:rowOff>
    </xdr:from>
    <xdr:to>
      <xdr:col>7</xdr:col>
      <xdr:colOff>359597</xdr:colOff>
      <xdr:row>38</xdr:row>
      <xdr:rowOff>136893</xdr:rowOff>
    </xdr:to>
    <xdr:sp macro="" textlink="">
      <xdr:nvSpPr>
        <xdr:cNvPr id="15" name="月 14"/>
        <xdr:cNvSpPr/>
      </xdr:nvSpPr>
      <xdr:spPr>
        <a:xfrm rot="13320000">
          <a:off x="4383597" y="65846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40</xdr:row>
      <xdr:rowOff>23653</xdr:rowOff>
    </xdr:from>
    <xdr:to>
      <xdr:col>7</xdr:col>
      <xdr:colOff>375890</xdr:colOff>
      <xdr:row>40</xdr:row>
      <xdr:rowOff>139714</xdr:rowOff>
    </xdr:to>
    <xdr:sp macro="" textlink="">
      <xdr:nvSpPr>
        <xdr:cNvPr id="16" name="太陽 15"/>
        <xdr:cNvSpPr/>
      </xdr:nvSpPr>
      <xdr:spPr>
        <a:xfrm>
          <a:off x="4344379" y="68816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41</xdr:row>
      <xdr:rowOff>31493</xdr:rowOff>
    </xdr:from>
    <xdr:to>
      <xdr:col>7</xdr:col>
      <xdr:colOff>359597</xdr:colOff>
      <xdr:row>41</xdr:row>
      <xdr:rowOff>136893</xdr:rowOff>
    </xdr:to>
    <xdr:sp macro="" textlink="">
      <xdr:nvSpPr>
        <xdr:cNvPr id="17" name="月 16"/>
        <xdr:cNvSpPr/>
      </xdr:nvSpPr>
      <xdr:spPr>
        <a:xfrm rot="13320000">
          <a:off x="4383597" y="70418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43</xdr:row>
      <xdr:rowOff>23653</xdr:rowOff>
    </xdr:from>
    <xdr:to>
      <xdr:col>7</xdr:col>
      <xdr:colOff>375890</xdr:colOff>
      <xdr:row>43</xdr:row>
      <xdr:rowOff>139714</xdr:rowOff>
    </xdr:to>
    <xdr:sp macro="" textlink="">
      <xdr:nvSpPr>
        <xdr:cNvPr id="18" name="太陽 17"/>
        <xdr:cNvSpPr/>
      </xdr:nvSpPr>
      <xdr:spPr>
        <a:xfrm>
          <a:off x="4344379" y="73388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44</xdr:row>
      <xdr:rowOff>31493</xdr:rowOff>
    </xdr:from>
    <xdr:to>
      <xdr:col>7</xdr:col>
      <xdr:colOff>359597</xdr:colOff>
      <xdr:row>44</xdr:row>
      <xdr:rowOff>136893</xdr:rowOff>
    </xdr:to>
    <xdr:sp macro="" textlink="">
      <xdr:nvSpPr>
        <xdr:cNvPr id="19" name="月 18"/>
        <xdr:cNvSpPr/>
      </xdr:nvSpPr>
      <xdr:spPr>
        <a:xfrm rot="13320000">
          <a:off x="4383597" y="74990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46</xdr:row>
      <xdr:rowOff>23653</xdr:rowOff>
    </xdr:from>
    <xdr:to>
      <xdr:col>7</xdr:col>
      <xdr:colOff>375890</xdr:colOff>
      <xdr:row>46</xdr:row>
      <xdr:rowOff>139714</xdr:rowOff>
    </xdr:to>
    <xdr:sp macro="" textlink="">
      <xdr:nvSpPr>
        <xdr:cNvPr id="20" name="太陽 19"/>
        <xdr:cNvSpPr/>
      </xdr:nvSpPr>
      <xdr:spPr>
        <a:xfrm>
          <a:off x="4344379" y="7796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47</xdr:row>
      <xdr:rowOff>31493</xdr:rowOff>
    </xdr:from>
    <xdr:to>
      <xdr:col>7</xdr:col>
      <xdr:colOff>359597</xdr:colOff>
      <xdr:row>47</xdr:row>
      <xdr:rowOff>136893</xdr:rowOff>
    </xdr:to>
    <xdr:sp macro="" textlink="">
      <xdr:nvSpPr>
        <xdr:cNvPr id="21" name="月 20"/>
        <xdr:cNvSpPr/>
      </xdr:nvSpPr>
      <xdr:spPr>
        <a:xfrm rot="13320000">
          <a:off x="4383597" y="7956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49</xdr:row>
      <xdr:rowOff>23653</xdr:rowOff>
    </xdr:from>
    <xdr:to>
      <xdr:col>7</xdr:col>
      <xdr:colOff>375890</xdr:colOff>
      <xdr:row>49</xdr:row>
      <xdr:rowOff>139714</xdr:rowOff>
    </xdr:to>
    <xdr:sp macro="" textlink="">
      <xdr:nvSpPr>
        <xdr:cNvPr id="22" name="太陽 21"/>
        <xdr:cNvSpPr/>
      </xdr:nvSpPr>
      <xdr:spPr>
        <a:xfrm>
          <a:off x="4344379" y="82532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50</xdr:row>
      <xdr:rowOff>31493</xdr:rowOff>
    </xdr:from>
    <xdr:to>
      <xdr:col>7</xdr:col>
      <xdr:colOff>359597</xdr:colOff>
      <xdr:row>50</xdr:row>
      <xdr:rowOff>136893</xdr:rowOff>
    </xdr:to>
    <xdr:sp macro="" textlink="">
      <xdr:nvSpPr>
        <xdr:cNvPr id="23" name="月 22"/>
        <xdr:cNvSpPr/>
      </xdr:nvSpPr>
      <xdr:spPr>
        <a:xfrm rot="13320000">
          <a:off x="4383597" y="84134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52</xdr:row>
      <xdr:rowOff>23653</xdr:rowOff>
    </xdr:from>
    <xdr:to>
      <xdr:col>7</xdr:col>
      <xdr:colOff>375890</xdr:colOff>
      <xdr:row>52</xdr:row>
      <xdr:rowOff>139714</xdr:rowOff>
    </xdr:to>
    <xdr:sp macro="" textlink="">
      <xdr:nvSpPr>
        <xdr:cNvPr id="24" name="太陽 23"/>
        <xdr:cNvSpPr/>
      </xdr:nvSpPr>
      <xdr:spPr>
        <a:xfrm>
          <a:off x="4344379" y="87104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53</xdr:row>
      <xdr:rowOff>31493</xdr:rowOff>
    </xdr:from>
    <xdr:to>
      <xdr:col>7</xdr:col>
      <xdr:colOff>359597</xdr:colOff>
      <xdr:row>53</xdr:row>
      <xdr:rowOff>136893</xdr:rowOff>
    </xdr:to>
    <xdr:sp macro="" textlink="">
      <xdr:nvSpPr>
        <xdr:cNvPr id="25" name="月 24"/>
        <xdr:cNvSpPr/>
      </xdr:nvSpPr>
      <xdr:spPr>
        <a:xfrm rot="13320000">
          <a:off x="4383597" y="88706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55</xdr:row>
      <xdr:rowOff>23653</xdr:rowOff>
    </xdr:from>
    <xdr:to>
      <xdr:col>7</xdr:col>
      <xdr:colOff>375890</xdr:colOff>
      <xdr:row>55</xdr:row>
      <xdr:rowOff>139714</xdr:rowOff>
    </xdr:to>
    <xdr:sp macro="" textlink="">
      <xdr:nvSpPr>
        <xdr:cNvPr id="26" name="太陽 25"/>
        <xdr:cNvSpPr/>
      </xdr:nvSpPr>
      <xdr:spPr>
        <a:xfrm>
          <a:off x="4344379" y="91676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56</xdr:row>
      <xdr:rowOff>31493</xdr:rowOff>
    </xdr:from>
    <xdr:to>
      <xdr:col>7</xdr:col>
      <xdr:colOff>359597</xdr:colOff>
      <xdr:row>56</xdr:row>
      <xdr:rowOff>136893</xdr:rowOff>
    </xdr:to>
    <xdr:sp macro="" textlink="">
      <xdr:nvSpPr>
        <xdr:cNvPr id="27" name="月 26"/>
        <xdr:cNvSpPr/>
      </xdr:nvSpPr>
      <xdr:spPr>
        <a:xfrm rot="13320000">
          <a:off x="4383597" y="93278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58</xdr:row>
      <xdr:rowOff>23653</xdr:rowOff>
    </xdr:from>
    <xdr:to>
      <xdr:col>7</xdr:col>
      <xdr:colOff>375890</xdr:colOff>
      <xdr:row>58</xdr:row>
      <xdr:rowOff>139714</xdr:rowOff>
    </xdr:to>
    <xdr:sp macro="" textlink="">
      <xdr:nvSpPr>
        <xdr:cNvPr id="28" name="太陽 27"/>
        <xdr:cNvSpPr/>
      </xdr:nvSpPr>
      <xdr:spPr>
        <a:xfrm>
          <a:off x="4344379" y="96248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59</xdr:row>
      <xdr:rowOff>31493</xdr:rowOff>
    </xdr:from>
    <xdr:to>
      <xdr:col>7</xdr:col>
      <xdr:colOff>359597</xdr:colOff>
      <xdr:row>59</xdr:row>
      <xdr:rowOff>136893</xdr:rowOff>
    </xdr:to>
    <xdr:sp macro="" textlink="">
      <xdr:nvSpPr>
        <xdr:cNvPr id="29" name="月 28"/>
        <xdr:cNvSpPr/>
      </xdr:nvSpPr>
      <xdr:spPr>
        <a:xfrm rot="13320000">
          <a:off x="4383597" y="97850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61</xdr:row>
      <xdr:rowOff>23653</xdr:rowOff>
    </xdr:from>
    <xdr:to>
      <xdr:col>7</xdr:col>
      <xdr:colOff>375890</xdr:colOff>
      <xdr:row>61</xdr:row>
      <xdr:rowOff>139714</xdr:rowOff>
    </xdr:to>
    <xdr:sp macro="" textlink="">
      <xdr:nvSpPr>
        <xdr:cNvPr id="30" name="太陽 29"/>
        <xdr:cNvSpPr/>
      </xdr:nvSpPr>
      <xdr:spPr>
        <a:xfrm>
          <a:off x="4344379" y="10082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62</xdr:row>
      <xdr:rowOff>31493</xdr:rowOff>
    </xdr:from>
    <xdr:to>
      <xdr:col>7</xdr:col>
      <xdr:colOff>359597</xdr:colOff>
      <xdr:row>62</xdr:row>
      <xdr:rowOff>136893</xdr:rowOff>
    </xdr:to>
    <xdr:sp macro="" textlink="">
      <xdr:nvSpPr>
        <xdr:cNvPr id="31" name="月 30"/>
        <xdr:cNvSpPr/>
      </xdr:nvSpPr>
      <xdr:spPr>
        <a:xfrm rot="13320000">
          <a:off x="4383597" y="10242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61</xdr:row>
      <xdr:rowOff>23653</xdr:rowOff>
    </xdr:from>
    <xdr:to>
      <xdr:col>7</xdr:col>
      <xdr:colOff>375890</xdr:colOff>
      <xdr:row>61</xdr:row>
      <xdr:rowOff>139714</xdr:rowOff>
    </xdr:to>
    <xdr:sp macro="" textlink="">
      <xdr:nvSpPr>
        <xdr:cNvPr id="32" name="太陽 31"/>
        <xdr:cNvSpPr/>
      </xdr:nvSpPr>
      <xdr:spPr>
        <a:xfrm>
          <a:off x="4344379" y="10082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62</xdr:row>
      <xdr:rowOff>31493</xdr:rowOff>
    </xdr:from>
    <xdr:to>
      <xdr:col>7</xdr:col>
      <xdr:colOff>359597</xdr:colOff>
      <xdr:row>62</xdr:row>
      <xdr:rowOff>136893</xdr:rowOff>
    </xdr:to>
    <xdr:sp macro="" textlink="">
      <xdr:nvSpPr>
        <xdr:cNvPr id="33" name="月 32"/>
        <xdr:cNvSpPr/>
      </xdr:nvSpPr>
      <xdr:spPr>
        <a:xfrm rot="13320000">
          <a:off x="4383597" y="10242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64</xdr:row>
      <xdr:rowOff>23653</xdr:rowOff>
    </xdr:from>
    <xdr:to>
      <xdr:col>7</xdr:col>
      <xdr:colOff>375890</xdr:colOff>
      <xdr:row>64</xdr:row>
      <xdr:rowOff>139714</xdr:rowOff>
    </xdr:to>
    <xdr:sp macro="" textlink="">
      <xdr:nvSpPr>
        <xdr:cNvPr id="34" name="太陽 33"/>
        <xdr:cNvSpPr/>
      </xdr:nvSpPr>
      <xdr:spPr>
        <a:xfrm>
          <a:off x="4344379" y="105392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65</xdr:row>
      <xdr:rowOff>31493</xdr:rowOff>
    </xdr:from>
    <xdr:to>
      <xdr:col>7</xdr:col>
      <xdr:colOff>359597</xdr:colOff>
      <xdr:row>65</xdr:row>
      <xdr:rowOff>136893</xdr:rowOff>
    </xdr:to>
    <xdr:sp macro="" textlink="">
      <xdr:nvSpPr>
        <xdr:cNvPr id="35" name="月 34"/>
        <xdr:cNvSpPr/>
      </xdr:nvSpPr>
      <xdr:spPr>
        <a:xfrm rot="13320000">
          <a:off x="4383597" y="106994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67</xdr:row>
      <xdr:rowOff>23653</xdr:rowOff>
    </xdr:from>
    <xdr:to>
      <xdr:col>7</xdr:col>
      <xdr:colOff>375890</xdr:colOff>
      <xdr:row>67</xdr:row>
      <xdr:rowOff>139714</xdr:rowOff>
    </xdr:to>
    <xdr:sp macro="" textlink="">
      <xdr:nvSpPr>
        <xdr:cNvPr id="36" name="太陽 35"/>
        <xdr:cNvSpPr/>
      </xdr:nvSpPr>
      <xdr:spPr>
        <a:xfrm>
          <a:off x="4344379" y="109964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68</xdr:row>
      <xdr:rowOff>31493</xdr:rowOff>
    </xdr:from>
    <xdr:to>
      <xdr:col>7</xdr:col>
      <xdr:colOff>359597</xdr:colOff>
      <xdr:row>68</xdr:row>
      <xdr:rowOff>136893</xdr:rowOff>
    </xdr:to>
    <xdr:sp macro="" textlink="">
      <xdr:nvSpPr>
        <xdr:cNvPr id="37" name="月 36"/>
        <xdr:cNvSpPr/>
      </xdr:nvSpPr>
      <xdr:spPr>
        <a:xfrm rot="13320000">
          <a:off x="4383597" y="111566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70</xdr:row>
      <xdr:rowOff>23653</xdr:rowOff>
    </xdr:from>
    <xdr:to>
      <xdr:col>7</xdr:col>
      <xdr:colOff>375890</xdr:colOff>
      <xdr:row>70</xdr:row>
      <xdr:rowOff>139714</xdr:rowOff>
    </xdr:to>
    <xdr:sp macro="" textlink="">
      <xdr:nvSpPr>
        <xdr:cNvPr id="38" name="太陽 37"/>
        <xdr:cNvSpPr/>
      </xdr:nvSpPr>
      <xdr:spPr>
        <a:xfrm>
          <a:off x="4344379" y="114536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71</xdr:row>
      <xdr:rowOff>31493</xdr:rowOff>
    </xdr:from>
    <xdr:to>
      <xdr:col>7</xdr:col>
      <xdr:colOff>359597</xdr:colOff>
      <xdr:row>71</xdr:row>
      <xdr:rowOff>136893</xdr:rowOff>
    </xdr:to>
    <xdr:sp macro="" textlink="">
      <xdr:nvSpPr>
        <xdr:cNvPr id="39" name="月 38"/>
        <xdr:cNvSpPr/>
      </xdr:nvSpPr>
      <xdr:spPr>
        <a:xfrm rot="13320000">
          <a:off x="4383597" y="116138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73</xdr:row>
      <xdr:rowOff>23653</xdr:rowOff>
    </xdr:from>
    <xdr:to>
      <xdr:col>7</xdr:col>
      <xdr:colOff>375890</xdr:colOff>
      <xdr:row>73</xdr:row>
      <xdr:rowOff>139714</xdr:rowOff>
    </xdr:to>
    <xdr:sp macro="" textlink="">
      <xdr:nvSpPr>
        <xdr:cNvPr id="40" name="太陽 39"/>
        <xdr:cNvSpPr/>
      </xdr:nvSpPr>
      <xdr:spPr>
        <a:xfrm>
          <a:off x="4344379" y="119108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74</xdr:row>
      <xdr:rowOff>31493</xdr:rowOff>
    </xdr:from>
    <xdr:to>
      <xdr:col>7</xdr:col>
      <xdr:colOff>359597</xdr:colOff>
      <xdr:row>74</xdr:row>
      <xdr:rowOff>136893</xdr:rowOff>
    </xdr:to>
    <xdr:sp macro="" textlink="">
      <xdr:nvSpPr>
        <xdr:cNvPr id="41" name="月 40"/>
        <xdr:cNvSpPr/>
      </xdr:nvSpPr>
      <xdr:spPr>
        <a:xfrm rot="13320000">
          <a:off x="4383597" y="120710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76</xdr:row>
      <xdr:rowOff>23653</xdr:rowOff>
    </xdr:from>
    <xdr:to>
      <xdr:col>7</xdr:col>
      <xdr:colOff>375890</xdr:colOff>
      <xdr:row>76</xdr:row>
      <xdr:rowOff>139714</xdr:rowOff>
    </xdr:to>
    <xdr:sp macro="" textlink="">
      <xdr:nvSpPr>
        <xdr:cNvPr id="42" name="太陽 41"/>
        <xdr:cNvSpPr/>
      </xdr:nvSpPr>
      <xdr:spPr>
        <a:xfrm>
          <a:off x="4344379" y="12368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77</xdr:row>
      <xdr:rowOff>31493</xdr:rowOff>
    </xdr:from>
    <xdr:to>
      <xdr:col>7</xdr:col>
      <xdr:colOff>359597</xdr:colOff>
      <xdr:row>77</xdr:row>
      <xdr:rowOff>136893</xdr:rowOff>
    </xdr:to>
    <xdr:sp macro="" textlink="">
      <xdr:nvSpPr>
        <xdr:cNvPr id="43" name="月 42"/>
        <xdr:cNvSpPr/>
      </xdr:nvSpPr>
      <xdr:spPr>
        <a:xfrm rot="13320000">
          <a:off x="4383597" y="12528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79</xdr:row>
      <xdr:rowOff>23653</xdr:rowOff>
    </xdr:from>
    <xdr:to>
      <xdr:col>7</xdr:col>
      <xdr:colOff>375890</xdr:colOff>
      <xdr:row>79</xdr:row>
      <xdr:rowOff>139714</xdr:rowOff>
    </xdr:to>
    <xdr:sp macro="" textlink="">
      <xdr:nvSpPr>
        <xdr:cNvPr id="44" name="太陽 43"/>
        <xdr:cNvSpPr/>
      </xdr:nvSpPr>
      <xdr:spPr>
        <a:xfrm>
          <a:off x="4344379" y="128252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80</xdr:row>
      <xdr:rowOff>31493</xdr:rowOff>
    </xdr:from>
    <xdr:to>
      <xdr:col>7</xdr:col>
      <xdr:colOff>359597</xdr:colOff>
      <xdr:row>80</xdr:row>
      <xdr:rowOff>136893</xdr:rowOff>
    </xdr:to>
    <xdr:sp macro="" textlink="">
      <xdr:nvSpPr>
        <xdr:cNvPr id="45" name="月 44"/>
        <xdr:cNvSpPr/>
      </xdr:nvSpPr>
      <xdr:spPr>
        <a:xfrm rot="13320000">
          <a:off x="4383597" y="129854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xdr:row>
      <xdr:rowOff>23653</xdr:rowOff>
    </xdr:from>
    <xdr:to>
      <xdr:col>7</xdr:col>
      <xdr:colOff>375890</xdr:colOff>
      <xdr:row>22</xdr:row>
      <xdr:rowOff>139714</xdr:rowOff>
    </xdr:to>
    <xdr:sp macro="" textlink="">
      <xdr:nvSpPr>
        <xdr:cNvPr id="46" name="太陽 45"/>
        <xdr:cNvSpPr/>
      </xdr:nvSpPr>
      <xdr:spPr>
        <a:xfrm>
          <a:off x="4344379" y="41384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xdr:row>
      <xdr:rowOff>31493</xdr:rowOff>
    </xdr:from>
    <xdr:to>
      <xdr:col>7</xdr:col>
      <xdr:colOff>359597</xdr:colOff>
      <xdr:row>23</xdr:row>
      <xdr:rowOff>136893</xdr:rowOff>
    </xdr:to>
    <xdr:sp macro="" textlink="">
      <xdr:nvSpPr>
        <xdr:cNvPr id="47" name="月 46"/>
        <xdr:cNvSpPr/>
      </xdr:nvSpPr>
      <xdr:spPr>
        <a:xfrm rot="13320000">
          <a:off x="4383597" y="42986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xdr:row>
      <xdr:rowOff>23653</xdr:rowOff>
    </xdr:from>
    <xdr:to>
      <xdr:col>7</xdr:col>
      <xdr:colOff>375890</xdr:colOff>
      <xdr:row>25</xdr:row>
      <xdr:rowOff>139714</xdr:rowOff>
    </xdr:to>
    <xdr:sp macro="" textlink="">
      <xdr:nvSpPr>
        <xdr:cNvPr id="48" name="太陽 47"/>
        <xdr:cNvSpPr/>
      </xdr:nvSpPr>
      <xdr:spPr>
        <a:xfrm>
          <a:off x="4344379" y="45956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xdr:row>
      <xdr:rowOff>31493</xdr:rowOff>
    </xdr:from>
    <xdr:to>
      <xdr:col>7</xdr:col>
      <xdr:colOff>359597</xdr:colOff>
      <xdr:row>26</xdr:row>
      <xdr:rowOff>136893</xdr:rowOff>
    </xdr:to>
    <xdr:sp macro="" textlink="">
      <xdr:nvSpPr>
        <xdr:cNvPr id="49" name="月 48"/>
        <xdr:cNvSpPr/>
      </xdr:nvSpPr>
      <xdr:spPr>
        <a:xfrm rot="13320000">
          <a:off x="4383597" y="47558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xdr:row>
      <xdr:rowOff>23653</xdr:rowOff>
    </xdr:from>
    <xdr:to>
      <xdr:col>7</xdr:col>
      <xdr:colOff>375890</xdr:colOff>
      <xdr:row>28</xdr:row>
      <xdr:rowOff>139714</xdr:rowOff>
    </xdr:to>
    <xdr:sp macro="" textlink="">
      <xdr:nvSpPr>
        <xdr:cNvPr id="50" name="太陽 49"/>
        <xdr:cNvSpPr/>
      </xdr:nvSpPr>
      <xdr:spPr>
        <a:xfrm>
          <a:off x="4344379" y="50528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xdr:row>
      <xdr:rowOff>31493</xdr:rowOff>
    </xdr:from>
    <xdr:to>
      <xdr:col>7</xdr:col>
      <xdr:colOff>359597</xdr:colOff>
      <xdr:row>29</xdr:row>
      <xdr:rowOff>136893</xdr:rowOff>
    </xdr:to>
    <xdr:sp macro="" textlink="">
      <xdr:nvSpPr>
        <xdr:cNvPr id="51" name="月 50"/>
        <xdr:cNvSpPr/>
      </xdr:nvSpPr>
      <xdr:spPr>
        <a:xfrm rot="13320000">
          <a:off x="4383597" y="52130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xdr:row>
      <xdr:rowOff>23653</xdr:rowOff>
    </xdr:from>
    <xdr:to>
      <xdr:col>7</xdr:col>
      <xdr:colOff>375890</xdr:colOff>
      <xdr:row>31</xdr:row>
      <xdr:rowOff>139714</xdr:rowOff>
    </xdr:to>
    <xdr:sp macro="" textlink="">
      <xdr:nvSpPr>
        <xdr:cNvPr id="52" name="太陽 51"/>
        <xdr:cNvSpPr/>
      </xdr:nvSpPr>
      <xdr:spPr>
        <a:xfrm>
          <a:off x="4344379" y="5510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32</xdr:row>
      <xdr:rowOff>31493</xdr:rowOff>
    </xdr:from>
    <xdr:to>
      <xdr:col>7</xdr:col>
      <xdr:colOff>359597</xdr:colOff>
      <xdr:row>32</xdr:row>
      <xdr:rowOff>136893</xdr:rowOff>
    </xdr:to>
    <xdr:sp macro="" textlink="">
      <xdr:nvSpPr>
        <xdr:cNvPr id="53" name="月 52"/>
        <xdr:cNvSpPr/>
      </xdr:nvSpPr>
      <xdr:spPr>
        <a:xfrm rot="13320000">
          <a:off x="4383597" y="5670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xdr:row>
      <xdr:rowOff>23653</xdr:rowOff>
    </xdr:from>
    <xdr:to>
      <xdr:col>7</xdr:col>
      <xdr:colOff>375890</xdr:colOff>
      <xdr:row>31</xdr:row>
      <xdr:rowOff>139714</xdr:rowOff>
    </xdr:to>
    <xdr:sp macro="" textlink="">
      <xdr:nvSpPr>
        <xdr:cNvPr id="54" name="太陽 53"/>
        <xdr:cNvSpPr/>
      </xdr:nvSpPr>
      <xdr:spPr>
        <a:xfrm>
          <a:off x="4344379" y="5510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32</xdr:row>
      <xdr:rowOff>31493</xdr:rowOff>
    </xdr:from>
    <xdr:to>
      <xdr:col>7</xdr:col>
      <xdr:colOff>359597</xdr:colOff>
      <xdr:row>32</xdr:row>
      <xdr:rowOff>136893</xdr:rowOff>
    </xdr:to>
    <xdr:sp macro="" textlink="">
      <xdr:nvSpPr>
        <xdr:cNvPr id="55" name="月 54"/>
        <xdr:cNvSpPr/>
      </xdr:nvSpPr>
      <xdr:spPr>
        <a:xfrm rot="13320000">
          <a:off x="4383597" y="5670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34</xdr:row>
      <xdr:rowOff>23653</xdr:rowOff>
    </xdr:from>
    <xdr:to>
      <xdr:col>7</xdr:col>
      <xdr:colOff>375890</xdr:colOff>
      <xdr:row>34</xdr:row>
      <xdr:rowOff>139714</xdr:rowOff>
    </xdr:to>
    <xdr:sp macro="" textlink="">
      <xdr:nvSpPr>
        <xdr:cNvPr id="56" name="太陽 55"/>
        <xdr:cNvSpPr/>
      </xdr:nvSpPr>
      <xdr:spPr>
        <a:xfrm>
          <a:off x="4344379" y="59672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35</xdr:row>
      <xdr:rowOff>31493</xdr:rowOff>
    </xdr:from>
    <xdr:to>
      <xdr:col>7</xdr:col>
      <xdr:colOff>359597</xdr:colOff>
      <xdr:row>35</xdr:row>
      <xdr:rowOff>136893</xdr:rowOff>
    </xdr:to>
    <xdr:sp macro="" textlink="">
      <xdr:nvSpPr>
        <xdr:cNvPr id="57" name="月 56"/>
        <xdr:cNvSpPr/>
      </xdr:nvSpPr>
      <xdr:spPr>
        <a:xfrm rot="13320000">
          <a:off x="4383597" y="61274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37</xdr:row>
      <xdr:rowOff>23653</xdr:rowOff>
    </xdr:from>
    <xdr:to>
      <xdr:col>7</xdr:col>
      <xdr:colOff>375890</xdr:colOff>
      <xdr:row>37</xdr:row>
      <xdr:rowOff>139714</xdr:rowOff>
    </xdr:to>
    <xdr:sp macro="" textlink="">
      <xdr:nvSpPr>
        <xdr:cNvPr id="58" name="太陽 57"/>
        <xdr:cNvSpPr/>
      </xdr:nvSpPr>
      <xdr:spPr>
        <a:xfrm>
          <a:off x="4344379" y="64244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38</xdr:row>
      <xdr:rowOff>31493</xdr:rowOff>
    </xdr:from>
    <xdr:to>
      <xdr:col>7</xdr:col>
      <xdr:colOff>359597</xdr:colOff>
      <xdr:row>38</xdr:row>
      <xdr:rowOff>136893</xdr:rowOff>
    </xdr:to>
    <xdr:sp macro="" textlink="">
      <xdr:nvSpPr>
        <xdr:cNvPr id="59" name="月 58"/>
        <xdr:cNvSpPr/>
      </xdr:nvSpPr>
      <xdr:spPr>
        <a:xfrm rot="13320000">
          <a:off x="4383597" y="65846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40</xdr:row>
      <xdr:rowOff>23653</xdr:rowOff>
    </xdr:from>
    <xdr:to>
      <xdr:col>7</xdr:col>
      <xdr:colOff>375890</xdr:colOff>
      <xdr:row>40</xdr:row>
      <xdr:rowOff>139714</xdr:rowOff>
    </xdr:to>
    <xdr:sp macro="" textlink="">
      <xdr:nvSpPr>
        <xdr:cNvPr id="60" name="太陽 59"/>
        <xdr:cNvSpPr/>
      </xdr:nvSpPr>
      <xdr:spPr>
        <a:xfrm>
          <a:off x="4344379" y="68816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41</xdr:row>
      <xdr:rowOff>31493</xdr:rowOff>
    </xdr:from>
    <xdr:to>
      <xdr:col>7</xdr:col>
      <xdr:colOff>359597</xdr:colOff>
      <xdr:row>41</xdr:row>
      <xdr:rowOff>136893</xdr:rowOff>
    </xdr:to>
    <xdr:sp macro="" textlink="">
      <xdr:nvSpPr>
        <xdr:cNvPr id="61" name="月 60"/>
        <xdr:cNvSpPr/>
      </xdr:nvSpPr>
      <xdr:spPr>
        <a:xfrm rot="13320000">
          <a:off x="4383597" y="70418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43</xdr:row>
      <xdr:rowOff>23653</xdr:rowOff>
    </xdr:from>
    <xdr:to>
      <xdr:col>7</xdr:col>
      <xdr:colOff>375890</xdr:colOff>
      <xdr:row>43</xdr:row>
      <xdr:rowOff>139714</xdr:rowOff>
    </xdr:to>
    <xdr:sp macro="" textlink="">
      <xdr:nvSpPr>
        <xdr:cNvPr id="62" name="太陽 61"/>
        <xdr:cNvSpPr/>
      </xdr:nvSpPr>
      <xdr:spPr>
        <a:xfrm>
          <a:off x="4344379" y="73388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44</xdr:row>
      <xdr:rowOff>31493</xdr:rowOff>
    </xdr:from>
    <xdr:to>
      <xdr:col>7</xdr:col>
      <xdr:colOff>359597</xdr:colOff>
      <xdr:row>44</xdr:row>
      <xdr:rowOff>136893</xdr:rowOff>
    </xdr:to>
    <xdr:sp macro="" textlink="">
      <xdr:nvSpPr>
        <xdr:cNvPr id="63" name="月 62"/>
        <xdr:cNvSpPr/>
      </xdr:nvSpPr>
      <xdr:spPr>
        <a:xfrm rot="13320000">
          <a:off x="4383597" y="74990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46</xdr:row>
      <xdr:rowOff>23653</xdr:rowOff>
    </xdr:from>
    <xdr:to>
      <xdr:col>7</xdr:col>
      <xdr:colOff>375890</xdr:colOff>
      <xdr:row>46</xdr:row>
      <xdr:rowOff>139714</xdr:rowOff>
    </xdr:to>
    <xdr:sp macro="" textlink="">
      <xdr:nvSpPr>
        <xdr:cNvPr id="64" name="太陽 63"/>
        <xdr:cNvSpPr/>
      </xdr:nvSpPr>
      <xdr:spPr>
        <a:xfrm>
          <a:off x="4344379" y="7796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47</xdr:row>
      <xdr:rowOff>31493</xdr:rowOff>
    </xdr:from>
    <xdr:to>
      <xdr:col>7</xdr:col>
      <xdr:colOff>359597</xdr:colOff>
      <xdr:row>47</xdr:row>
      <xdr:rowOff>136893</xdr:rowOff>
    </xdr:to>
    <xdr:sp macro="" textlink="">
      <xdr:nvSpPr>
        <xdr:cNvPr id="65" name="月 64"/>
        <xdr:cNvSpPr/>
      </xdr:nvSpPr>
      <xdr:spPr>
        <a:xfrm rot="13320000">
          <a:off x="4383597" y="7956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49</xdr:row>
      <xdr:rowOff>23653</xdr:rowOff>
    </xdr:from>
    <xdr:to>
      <xdr:col>7</xdr:col>
      <xdr:colOff>375890</xdr:colOff>
      <xdr:row>49</xdr:row>
      <xdr:rowOff>139714</xdr:rowOff>
    </xdr:to>
    <xdr:sp macro="" textlink="">
      <xdr:nvSpPr>
        <xdr:cNvPr id="66" name="太陽 65"/>
        <xdr:cNvSpPr/>
      </xdr:nvSpPr>
      <xdr:spPr>
        <a:xfrm>
          <a:off x="4344379" y="82532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50</xdr:row>
      <xdr:rowOff>31493</xdr:rowOff>
    </xdr:from>
    <xdr:to>
      <xdr:col>7</xdr:col>
      <xdr:colOff>359597</xdr:colOff>
      <xdr:row>50</xdr:row>
      <xdr:rowOff>136893</xdr:rowOff>
    </xdr:to>
    <xdr:sp macro="" textlink="">
      <xdr:nvSpPr>
        <xdr:cNvPr id="67" name="月 66"/>
        <xdr:cNvSpPr/>
      </xdr:nvSpPr>
      <xdr:spPr>
        <a:xfrm rot="13320000">
          <a:off x="4383597" y="84134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52</xdr:row>
      <xdr:rowOff>23653</xdr:rowOff>
    </xdr:from>
    <xdr:to>
      <xdr:col>7</xdr:col>
      <xdr:colOff>375890</xdr:colOff>
      <xdr:row>52</xdr:row>
      <xdr:rowOff>139714</xdr:rowOff>
    </xdr:to>
    <xdr:sp macro="" textlink="">
      <xdr:nvSpPr>
        <xdr:cNvPr id="68" name="太陽 67"/>
        <xdr:cNvSpPr/>
      </xdr:nvSpPr>
      <xdr:spPr>
        <a:xfrm>
          <a:off x="4344379" y="87104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53</xdr:row>
      <xdr:rowOff>31493</xdr:rowOff>
    </xdr:from>
    <xdr:to>
      <xdr:col>7</xdr:col>
      <xdr:colOff>359597</xdr:colOff>
      <xdr:row>53</xdr:row>
      <xdr:rowOff>136893</xdr:rowOff>
    </xdr:to>
    <xdr:sp macro="" textlink="">
      <xdr:nvSpPr>
        <xdr:cNvPr id="69" name="月 68"/>
        <xdr:cNvSpPr/>
      </xdr:nvSpPr>
      <xdr:spPr>
        <a:xfrm rot="13320000">
          <a:off x="4383597" y="88706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55</xdr:row>
      <xdr:rowOff>23653</xdr:rowOff>
    </xdr:from>
    <xdr:to>
      <xdr:col>7</xdr:col>
      <xdr:colOff>375890</xdr:colOff>
      <xdr:row>55</xdr:row>
      <xdr:rowOff>139714</xdr:rowOff>
    </xdr:to>
    <xdr:sp macro="" textlink="">
      <xdr:nvSpPr>
        <xdr:cNvPr id="70" name="太陽 69"/>
        <xdr:cNvSpPr/>
      </xdr:nvSpPr>
      <xdr:spPr>
        <a:xfrm>
          <a:off x="4344379" y="91676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56</xdr:row>
      <xdr:rowOff>31493</xdr:rowOff>
    </xdr:from>
    <xdr:to>
      <xdr:col>7</xdr:col>
      <xdr:colOff>359597</xdr:colOff>
      <xdr:row>56</xdr:row>
      <xdr:rowOff>136893</xdr:rowOff>
    </xdr:to>
    <xdr:sp macro="" textlink="">
      <xdr:nvSpPr>
        <xdr:cNvPr id="71" name="月 70"/>
        <xdr:cNvSpPr/>
      </xdr:nvSpPr>
      <xdr:spPr>
        <a:xfrm rot="13320000">
          <a:off x="4383597" y="93278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58</xdr:row>
      <xdr:rowOff>23653</xdr:rowOff>
    </xdr:from>
    <xdr:to>
      <xdr:col>7</xdr:col>
      <xdr:colOff>375890</xdr:colOff>
      <xdr:row>58</xdr:row>
      <xdr:rowOff>139714</xdr:rowOff>
    </xdr:to>
    <xdr:sp macro="" textlink="">
      <xdr:nvSpPr>
        <xdr:cNvPr id="72" name="太陽 71"/>
        <xdr:cNvSpPr/>
      </xdr:nvSpPr>
      <xdr:spPr>
        <a:xfrm>
          <a:off x="4344379" y="96248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59</xdr:row>
      <xdr:rowOff>31493</xdr:rowOff>
    </xdr:from>
    <xdr:to>
      <xdr:col>7</xdr:col>
      <xdr:colOff>359597</xdr:colOff>
      <xdr:row>59</xdr:row>
      <xdr:rowOff>136893</xdr:rowOff>
    </xdr:to>
    <xdr:sp macro="" textlink="">
      <xdr:nvSpPr>
        <xdr:cNvPr id="73" name="月 72"/>
        <xdr:cNvSpPr/>
      </xdr:nvSpPr>
      <xdr:spPr>
        <a:xfrm rot="13320000">
          <a:off x="4383597" y="97850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61</xdr:row>
      <xdr:rowOff>23653</xdr:rowOff>
    </xdr:from>
    <xdr:to>
      <xdr:col>7</xdr:col>
      <xdr:colOff>375890</xdr:colOff>
      <xdr:row>61</xdr:row>
      <xdr:rowOff>139714</xdr:rowOff>
    </xdr:to>
    <xdr:sp macro="" textlink="">
      <xdr:nvSpPr>
        <xdr:cNvPr id="74" name="太陽 73"/>
        <xdr:cNvSpPr/>
      </xdr:nvSpPr>
      <xdr:spPr>
        <a:xfrm>
          <a:off x="4344379" y="10082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62</xdr:row>
      <xdr:rowOff>31493</xdr:rowOff>
    </xdr:from>
    <xdr:to>
      <xdr:col>7</xdr:col>
      <xdr:colOff>359597</xdr:colOff>
      <xdr:row>62</xdr:row>
      <xdr:rowOff>136893</xdr:rowOff>
    </xdr:to>
    <xdr:sp macro="" textlink="">
      <xdr:nvSpPr>
        <xdr:cNvPr id="75" name="月 74"/>
        <xdr:cNvSpPr/>
      </xdr:nvSpPr>
      <xdr:spPr>
        <a:xfrm rot="13320000">
          <a:off x="4383597" y="10242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61</xdr:row>
      <xdr:rowOff>23653</xdr:rowOff>
    </xdr:from>
    <xdr:to>
      <xdr:col>7</xdr:col>
      <xdr:colOff>375890</xdr:colOff>
      <xdr:row>61</xdr:row>
      <xdr:rowOff>139714</xdr:rowOff>
    </xdr:to>
    <xdr:sp macro="" textlink="">
      <xdr:nvSpPr>
        <xdr:cNvPr id="76" name="太陽 75"/>
        <xdr:cNvSpPr/>
      </xdr:nvSpPr>
      <xdr:spPr>
        <a:xfrm>
          <a:off x="4344379" y="10082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62</xdr:row>
      <xdr:rowOff>31493</xdr:rowOff>
    </xdr:from>
    <xdr:to>
      <xdr:col>7</xdr:col>
      <xdr:colOff>359597</xdr:colOff>
      <xdr:row>62</xdr:row>
      <xdr:rowOff>136893</xdr:rowOff>
    </xdr:to>
    <xdr:sp macro="" textlink="">
      <xdr:nvSpPr>
        <xdr:cNvPr id="77" name="月 76"/>
        <xdr:cNvSpPr/>
      </xdr:nvSpPr>
      <xdr:spPr>
        <a:xfrm rot="13320000">
          <a:off x="4383597" y="10242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64</xdr:row>
      <xdr:rowOff>23653</xdr:rowOff>
    </xdr:from>
    <xdr:to>
      <xdr:col>7</xdr:col>
      <xdr:colOff>375890</xdr:colOff>
      <xdr:row>64</xdr:row>
      <xdr:rowOff>139714</xdr:rowOff>
    </xdr:to>
    <xdr:sp macro="" textlink="">
      <xdr:nvSpPr>
        <xdr:cNvPr id="78" name="太陽 77"/>
        <xdr:cNvSpPr/>
      </xdr:nvSpPr>
      <xdr:spPr>
        <a:xfrm>
          <a:off x="4344379" y="105392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65</xdr:row>
      <xdr:rowOff>31493</xdr:rowOff>
    </xdr:from>
    <xdr:to>
      <xdr:col>7</xdr:col>
      <xdr:colOff>359597</xdr:colOff>
      <xdr:row>65</xdr:row>
      <xdr:rowOff>136893</xdr:rowOff>
    </xdr:to>
    <xdr:sp macro="" textlink="">
      <xdr:nvSpPr>
        <xdr:cNvPr id="79" name="月 78"/>
        <xdr:cNvSpPr/>
      </xdr:nvSpPr>
      <xdr:spPr>
        <a:xfrm rot="13320000">
          <a:off x="4383597" y="106994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67</xdr:row>
      <xdr:rowOff>23653</xdr:rowOff>
    </xdr:from>
    <xdr:to>
      <xdr:col>7</xdr:col>
      <xdr:colOff>375890</xdr:colOff>
      <xdr:row>67</xdr:row>
      <xdr:rowOff>139714</xdr:rowOff>
    </xdr:to>
    <xdr:sp macro="" textlink="">
      <xdr:nvSpPr>
        <xdr:cNvPr id="80" name="太陽 79"/>
        <xdr:cNvSpPr/>
      </xdr:nvSpPr>
      <xdr:spPr>
        <a:xfrm>
          <a:off x="4344379" y="109964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68</xdr:row>
      <xdr:rowOff>31493</xdr:rowOff>
    </xdr:from>
    <xdr:to>
      <xdr:col>7</xdr:col>
      <xdr:colOff>359597</xdr:colOff>
      <xdr:row>68</xdr:row>
      <xdr:rowOff>136893</xdr:rowOff>
    </xdr:to>
    <xdr:sp macro="" textlink="">
      <xdr:nvSpPr>
        <xdr:cNvPr id="81" name="月 80"/>
        <xdr:cNvSpPr/>
      </xdr:nvSpPr>
      <xdr:spPr>
        <a:xfrm rot="13320000">
          <a:off x="4383597" y="111566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70</xdr:row>
      <xdr:rowOff>23653</xdr:rowOff>
    </xdr:from>
    <xdr:to>
      <xdr:col>7</xdr:col>
      <xdr:colOff>375890</xdr:colOff>
      <xdr:row>70</xdr:row>
      <xdr:rowOff>139714</xdr:rowOff>
    </xdr:to>
    <xdr:sp macro="" textlink="">
      <xdr:nvSpPr>
        <xdr:cNvPr id="82" name="太陽 81"/>
        <xdr:cNvSpPr/>
      </xdr:nvSpPr>
      <xdr:spPr>
        <a:xfrm>
          <a:off x="4344379" y="114536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71</xdr:row>
      <xdr:rowOff>31493</xdr:rowOff>
    </xdr:from>
    <xdr:to>
      <xdr:col>7</xdr:col>
      <xdr:colOff>359597</xdr:colOff>
      <xdr:row>71</xdr:row>
      <xdr:rowOff>136893</xdr:rowOff>
    </xdr:to>
    <xdr:sp macro="" textlink="">
      <xdr:nvSpPr>
        <xdr:cNvPr id="83" name="月 82"/>
        <xdr:cNvSpPr/>
      </xdr:nvSpPr>
      <xdr:spPr>
        <a:xfrm rot="13320000">
          <a:off x="4383597" y="116138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73</xdr:row>
      <xdr:rowOff>23653</xdr:rowOff>
    </xdr:from>
    <xdr:to>
      <xdr:col>7</xdr:col>
      <xdr:colOff>375890</xdr:colOff>
      <xdr:row>73</xdr:row>
      <xdr:rowOff>139714</xdr:rowOff>
    </xdr:to>
    <xdr:sp macro="" textlink="">
      <xdr:nvSpPr>
        <xdr:cNvPr id="84" name="太陽 83"/>
        <xdr:cNvSpPr/>
      </xdr:nvSpPr>
      <xdr:spPr>
        <a:xfrm>
          <a:off x="4344379" y="119108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74</xdr:row>
      <xdr:rowOff>31493</xdr:rowOff>
    </xdr:from>
    <xdr:to>
      <xdr:col>7</xdr:col>
      <xdr:colOff>359597</xdr:colOff>
      <xdr:row>74</xdr:row>
      <xdr:rowOff>136893</xdr:rowOff>
    </xdr:to>
    <xdr:sp macro="" textlink="">
      <xdr:nvSpPr>
        <xdr:cNvPr id="85" name="月 84"/>
        <xdr:cNvSpPr/>
      </xdr:nvSpPr>
      <xdr:spPr>
        <a:xfrm rot="13320000">
          <a:off x="4383597" y="120710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76</xdr:row>
      <xdr:rowOff>23653</xdr:rowOff>
    </xdr:from>
    <xdr:to>
      <xdr:col>7</xdr:col>
      <xdr:colOff>375890</xdr:colOff>
      <xdr:row>76</xdr:row>
      <xdr:rowOff>139714</xdr:rowOff>
    </xdr:to>
    <xdr:sp macro="" textlink="">
      <xdr:nvSpPr>
        <xdr:cNvPr id="86" name="太陽 85"/>
        <xdr:cNvSpPr/>
      </xdr:nvSpPr>
      <xdr:spPr>
        <a:xfrm>
          <a:off x="4344379" y="12368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77</xdr:row>
      <xdr:rowOff>31493</xdr:rowOff>
    </xdr:from>
    <xdr:to>
      <xdr:col>7</xdr:col>
      <xdr:colOff>359597</xdr:colOff>
      <xdr:row>77</xdr:row>
      <xdr:rowOff>136893</xdr:rowOff>
    </xdr:to>
    <xdr:sp macro="" textlink="">
      <xdr:nvSpPr>
        <xdr:cNvPr id="87" name="月 86"/>
        <xdr:cNvSpPr/>
      </xdr:nvSpPr>
      <xdr:spPr>
        <a:xfrm rot="13320000">
          <a:off x="4383597" y="12528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79</xdr:row>
      <xdr:rowOff>23653</xdr:rowOff>
    </xdr:from>
    <xdr:to>
      <xdr:col>7</xdr:col>
      <xdr:colOff>375890</xdr:colOff>
      <xdr:row>79</xdr:row>
      <xdr:rowOff>139714</xdr:rowOff>
    </xdr:to>
    <xdr:sp macro="" textlink="">
      <xdr:nvSpPr>
        <xdr:cNvPr id="88" name="太陽 87"/>
        <xdr:cNvSpPr/>
      </xdr:nvSpPr>
      <xdr:spPr>
        <a:xfrm>
          <a:off x="4344379" y="128252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80</xdr:row>
      <xdr:rowOff>31493</xdr:rowOff>
    </xdr:from>
    <xdr:to>
      <xdr:col>7</xdr:col>
      <xdr:colOff>359597</xdr:colOff>
      <xdr:row>80</xdr:row>
      <xdr:rowOff>136893</xdr:rowOff>
    </xdr:to>
    <xdr:sp macro="" textlink="">
      <xdr:nvSpPr>
        <xdr:cNvPr id="89" name="月 88"/>
        <xdr:cNvSpPr/>
      </xdr:nvSpPr>
      <xdr:spPr>
        <a:xfrm rot="13320000">
          <a:off x="4383597" y="129854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xdr:row>
      <xdr:rowOff>23653</xdr:rowOff>
    </xdr:from>
    <xdr:to>
      <xdr:col>7</xdr:col>
      <xdr:colOff>375890</xdr:colOff>
      <xdr:row>22</xdr:row>
      <xdr:rowOff>139714</xdr:rowOff>
    </xdr:to>
    <xdr:sp macro="" textlink="">
      <xdr:nvSpPr>
        <xdr:cNvPr id="90" name="太陽 89"/>
        <xdr:cNvSpPr/>
      </xdr:nvSpPr>
      <xdr:spPr>
        <a:xfrm>
          <a:off x="4344379" y="41384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xdr:row>
      <xdr:rowOff>31493</xdr:rowOff>
    </xdr:from>
    <xdr:to>
      <xdr:col>7</xdr:col>
      <xdr:colOff>359597</xdr:colOff>
      <xdr:row>23</xdr:row>
      <xdr:rowOff>136893</xdr:rowOff>
    </xdr:to>
    <xdr:sp macro="" textlink="">
      <xdr:nvSpPr>
        <xdr:cNvPr id="91" name="月 90"/>
        <xdr:cNvSpPr/>
      </xdr:nvSpPr>
      <xdr:spPr>
        <a:xfrm rot="13320000">
          <a:off x="4383597" y="42986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xdr:row>
      <xdr:rowOff>23653</xdr:rowOff>
    </xdr:from>
    <xdr:to>
      <xdr:col>7</xdr:col>
      <xdr:colOff>375890</xdr:colOff>
      <xdr:row>25</xdr:row>
      <xdr:rowOff>139714</xdr:rowOff>
    </xdr:to>
    <xdr:sp macro="" textlink="">
      <xdr:nvSpPr>
        <xdr:cNvPr id="92" name="太陽 91"/>
        <xdr:cNvSpPr/>
      </xdr:nvSpPr>
      <xdr:spPr>
        <a:xfrm>
          <a:off x="4344379" y="45956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xdr:row>
      <xdr:rowOff>31493</xdr:rowOff>
    </xdr:from>
    <xdr:to>
      <xdr:col>7</xdr:col>
      <xdr:colOff>359597</xdr:colOff>
      <xdr:row>26</xdr:row>
      <xdr:rowOff>136893</xdr:rowOff>
    </xdr:to>
    <xdr:sp macro="" textlink="">
      <xdr:nvSpPr>
        <xdr:cNvPr id="93" name="月 92"/>
        <xdr:cNvSpPr/>
      </xdr:nvSpPr>
      <xdr:spPr>
        <a:xfrm rot="13320000">
          <a:off x="4383597" y="47558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xdr:row>
      <xdr:rowOff>23653</xdr:rowOff>
    </xdr:from>
    <xdr:to>
      <xdr:col>7</xdr:col>
      <xdr:colOff>375890</xdr:colOff>
      <xdr:row>28</xdr:row>
      <xdr:rowOff>139714</xdr:rowOff>
    </xdr:to>
    <xdr:sp macro="" textlink="">
      <xdr:nvSpPr>
        <xdr:cNvPr id="94" name="太陽 93"/>
        <xdr:cNvSpPr/>
      </xdr:nvSpPr>
      <xdr:spPr>
        <a:xfrm>
          <a:off x="4344379" y="50528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xdr:row>
      <xdr:rowOff>31493</xdr:rowOff>
    </xdr:from>
    <xdr:to>
      <xdr:col>7</xdr:col>
      <xdr:colOff>359597</xdr:colOff>
      <xdr:row>29</xdr:row>
      <xdr:rowOff>136893</xdr:rowOff>
    </xdr:to>
    <xdr:sp macro="" textlink="">
      <xdr:nvSpPr>
        <xdr:cNvPr id="95" name="月 94"/>
        <xdr:cNvSpPr/>
      </xdr:nvSpPr>
      <xdr:spPr>
        <a:xfrm rot="13320000">
          <a:off x="4383597" y="52130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xdr:row>
      <xdr:rowOff>23653</xdr:rowOff>
    </xdr:from>
    <xdr:to>
      <xdr:col>7</xdr:col>
      <xdr:colOff>375890</xdr:colOff>
      <xdr:row>31</xdr:row>
      <xdr:rowOff>139714</xdr:rowOff>
    </xdr:to>
    <xdr:sp macro="" textlink="">
      <xdr:nvSpPr>
        <xdr:cNvPr id="96" name="太陽 95"/>
        <xdr:cNvSpPr/>
      </xdr:nvSpPr>
      <xdr:spPr>
        <a:xfrm>
          <a:off x="4344379" y="5510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32</xdr:row>
      <xdr:rowOff>31493</xdr:rowOff>
    </xdr:from>
    <xdr:to>
      <xdr:col>7</xdr:col>
      <xdr:colOff>359597</xdr:colOff>
      <xdr:row>32</xdr:row>
      <xdr:rowOff>136893</xdr:rowOff>
    </xdr:to>
    <xdr:sp macro="" textlink="">
      <xdr:nvSpPr>
        <xdr:cNvPr id="97" name="月 96"/>
        <xdr:cNvSpPr/>
      </xdr:nvSpPr>
      <xdr:spPr>
        <a:xfrm rot="13320000">
          <a:off x="4383597" y="5670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xdr:row>
      <xdr:rowOff>23653</xdr:rowOff>
    </xdr:from>
    <xdr:to>
      <xdr:col>7</xdr:col>
      <xdr:colOff>375890</xdr:colOff>
      <xdr:row>31</xdr:row>
      <xdr:rowOff>139714</xdr:rowOff>
    </xdr:to>
    <xdr:sp macro="" textlink="">
      <xdr:nvSpPr>
        <xdr:cNvPr id="98" name="太陽 97"/>
        <xdr:cNvSpPr/>
      </xdr:nvSpPr>
      <xdr:spPr>
        <a:xfrm>
          <a:off x="4344379" y="5510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32</xdr:row>
      <xdr:rowOff>31493</xdr:rowOff>
    </xdr:from>
    <xdr:to>
      <xdr:col>7</xdr:col>
      <xdr:colOff>359597</xdr:colOff>
      <xdr:row>32</xdr:row>
      <xdr:rowOff>136893</xdr:rowOff>
    </xdr:to>
    <xdr:sp macro="" textlink="">
      <xdr:nvSpPr>
        <xdr:cNvPr id="99" name="月 98"/>
        <xdr:cNvSpPr/>
      </xdr:nvSpPr>
      <xdr:spPr>
        <a:xfrm rot="13320000">
          <a:off x="4383597" y="5670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34</xdr:row>
      <xdr:rowOff>23653</xdr:rowOff>
    </xdr:from>
    <xdr:to>
      <xdr:col>7</xdr:col>
      <xdr:colOff>375890</xdr:colOff>
      <xdr:row>34</xdr:row>
      <xdr:rowOff>139714</xdr:rowOff>
    </xdr:to>
    <xdr:sp macro="" textlink="">
      <xdr:nvSpPr>
        <xdr:cNvPr id="100" name="太陽 99"/>
        <xdr:cNvSpPr/>
      </xdr:nvSpPr>
      <xdr:spPr>
        <a:xfrm>
          <a:off x="4344379" y="59672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35</xdr:row>
      <xdr:rowOff>31493</xdr:rowOff>
    </xdr:from>
    <xdr:to>
      <xdr:col>7</xdr:col>
      <xdr:colOff>359597</xdr:colOff>
      <xdr:row>35</xdr:row>
      <xdr:rowOff>136893</xdr:rowOff>
    </xdr:to>
    <xdr:sp macro="" textlink="">
      <xdr:nvSpPr>
        <xdr:cNvPr id="101" name="月 100"/>
        <xdr:cNvSpPr/>
      </xdr:nvSpPr>
      <xdr:spPr>
        <a:xfrm rot="13320000">
          <a:off x="4383597" y="61274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37</xdr:row>
      <xdr:rowOff>23653</xdr:rowOff>
    </xdr:from>
    <xdr:to>
      <xdr:col>7</xdr:col>
      <xdr:colOff>375890</xdr:colOff>
      <xdr:row>37</xdr:row>
      <xdr:rowOff>139714</xdr:rowOff>
    </xdr:to>
    <xdr:sp macro="" textlink="">
      <xdr:nvSpPr>
        <xdr:cNvPr id="102" name="太陽 101"/>
        <xdr:cNvSpPr/>
      </xdr:nvSpPr>
      <xdr:spPr>
        <a:xfrm>
          <a:off x="4344379" y="64244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38</xdr:row>
      <xdr:rowOff>31493</xdr:rowOff>
    </xdr:from>
    <xdr:to>
      <xdr:col>7</xdr:col>
      <xdr:colOff>359597</xdr:colOff>
      <xdr:row>38</xdr:row>
      <xdr:rowOff>136893</xdr:rowOff>
    </xdr:to>
    <xdr:sp macro="" textlink="">
      <xdr:nvSpPr>
        <xdr:cNvPr id="103" name="月 102"/>
        <xdr:cNvSpPr/>
      </xdr:nvSpPr>
      <xdr:spPr>
        <a:xfrm rot="13320000">
          <a:off x="4383597" y="65846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40</xdr:row>
      <xdr:rowOff>23653</xdr:rowOff>
    </xdr:from>
    <xdr:to>
      <xdr:col>7</xdr:col>
      <xdr:colOff>375890</xdr:colOff>
      <xdr:row>40</xdr:row>
      <xdr:rowOff>139714</xdr:rowOff>
    </xdr:to>
    <xdr:sp macro="" textlink="">
      <xdr:nvSpPr>
        <xdr:cNvPr id="104" name="太陽 103"/>
        <xdr:cNvSpPr/>
      </xdr:nvSpPr>
      <xdr:spPr>
        <a:xfrm>
          <a:off x="4344379" y="68816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41</xdr:row>
      <xdr:rowOff>31493</xdr:rowOff>
    </xdr:from>
    <xdr:to>
      <xdr:col>7</xdr:col>
      <xdr:colOff>359597</xdr:colOff>
      <xdr:row>41</xdr:row>
      <xdr:rowOff>136893</xdr:rowOff>
    </xdr:to>
    <xdr:sp macro="" textlink="">
      <xdr:nvSpPr>
        <xdr:cNvPr id="105" name="月 104"/>
        <xdr:cNvSpPr/>
      </xdr:nvSpPr>
      <xdr:spPr>
        <a:xfrm rot="13320000">
          <a:off x="4383597" y="70418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43</xdr:row>
      <xdr:rowOff>23653</xdr:rowOff>
    </xdr:from>
    <xdr:to>
      <xdr:col>7</xdr:col>
      <xdr:colOff>375890</xdr:colOff>
      <xdr:row>43</xdr:row>
      <xdr:rowOff>139714</xdr:rowOff>
    </xdr:to>
    <xdr:sp macro="" textlink="">
      <xdr:nvSpPr>
        <xdr:cNvPr id="106" name="太陽 105"/>
        <xdr:cNvSpPr/>
      </xdr:nvSpPr>
      <xdr:spPr>
        <a:xfrm>
          <a:off x="4344379" y="73388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44</xdr:row>
      <xdr:rowOff>31493</xdr:rowOff>
    </xdr:from>
    <xdr:to>
      <xdr:col>7</xdr:col>
      <xdr:colOff>359597</xdr:colOff>
      <xdr:row>44</xdr:row>
      <xdr:rowOff>136893</xdr:rowOff>
    </xdr:to>
    <xdr:sp macro="" textlink="">
      <xdr:nvSpPr>
        <xdr:cNvPr id="107" name="月 106"/>
        <xdr:cNvSpPr/>
      </xdr:nvSpPr>
      <xdr:spPr>
        <a:xfrm rot="13320000">
          <a:off x="4383597" y="74990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46</xdr:row>
      <xdr:rowOff>23653</xdr:rowOff>
    </xdr:from>
    <xdr:to>
      <xdr:col>7</xdr:col>
      <xdr:colOff>375890</xdr:colOff>
      <xdr:row>46</xdr:row>
      <xdr:rowOff>139714</xdr:rowOff>
    </xdr:to>
    <xdr:sp macro="" textlink="">
      <xdr:nvSpPr>
        <xdr:cNvPr id="108" name="太陽 107"/>
        <xdr:cNvSpPr/>
      </xdr:nvSpPr>
      <xdr:spPr>
        <a:xfrm>
          <a:off x="4344379" y="7796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47</xdr:row>
      <xdr:rowOff>31493</xdr:rowOff>
    </xdr:from>
    <xdr:to>
      <xdr:col>7</xdr:col>
      <xdr:colOff>359597</xdr:colOff>
      <xdr:row>47</xdr:row>
      <xdr:rowOff>136893</xdr:rowOff>
    </xdr:to>
    <xdr:sp macro="" textlink="">
      <xdr:nvSpPr>
        <xdr:cNvPr id="109" name="月 108"/>
        <xdr:cNvSpPr/>
      </xdr:nvSpPr>
      <xdr:spPr>
        <a:xfrm rot="13320000">
          <a:off x="4383597" y="7956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49</xdr:row>
      <xdr:rowOff>23653</xdr:rowOff>
    </xdr:from>
    <xdr:to>
      <xdr:col>7</xdr:col>
      <xdr:colOff>375890</xdr:colOff>
      <xdr:row>49</xdr:row>
      <xdr:rowOff>139714</xdr:rowOff>
    </xdr:to>
    <xdr:sp macro="" textlink="">
      <xdr:nvSpPr>
        <xdr:cNvPr id="110" name="太陽 109"/>
        <xdr:cNvSpPr/>
      </xdr:nvSpPr>
      <xdr:spPr>
        <a:xfrm>
          <a:off x="4344379" y="82532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50</xdr:row>
      <xdr:rowOff>31493</xdr:rowOff>
    </xdr:from>
    <xdr:to>
      <xdr:col>7</xdr:col>
      <xdr:colOff>359597</xdr:colOff>
      <xdr:row>50</xdr:row>
      <xdr:rowOff>136893</xdr:rowOff>
    </xdr:to>
    <xdr:sp macro="" textlink="">
      <xdr:nvSpPr>
        <xdr:cNvPr id="111" name="月 110"/>
        <xdr:cNvSpPr/>
      </xdr:nvSpPr>
      <xdr:spPr>
        <a:xfrm rot="13320000">
          <a:off x="4383597" y="84134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52</xdr:row>
      <xdr:rowOff>23653</xdr:rowOff>
    </xdr:from>
    <xdr:to>
      <xdr:col>7</xdr:col>
      <xdr:colOff>375890</xdr:colOff>
      <xdr:row>52</xdr:row>
      <xdr:rowOff>139714</xdr:rowOff>
    </xdr:to>
    <xdr:sp macro="" textlink="">
      <xdr:nvSpPr>
        <xdr:cNvPr id="112" name="太陽 111"/>
        <xdr:cNvSpPr/>
      </xdr:nvSpPr>
      <xdr:spPr>
        <a:xfrm>
          <a:off x="4344379" y="87104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53</xdr:row>
      <xdr:rowOff>31493</xdr:rowOff>
    </xdr:from>
    <xdr:to>
      <xdr:col>7</xdr:col>
      <xdr:colOff>359597</xdr:colOff>
      <xdr:row>53</xdr:row>
      <xdr:rowOff>136893</xdr:rowOff>
    </xdr:to>
    <xdr:sp macro="" textlink="">
      <xdr:nvSpPr>
        <xdr:cNvPr id="113" name="月 112"/>
        <xdr:cNvSpPr/>
      </xdr:nvSpPr>
      <xdr:spPr>
        <a:xfrm rot="13320000">
          <a:off x="4383597" y="88706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55</xdr:row>
      <xdr:rowOff>23653</xdr:rowOff>
    </xdr:from>
    <xdr:to>
      <xdr:col>7</xdr:col>
      <xdr:colOff>375890</xdr:colOff>
      <xdr:row>55</xdr:row>
      <xdr:rowOff>139714</xdr:rowOff>
    </xdr:to>
    <xdr:sp macro="" textlink="">
      <xdr:nvSpPr>
        <xdr:cNvPr id="114" name="太陽 113"/>
        <xdr:cNvSpPr/>
      </xdr:nvSpPr>
      <xdr:spPr>
        <a:xfrm>
          <a:off x="4344379" y="91676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56</xdr:row>
      <xdr:rowOff>31493</xdr:rowOff>
    </xdr:from>
    <xdr:to>
      <xdr:col>7</xdr:col>
      <xdr:colOff>359597</xdr:colOff>
      <xdr:row>56</xdr:row>
      <xdr:rowOff>136893</xdr:rowOff>
    </xdr:to>
    <xdr:sp macro="" textlink="">
      <xdr:nvSpPr>
        <xdr:cNvPr id="115" name="月 114"/>
        <xdr:cNvSpPr/>
      </xdr:nvSpPr>
      <xdr:spPr>
        <a:xfrm rot="13320000">
          <a:off x="4383597" y="93278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58</xdr:row>
      <xdr:rowOff>23653</xdr:rowOff>
    </xdr:from>
    <xdr:to>
      <xdr:col>7</xdr:col>
      <xdr:colOff>375890</xdr:colOff>
      <xdr:row>58</xdr:row>
      <xdr:rowOff>139714</xdr:rowOff>
    </xdr:to>
    <xdr:sp macro="" textlink="">
      <xdr:nvSpPr>
        <xdr:cNvPr id="116" name="太陽 115"/>
        <xdr:cNvSpPr/>
      </xdr:nvSpPr>
      <xdr:spPr>
        <a:xfrm>
          <a:off x="4344379" y="96248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59</xdr:row>
      <xdr:rowOff>31493</xdr:rowOff>
    </xdr:from>
    <xdr:to>
      <xdr:col>7</xdr:col>
      <xdr:colOff>359597</xdr:colOff>
      <xdr:row>59</xdr:row>
      <xdr:rowOff>136893</xdr:rowOff>
    </xdr:to>
    <xdr:sp macro="" textlink="">
      <xdr:nvSpPr>
        <xdr:cNvPr id="117" name="月 116"/>
        <xdr:cNvSpPr/>
      </xdr:nvSpPr>
      <xdr:spPr>
        <a:xfrm rot="13320000">
          <a:off x="4383597" y="97850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61</xdr:row>
      <xdr:rowOff>23653</xdr:rowOff>
    </xdr:from>
    <xdr:to>
      <xdr:col>7</xdr:col>
      <xdr:colOff>375890</xdr:colOff>
      <xdr:row>61</xdr:row>
      <xdr:rowOff>139714</xdr:rowOff>
    </xdr:to>
    <xdr:sp macro="" textlink="">
      <xdr:nvSpPr>
        <xdr:cNvPr id="118" name="太陽 117"/>
        <xdr:cNvSpPr/>
      </xdr:nvSpPr>
      <xdr:spPr>
        <a:xfrm>
          <a:off x="4344379" y="10082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62</xdr:row>
      <xdr:rowOff>31493</xdr:rowOff>
    </xdr:from>
    <xdr:to>
      <xdr:col>7</xdr:col>
      <xdr:colOff>359597</xdr:colOff>
      <xdr:row>62</xdr:row>
      <xdr:rowOff>136893</xdr:rowOff>
    </xdr:to>
    <xdr:sp macro="" textlink="">
      <xdr:nvSpPr>
        <xdr:cNvPr id="119" name="月 118"/>
        <xdr:cNvSpPr/>
      </xdr:nvSpPr>
      <xdr:spPr>
        <a:xfrm rot="13320000">
          <a:off x="4383597" y="10242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61</xdr:row>
      <xdr:rowOff>23653</xdr:rowOff>
    </xdr:from>
    <xdr:to>
      <xdr:col>7</xdr:col>
      <xdr:colOff>375890</xdr:colOff>
      <xdr:row>61</xdr:row>
      <xdr:rowOff>139714</xdr:rowOff>
    </xdr:to>
    <xdr:sp macro="" textlink="">
      <xdr:nvSpPr>
        <xdr:cNvPr id="120" name="太陽 119"/>
        <xdr:cNvSpPr/>
      </xdr:nvSpPr>
      <xdr:spPr>
        <a:xfrm>
          <a:off x="4344379" y="10082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62</xdr:row>
      <xdr:rowOff>31493</xdr:rowOff>
    </xdr:from>
    <xdr:to>
      <xdr:col>7</xdr:col>
      <xdr:colOff>359597</xdr:colOff>
      <xdr:row>62</xdr:row>
      <xdr:rowOff>136893</xdr:rowOff>
    </xdr:to>
    <xdr:sp macro="" textlink="">
      <xdr:nvSpPr>
        <xdr:cNvPr id="121" name="月 120"/>
        <xdr:cNvSpPr/>
      </xdr:nvSpPr>
      <xdr:spPr>
        <a:xfrm rot="13320000">
          <a:off x="4383597" y="10242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64</xdr:row>
      <xdr:rowOff>23653</xdr:rowOff>
    </xdr:from>
    <xdr:to>
      <xdr:col>7</xdr:col>
      <xdr:colOff>375890</xdr:colOff>
      <xdr:row>64</xdr:row>
      <xdr:rowOff>139714</xdr:rowOff>
    </xdr:to>
    <xdr:sp macro="" textlink="">
      <xdr:nvSpPr>
        <xdr:cNvPr id="122" name="太陽 121"/>
        <xdr:cNvSpPr/>
      </xdr:nvSpPr>
      <xdr:spPr>
        <a:xfrm>
          <a:off x="4344379" y="105392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65</xdr:row>
      <xdr:rowOff>31493</xdr:rowOff>
    </xdr:from>
    <xdr:to>
      <xdr:col>7</xdr:col>
      <xdr:colOff>359597</xdr:colOff>
      <xdr:row>65</xdr:row>
      <xdr:rowOff>136893</xdr:rowOff>
    </xdr:to>
    <xdr:sp macro="" textlink="">
      <xdr:nvSpPr>
        <xdr:cNvPr id="123" name="月 122"/>
        <xdr:cNvSpPr/>
      </xdr:nvSpPr>
      <xdr:spPr>
        <a:xfrm rot="13320000">
          <a:off x="4383597" y="106994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67</xdr:row>
      <xdr:rowOff>23653</xdr:rowOff>
    </xdr:from>
    <xdr:to>
      <xdr:col>7</xdr:col>
      <xdr:colOff>375890</xdr:colOff>
      <xdr:row>67</xdr:row>
      <xdr:rowOff>139714</xdr:rowOff>
    </xdr:to>
    <xdr:sp macro="" textlink="">
      <xdr:nvSpPr>
        <xdr:cNvPr id="124" name="太陽 123"/>
        <xdr:cNvSpPr/>
      </xdr:nvSpPr>
      <xdr:spPr>
        <a:xfrm>
          <a:off x="4344379" y="109964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68</xdr:row>
      <xdr:rowOff>31493</xdr:rowOff>
    </xdr:from>
    <xdr:to>
      <xdr:col>7</xdr:col>
      <xdr:colOff>359597</xdr:colOff>
      <xdr:row>68</xdr:row>
      <xdr:rowOff>136893</xdr:rowOff>
    </xdr:to>
    <xdr:sp macro="" textlink="">
      <xdr:nvSpPr>
        <xdr:cNvPr id="125" name="月 124"/>
        <xdr:cNvSpPr/>
      </xdr:nvSpPr>
      <xdr:spPr>
        <a:xfrm rot="13320000">
          <a:off x="4383597" y="111566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70</xdr:row>
      <xdr:rowOff>23653</xdr:rowOff>
    </xdr:from>
    <xdr:to>
      <xdr:col>7</xdr:col>
      <xdr:colOff>375890</xdr:colOff>
      <xdr:row>70</xdr:row>
      <xdr:rowOff>139714</xdr:rowOff>
    </xdr:to>
    <xdr:sp macro="" textlink="">
      <xdr:nvSpPr>
        <xdr:cNvPr id="126" name="太陽 125"/>
        <xdr:cNvSpPr/>
      </xdr:nvSpPr>
      <xdr:spPr>
        <a:xfrm>
          <a:off x="4344379" y="114536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71</xdr:row>
      <xdr:rowOff>31493</xdr:rowOff>
    </xdr:from>
    <xdr:to>
      <xdr:col>7</xdr:col>
      <xdr:colOff>359597</xdr:colOff>
      <xdr:row>71</xdr:row>
      <xdr:rowOff>136893</xdr:rowOff>
    </xdr:to>
    <xdr:sp macro="" textlink="">
      <xdr:nvSpPr>
        <xdr:cNvPr id="127" name="月 126"/>
        <xdr:cNvSpPr/>
      </xdr:nvSpPr>
      <xdr:spPr>
        <a:xfrm rot="13320000">
          <a:off x="4383597" y="116138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73</xdr:row>
      <xdr:rowOff>23653</xdr:rowOff>
    </xdr:from>
    <xdr:to>
      <xdr:col>7</xdr:col>
      <xdr:colOff>375890</xdr:colOff>
      <xdr:row>73</xdr:row>
      <xdr:rowOff>139714</xdr:rowOff>
    </xdr:to>
    <xdr:sp macro="" textlink="">
      <xdr:nvSpPr>
        <xdr:cNvPr id="128" name="太陽 127"/>
        <xdr:cNvSpPr/>
      </xdr:nvSpPr>
      <xdr:spPr>
        <a:xfrm>
          <a:off x="4344379" y="119108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74</xdr:row>
      <xdr:rowOff>31493</xdr:rowOff>
    </xdr:from>
    <xdr:to>
      <xdr:col>7</xdr:col>
      <xdr:colOff>359597</xdr:colOff>
      <xdr:row>74</xdr:row>
      <xdr:rowOff>136893</xdr:rowOff>
    </xdr:to>
    <xdr:sp macro="" textlink="">
      <xdr:nvSpPr>
        <xdr:cNvPr id="129" name="月 128"/>
        <xdr:cNvSpPr/>
      </xdr:nvSpPr>
      <xdr:spPr>
        <a:xfrm rot="13320000">
          <a:off x="4383597" y="120710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76</xdr:row>
      <xdr:rowOff>23653</xdr:rowOff>
    </xdr:from>
    <xdr:to>
      <xdr:col>7</xdr:col>
      <xdr:colOff>375890</xdr:colOff>
      <xdr:row>76</xdr:row>
      <xdr:rowOff>139714</xdr:rowOff>
    </xdr:to>
    <xdr:sp macro="" textlink="">
      <xdr:nvSpPr>
        <xdr:cNvPr id="130" name="太陽 129"/>
        <xdr:cNvSpPr/>
      </xdr:nvSpPr>
      <xdr:spPr>
        <a:xfrm>
          <a:off x="4344379" y="12368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77</xdr:row>
      <xdr:rowOff>31493</xdr:rowOff>
    </xdr:from>
    <xdr:to>
      <xdr:col>7</xdr:col>
      <xdr:colOff>359597</xdr:colOff>
      <xdr:row>77</xdr:row>
      <xdr:rowOff>136893</xdr:rowOff>
    </xdr:to>
    <xdr:sp macro="" textlink="">
      <xdr:nvSpPr>
        <xdr:cNvPr id="131" name="月 130"/>
        <xdr:cNvSpPr/>
      </xdr:nvSpPr>
      <xdr:spPr>
        <a:xfrm rot="13320000">
          <a:off x="4383597" y="12528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79</xdr:row>
      <xdr:rowOff>23653</xdr:rowOff>
    </xdr:from>
    <xdr:to>
      <xdr:col>7</xdr:col>
      <xdr:colOff>375890</xdr:colOff>
      <xdr:row>79</xdr:row>
      <xdr:rowOff>139714</xdr:rowOff>
    </xdr:to>
    <xdr:sp macro="" textlink="">
      <xdr:nvSpPr>
        <xdr:cNvPr id="132" name="太陽 131"/>
        <xdr:cNvSpPr/>
      </xdr:nvSpPr>
      <xdr:spPr>
        <a:xfrm>
          <a:off x="4344379" y="128252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80</xdr:row>
      <xdr:rowOff>31493</xdr:rowOff>
    </xdr:from>
    <xdr:to>
      <xdr:col>7</xdr:col>
      <xdr:colOff>359597</xdr:colOff>
      <xdr:row>80</xdr:row>
      <xdr:rowOff>136893</xdr:rowOff>
    </xdr:to>
    <xdr:sp macro="" textlink="">
      <xdr:nvSpPr>
        <xdr:cNvPr id="133" name="月 132"/>
        <xdr:cNvSpPr/>
      </xdr:nvSpPr>
      <xdr:spPr>
        <a:xfrm rot="13320000">
          <a:off x="4383597" y="129854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xdr:row>
      <xdr:rowOff>23653</xdr:rowOff>
    </xdr:from>
    <xdr:to>
      <xdr:col>7</xdr:col>
      <xdr:colOff>375890</xdr:colOff>
      <xdr:row>22</xdr:row>
      <xdr:rowOff>139714</xdr:rowOff>
    </xdr:to>
    <xdr:sp macro="" textlink="">
      <xdr:nvSpPr>
        <xdr:cNvPr id="134" name="太陽 133"/>
        <xdr:cNvSpPr/>
      </xdr:nvSpPr>
      <xdr:spPr>
        <a:xfrm>
          <a:off x="4344379" y="41384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xdr:row>
      <xdr:rowOff>31493</xdr:rowOff>
    </xdr:from>
    <xdr:to>
      <xdr:col>7</xdr:col>
      <xdr:colOff>359597</xdr:colOff>
      <xdr:row>23</xdr:row>
      <xdr:rowOff>136893</xdr:rowOff>
    </xdr:to>
    <xdr:sp macro="" textlink="">
      <xdr:nvSpPr>
        <xdr:cNvPr id="135" name="月 134"/>
        <xdr:cNvSpPr/>
      </xdr:nvSpPr>
      <xdr:spPr>
        <a:xfrm rot="13320000">
          <a:off x="4383597" y="42986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xdr:row>
      <xdr:rowOff>23653</xdr:rowOff>
    </xdr:from>
    <xdr:to>
      <xdr:col>7</xdr:col>
      <xdr:colOff>375890</xdr:colOff>
      <xdr:row>25</xdr:row>
      <xdr:rowOff>139714</xdr:rowOff>
    </xdr:to>
    <xdr:sp macro="" textlink="">
      <xdr:nvSpPr>
        <xdr:cNvPr id="136" name="太陽 135"/>
        <xdr:cNvSpPr/>
      </xdr:nvSpPr>
      <xdr:spPr>
        <a:xfrm>
          <a:off x="4344379" y="45956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xdr:row>
      <xdr:rowOff>31493</xdr:rowOff>
    </xdr:from>
    <xdr:to>
      <xdr:col>7</xdr:col>
      <xdr:colOff>359597</xdr:colOff>
      <xdr:row>26</xdr:row>
      <xdr:rowOff>136893</xdr:rowOff>
    </xdr:to>
    <xdr:sp macro="" textlink="">
      <xdr:nvSpPr>
        <xdr:cNvPr id="137" name="月 136"/>
        <xdr:cNvSpPr/>
      </xdr:nvSpPr>
      <xdr:spPr>
        <a:xfrm rot="13320000">
          <a:off x="4383597" y="47558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xdr:row>
      <xdr:rowOff>23653</xdr:rowOff>
    </xdr:from>
    <xdr:to>
      <xdr:col>7</xdr:col>
      <xdr:colOff>375890</xdr:colOff>
      <xdr:row>28</xdr:row>
      <xdr:rowOff>139714</xdr:rowOff>
    </xdr:to>
    <xdr:sp macro="" textlink="">
      <xdr:nvSpPr>
        <xdr:cNvPr id="138" name="太陽 137"/>
        <xdr:cNvSpPr/>
      </xdr:nvSpPr>
      <xdr:spPr>
        <a:xfrm>
          <a:off x="4344379" y="50528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xdr:row>
      <xdr:rowOff>31493</xdr:rowOff>
    </xdr:from>
    <xdr:to>
      <xdr:col>7</xdr:col>
      <xdr:colOff>359597</xdr:colOff>
      <xdr:row>29</xdr:row>
      <xdr:rowOff>136893</xdr:rowOff>
    </xdr:to>
    <xdr:sp macro="" textlink="">
      <xdr:nvSpPr>
        <xdr:cNvPr id="139" name="月 138"/>
        <xdr:cNvSpPr/>
      </xdr:nvSpPr>
      <xdr:spPr>
        <a:xfrm rot="13320000">
          <a:off x="4383597" y="52130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xdr:row>
      <xdr:rowOff>23653</xdr:rowOff>
    </xdr:from>
    <xdr:to>
      <xdr:col>7</xdr:col>
      <xdr:colOff>375890</xdr:colOff>
      <xdr:row>31</xdr:row>
      <xdr:rowOff>139714</xdr:rowOff>
    </xdr:to>
    <xdr:sp macro="" textlink="">
      <xdr:nvSpPr>
        <xdr:cNvPr id="140" name="太陽 139"/>
        <xdr:cNvSpPr/>
      </xdr:nvSpPr>
      <xdr:spPr>
        <a:xfrm>
          <a:off x="4344379" y="5510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32</xdr:row>
      <xdr:rowOff>31493</xdr:rowOff>
    </xdr:from>
    <xdr:to>
      <xdr:col>7</xdr:col>
      <xdr:colOff>359597</xdr:colOff>
      <xdr:row>32</xdr:row>
      <xdr:rowOff>136893</xdr:rowOff>
    </xdr:to>
    <xdr:sp macro="" textlink="">
      <xdr:nvSpPr>
        <xdr:cNvPr id="141" name="月 140"/>
        <xdr:cNvSpPr/>
      </xdr:nvSpPr>
      <xdr:spPr>
        <a:xfrm rot="13320000">
          <a:off x="4383597" y="5670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xdr:row>
      <xdr:rowOff>23653</xdr:rowOff>
    </xdr:from>
    <xdr:to>
      <xdr:col>7</xdr:col>
      <xdr:colOff>375890</xdr:colOff>
      <xdr:row>31</xdr:row>
      <xdr:rowOff>139714</xdr:rowOff>
    </xdr:to>
    <xdr:sp macro="" textlink="">
      <xdr:nvSpPr>
        <xdr:cNvPr id="142" name="太陽 141"/>
        <xdr:cNvSpPr/>
      </xdr:nvSpPr>
      <xdr:spPr>
        <a:xfrm>
          <a:off x="4344379" y="5510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32</xdr:row>
      <xdr:rowOff>31493</xdr:rowOff>
    </xdr:from>
    <xdr:to>
      <xdr:col>7</xdr:col>
      <xdr:colOff>359597</xdr:colOff>
      <xdr:row>32</xdr:row>
      <xdr:rowOff>136893</xdr:rowOff>
    </xdr:to>
    <xdr:sp macro="" textlink="">
      <xdr:nvSpPr>
        <xdr:cNvPr id="143" name="月 142"/>
        <xdr:cNvSpPr/>
      </xdr:nvSpPr>
      <xdr:spPr>
        <a:xfrm rot="13320000">
          <a:off x="4383597" y="5670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34</xdr:row>
      <xdr:rowOff>23653</xdr:rowOff>
    </xdr:from>
    <xdr:to>
      <xdr:col>7</xdr:col>
      <xdr:colOff>375890</xdr:colOff>
      <xdr:row>34</xdr:row>
      <xdr:rowOff>139714</xdr:rowOff>
    </xdr:to>
    <xdr:sp macro="" textlink="">
      <xdr:nvSpPr>
        <xdr:cNvPr id="144" name="太陽 143"/>
        <xdr:cNvSpPr/>
      </xdr:nvSpPr>
      <xdr:spPr>
        <a:xfrm>
          <a:off x="4344379" y="59672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35</xdr:row>
      <xdr:rowOff>31493</xdr:rowOff>
    </xdr:from>
    <xdr:to>
      <xdr:col>7</xdr:col>
      <xdr:colOff>359597</xdr:colOff>
      <xdr:row>35</xdr:row>
      <xdr:rowOff>136893</xdr:rowOff>
    </xdr:to>
    <xdr:sp macro="" textlink="">
      <xdr:nvSpPr>
        <xdr:cNvPr id="145" name="月 144"/>
        <xdr:cNvSpPr/>
      </xdr:nvSpPr>
      <xdr:spPr>
        <a:xfrm rot="13320000">
          <a:off x="4383597" y="61274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37</xdr:row>
      <xdr:rowOff>23653</xdr:rowOff>
    </xdr:from>
    <xdr:to>
      <xdr:col>7</xdr:col>
      <xdr:colOff>375890</xdr:colOff>
      <xdr:row>37</xdr:row>
      <xdr:rowOff>139714</xdr:rowOff>
    </xdr:to>
    <xdr:sp macro="" textlink="">
      <xdr:nvSpPr>
        <xdr:cNvPr id="146" name="太陽 145"/>
        <xdr:cNvSpPr/>
      </xdr:nvSpPr>
      <xdr:spPr>
        <a:xfrm>
          <a:off x="4344379" y="64244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38</xdr:row>
      <xdr:rowOff>31493</xdr:rowOff>
    </xdr:from>
    <xdr:to>
      <xdr:col>7</xdr:col>
      <xdr:colOff>359597</xdr:colOff>
      <xdr:row>38</xdr:row>
      <xdr:rowOff>136893</xdr:rowOff>
    </xdr:to>
    <xdr:sp macro="" textlink="">
      <xdr:nvSpPr>
        <xdr:cNvPr id="147" name="月 146"/>
        <xdr:cNvSpPr/>
      </xdr:nvSpPr>
      <xdr:spPr>
        <a:xfrm rot="13320000">
          <a:off x="4383597" y="65846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40</xdr:row>
      <xdr:rowOff>23653</xdr:rowOff>
    </xdr:from>
    <xdr:to>
      <xdr:col>7</xdr:col>
      <xdr:colOff>375890</xdr:colOff>
      <xdr:row>40</xdr:row>
      <xdr:rowOff>139714</xdr:rowOff>
    </xdr:to>
    <xdr:sp macro="" textlink="">
      <xdr:nvSpPr>
        <xdr:cNvPr id="148" name="太陽 147"/>
        <xdr:cNvSpPr/>
      </xdr:nvSpPr>
      <xdr:spPr>
        <a:xfrm>
          <a:off x="4344379" y="68816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41</xdr:row>
      <xdr:rowOff>31493</xdr:rowOff>
    </xdr:from>
    <xdr:to>
      <xdr:col>7</xdr:col>
      <xdr:colOff>359597</xdr:colOff>
      <xdr:row>41</xdr:row>
      <xdr:rowOff>136893</xdr:rowOff>
    </xdr:to>
    <xdr:sp macro="" textlink="">
      <xdr:nvSpPr>
        <xdr:cNvPr id="149" name="月 148"/>
        <xdr:cNvSpPr/>
      </xdr:nvSpPr>
      <xdr:spPr>
        <a:xfrm rot="13320000">
          <a:off x="4383597" y="70418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43</xdr:row>
      <xdr:rowOff>23653</xdr:rowOff>
    </xdr:from>
    <xdr:to>
      <xdr:col>7</xdr:col>
      <xdr:colOff>375890</xdr:colOff>
      <xdr:row>43</xdr:row>
      <xdr:rowOff>139714</xdr:rowOff>
    </xdr:to>
    <xdr:sp macro="" textlink="">
      <xdr:nvSpPr>
        <xdr:cNvPr id="150" name="太陽 149"/>
        <xdr:cNvSpPr/>
      </xdr:nvSpPr>
      <xdr:spPr>
        <a:xfrm>
          <a:off x="4344379" y="73388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44</xdr:row>
      <xdr:rowOff>31493</xdr:rowOff>
    </xdr:from>
    <xdr:to>
      <xdr:col>7</xdr:col>
      <xdr:colOff>359597</xdr:colOff>
      <xdr:row>44</xdr:row>
      <xdr:rowOff>136893</xdr:rowOff>
    </xdr:to>
    <xdr:sp macro="" textlink="">
      <xdr:nvSpPr>
        <xdr:cNvPr id="151" name="月 150"/>
        <xdr:cNvSpPr/>
      </xdr:nvSpPr>
      <xdr:spPr>
        <a:xfrm rot="13320000">
          <a:off x="4383597" y="74990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46</xdr:row>
      <xdr:rowOff>23653</xdr:rowOff>
    </xdr:from>
    <xdr:to>
      <xdr:col>7</xdr:col>
      <xdr:colOff>375890</xdr:colOff>
      <xdr:row>46</xdr:row>
      <xdr:rowOff>139714</xdr:rowOff>
    </xdr:to>
    <xdr:sp macro="" textlink="">
      <xdr:nvSpPr>
        <xdr:cNvPr id="152" name="太陽 151"/>
        <xdr:cNvSpPr/>
      </xdr:nvSpPr>
      <xdr:spPr>
        <a:xfrm>
          <a:off x="4344379" y="7796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47</xdr:row>
      <xdr:rowOff>31493</xdr:rowOff>
    </xdr:from>
    <xdr:to>
      <xdr:col>7</xdr:col>
      <xdr:colOff>359597</xdr:colOff>
      <xdr:row>47</xdr:row>
      <xdr:rowOff>136893</xdr:rowOff>
    </xdr:to>
    <xdr:sp macro="" textlink="">
      <xdr:nvSpPr>
        <xdr:cNvPr id="153" name="月 152"/>
        <xdr:cNvSpPr/>
      </xdr:nvSpPr>
      <xdr:spPr>
        <a:xfrm rot="13320000">
          <a:off x="4383597" y="7956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49</xdr:row>
      <xdr:rowOff>23653</xdr:rowOff>
    </xdr:from>
    <xdr:to>
      <xdr:col>7</xdr:col>
      <xdr:colOff>375890</xdr:colOff>
      <xdr:row>49</xdr:row>
      <xdr:rowOff>139714</xdr:rowOff>
    </xdr:to>
    <xdr:sp macro="" textlink="">
      <xdr:nvSpPr>
        <xdr:cNvPr id="154" name="太陽 153"/>
        <xdr:cNvSpPr/>
      </xdr:nvSpPr>
      <xdr:spPr>
        <a:xfrm>
          <a:off x="4344379" y="82532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50</xdr:row>
      <xdr:rowOff>31493</xdr:rowOff>
    </xdr:from>
    <xdr:to>
      <xdr:col>7</xdr:col>
      <xdr:colOff>359597</xdr:colOff>
      <xdr:row>50</xdr:row>
      <xdr:rowOff>136893</xdr:rowOff>
    </xdr:to>
    <xdr:sp macro="" textlink="">
      <xdr:nvSpPr>
        <xdr:cNvPr id="155" name="月 154"/>
        <xdr:cNvSpPr/>
      </xdr:nvSpPr>
      <xdr:spPr>
        <a:xfrm rot="13320000">
          <a:off x="4383597" y="84134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52</xdr:row>
      <xdr:rowOff>23653</xdr:rowOff>
    </xdr:from>
    <xdr:to>
      <xdr:col>7</xdr:col>
      <xdr:colOff>375890</xdr:colOff>
      <xdr:row>52</xdr:row>
      <xdr:rowOff>139714</xdr:rowOff>
    </xdr:to>
    <xdr:sp macro="" textlink="">
      <xdr:nvSpPr>
        <xdr:cNvPr id="156" name="太陽 155"/>
        <xdr:cNvSpPr/>
      </xdr:nvSpPr>
      <xdr:spPr>
        <a:xfrm>
          <a:off x="4344379" y="87104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53</xdr:row>
      <xdr:rowOff>31493</xdr:rowOff>
    </xdr:from>
    <xdr:to>
      <xdr:col>7</xdr:col>
      <xdr:colOff>359597</xdr:colOff>
      <xdr:row>53</xdr:row>
      <xdr:rowOff>136893</xdr:rowOff>
    </xdr:to>
    <xdr:sp macro="" textlink="">
      <xdr:nvSpPr>
        <xdr:cNvPr id="157" name="月 156"/>
        <xdr:cNvSpPr/>
      </xdr:nvSpPr>
      <xdr:spPr>
        <a:xfrm rot="13320000">
          <a:off x="4383597" y="88706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55</xdr:row>
      <xdr:rowOff>23653</xdr:rowOff>
    </xdr:from>
    <xdr:to>
      <xdr:col>7</xdr:col>
      <xdr:colOff>375890</xdr:colOff>
      <xdr:row>55</xdr:row>
      <xdr:rowOff>139714</xdr:rowOff>
    </xdr:to>
    <xdr:sp macro="" textlink="">
      <xdr:nvSpPr>
        <xdr:cNvPr id="158" name="太陽 157"/>
        <xdr:cNvSpPr/>
      </xdr:nvSpPr>
      <xdr:spPr>
        <a:xfrm>
          <a:off x="4344379" y="91676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56</xdr:row>
      <xdr:rowOff>31493</xdr:rowOff>
    </xdr:from>
    <xdr:to>
      <xdr:col>7</xdr:col>
      <xdr:colOff>359597</xdr:colOff>
      <xdr:row>56</xdr:row>
      <xdr:rowOff>136893</xdr:rowOff>
    </xdr:to>
    <xdr:sp macro="" textlink="">
      <xdr:nvSpPr>
        <xdr:cNvPr id="159" name="月 158"/>
        <xdr:cNvSpPr/>
      </xdr:nvSpPr>
      <xdr:spPr>
        <a:xfrm rot="13320000">
          <a:off x="4383597" y="93278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58</xdr:row>
      <xdr:rowOff>23653</xdr:rowOff>
    </xdr:from>
    <xdr:to>
      <xdr:col>7</xdr:col>
      <xdr:colOff>375890</xdr:colOff>
      <xdr:row>58</xdr:row>
      <xdr:rowOff>139714</xdr:rowOff>
    </xdr:to>
    <xdr:sp macro="" textlink="">
      <xdr:nvSpPr>
        <xdr:cNvPr id="160" name="太陽 159"/>
        <xdr:cNvSpPr/>
      </xdr:nvSpPr>
      <xdr:spPr>
        <a:xfrm>
          <a:off x="4344379" y="96248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59</xdr:row>
      <xdr:rowOff>31493</xdr:rowOff>
    </xdr:from>
    <xdr:to>
      <xdr:col>7</xdr:col>
      <xdr:colOff>359597</xdr:colOff>
      <xdr:row>59</xdr:row>
      <xdr:rowOff>136893</xdr:rowOff>
    </xdr:to>
    <xdr:sp macro="" textlink="">
      <xdr:nvSpPr>
        <xdr:cNvPr id="161" name="月 160"/>
        <xdr:cNvSpPr/>
      </xdr:nvSpPr>
      <xdr:spPr>
        <a:xfrm rot="13320000">
          <a:off x="4383597" y="97850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61</xdr:row>
      <xdr:rowOff>23653</xdr:rowOff>
    </xdr:from>
    <xdr:to>
      <xdr:col>7</xdr:col>
      <xdr:colOff>375890</xdr:colOff>
      <xdr:row>61</xdr:row>
      <xdr:rowOff>139714</xdr:rowOff>
    </xdr:to>
    <xdr:sp macro="" textlink="">
      <xdr:nvSpPr>
        <xdr:cNvPr id="162" name="太陽 161"/>
        <xdr:cNvSpPr/>
      </xdr:nvSpPr>
      <xdr:spPr>
        <a:xfrm>
          <a:off x="4344379" y="10082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62</xdr:row>
      <xdr:rowOff>31493</xdr:rowOff>
    </xdr:from>
    <xdr:to>
      <xdr:col>7</xdr:col>
      <xdr:colOff>359597</xdr:colOff>
      <xdr:row>62</xdr:row>
      <xdr:rowOff>136893</xdr:rowOff>
    </xdr:to>
    <xdr:sp macro="" textlink="">
      <xdr:nvSpPr>
        <xdr:cNvPr id="163" name="月 162"/>
        <xdr:cNvSpPr/>
      </xdr:nvSpPr>
      <xdr:spPr>
        <a:xfrm rot="13320000">
          <a:off x="4383597" y="10242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61</xdr:row>
      <xdr:rowOff>23653</xdr:rowOff>
    </xdr:from>
    <xdr:to>
      <xdr:col>7</xdr:col>
      <xdr:colOff>375890</xdr:colOff>
      <xdr:row>61</xdr:row>
      <xdr:rowOff>139714</xdr:rowOff>
    </xdr:to>
    <xdr:sp macro="" textlink="">
      <xdr:nvSpPr>
        <xdr:cNvPr id="164" name="太陽 163"/>
        <xdr:cNvSpPr/>
      </xdr:nvSpPr>
      <xdr:spPr>
        <a:xfrm>
          <a:off x="4344379" y="10082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62</xdr:row>
      <xdr:rowOff>31493</xdr:rowOff>
    </xdr:from>
    <xdr:to>
      <xdr:col>7</xdr:col>
      <xdr:colOff>359597</xdr:colOff>
      <xdr:row>62</xdr:row>
      <xdr:rowOff>136893</xdr:rowOff>
    </xdr:to>
    <xdr:sp macro="" textlink="">
      <xdr:nvSpPr>
        <xdr:cNvPr id="165" name="月 164"/>
        <xdr:cNvSpPr/>
      </xdr:nvSpPr>
      <xdr:spPr>
        <a:xfrm rot="13320000">
          <a:off x="4383597" y="10242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64</xdr:row>
      <xdr:rowOff>23653</xdr:rowOff>
    </xdr:from>
    <xdr:to>
      <xdr:col>7</xdr:col>
      <xdr:colOff>375890</xdr:colOff>
      <xdr:row>64</xdr:row>
      <xdr:rowOff>139714</xdr:rowOff>
    </xdr:to>
    <xdr:sp macro="" textlink="">
      <xdr:nvSpPr>
        <xdr:cNvPr id="166" name="太陽 165"/>
        <xdr:cNvSpPr/>
      </xdr:nvSpPr>
      <xdr:spPr>
        <a:xfrm>
          <a:off x="4344379" y="105392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65</xdr:row>
      <xdr:rowOff>31493</xdr:rowOff>
    </xdr:from>
    <xdr:to>
      <xdr:col>7</xdr:col>
      <xdr:colOff>359597</xdr:colOff>
      <xdr:row>65</xdr:row>
      <xdr:rowOff>136893</xdr:rowOff>
    </xdr:to>
    <xdr:sp macro="" textlink="">
      <xdr:nvSpPr>
        <xdr:cNvPr id="167" name="月 166"/>
        <xdr:cNvSpPr/>
      </xdr:nvSpPr>
      <xdr:spPr>
        <a:xfrm rot="13320000">
          <a:off x="4383597" y="106994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67</xdr:row>
      <xdr:rowOff>23653</xdr:rowOff>
    </xdr:from>
    <xdr:to>
      <xdr:col>7</xdr:col>
      <xdr:colOff>375890</xdr:colOff>
      <xdr:row>67</xdr:row>
      <xdr:rowOff>139714</xdr:rowOff>
    </xdr:to>
    <xdr:sp macro="" textlink="">
      <xdr:nvSpPr>
        <xdr:cNvPr id="168" name="太陽 167"/>
        <xdr:cNvSpPr/>
      </xdr:nvSpPr>
      <xdr:spPr>
        <a:xfrm>
          <a:off x="4344379" y="109964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68</xdr:row>
      <xdr:rowOff>31493</xdr:rowOff>
    </xdr:from>
    <xdr:to>
      <xdr:col>7</xdr:col>
      <xdr:colOff>359597</xdr:colOff>
      <xdr:row>68</xdr:row>
      <xdr:rowOff>136893</xdr:rowOff>
    </xdr:to>
    <xdr:sp macro="" textlink="">
      <xdr:nvSpPr>
        <xdr:cNvPr id="169" name="月 168"/>
        <xdr:cNvSpPr/>
      </xdr:nvSpPr>
      <xdr:spPr>
        <a:xfrm rot="13320000">
          <a:off x="4383597" y="111566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70</xdr:row>
      <xdr:rowOff>23653</xdr:rowOff>
    </xdr:from>
    <xdr:to>
      <xdr:col>7</xdr:col>
      <xdr:colOff>375890</xdr:colOff>
      <xdr:row>70</xdr:row>
      <xdr:rowOff>139714</xdr:rowOff>
    </xdr:to>
    <xdr:sp macro="" textlink="">
      <xdr:nvSpPr>
        <xdr:cNvPr id="170" name="太陽 169"/>
        <xdr:cNvSpPr/>
      </xdr:nvSpPr>
      <xdr:spPr>
        <a:xfrm>
          <a:off x="4344379" y="114536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71</xdr:row>
      <xdr:rowOff>31493</xdr:rowOff>
    </xdr:from>
    <xdr:to>
      <xdr:col>7</xdr:col>
      <xdr:colOff>359597</xdr:colOff>
      <xdr:row>71</xdr:row>
      <xdr:rowOff>136893</xdr:rowOff>
    </xdr:to>
    <xdr:sp macro="" textlink="">
      <xdr:nvSpPr>
        <xdr:cNvPr id="171" name="月 170"/>
        <xdr:cNvSpPr/>
      </xdr:nvSpPr>
      <xdr:spPr>
        <a:xfrm rot="13320000">
          <a:off x="4383597" y="116138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73</xdr:row>
      <xdr:rowOff>23653</xdr:rowOff>
    </xdr:from>
    <xdr:to>
      <xdr:col>7</xdr:col>
      <xdr:colOff>375890</xdr:colOff>
      <xdr:row>73</xdr:row>
      <xdr:rowOff>139714</xdr:rowOff>
    </xdr:to>
    <xdr:sp macro="" textlink="">
      <xdr:nvSpPr>
        <xdr:cNvPr id="172" name="太陽 171"/>
        <xdr:cNvSpPr/>
      </xdr:nvSpPr>
      <xdr:spPr>
        <a:xfrm>
          <a:off x="4344379" y="119108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74</xdr:row>
      <xdr:rowOff>31493</xdr:rowOff>
    </xdr:from>
    <xdr:to>
      <xdr:col>7</xdr:col>
      <xdr:colOff>359597</xdr:colOff>
      <xdr:row>74</xdr:row>
      <xdr:rowOff>136893</xdr:rowOff>
    </xdr:to>
    <xdr:sp macro="" textlink="">
      <xdr:nvSpPr>
        <xdr:cNvPr id="173" name="月 172"/>
        <xdr:cNvSpPr/>
      </xdr:nvSpPr>
      <xdr:spPr>
        <a:xfrm rot="13320000">
          <a:off x="4383597" y="120710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76</xdr:row>
      <xdr:rowOff>23653</xdr:rowOff>
    </xdr:from>
    <xdr:to>
      <xdr:col>7</xdr:col>
      <xdr:colOff>375890</xdr:colOff>
      <xdr:row>76</xdr:row>
      <xdr:rowOff>139714</xdr:rowOff>
    </xdr:to>
    <xdr:sp macro="" textlink="">
      <xdr:nvSpPr>
        <xdr:cNvPr id="174" name="太陽 173"/>
        <xdr:cNvSpPr/>
      </xdr:nvSpPr>
      <xdr:spPr>
        <a:xfrm>
          <a:off x="4344379" y="12368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77</xdr:row>
      <xdr:rowOff>31493</xdr:rowOff>
    </xdr:from>
    <xdr:to>
      <xdr:col>7</xdr:col>
      <xdr:colOff>359597</xdr:colOff>
      <xdr:row>77</xdr:row>
      <xdr:rowOff>136893</xdr:rowOff>
    </xdr:to>
    <xdr:sp macro="" textlink="">
      <xdr:nvSpPr>
        <xdr:cNvPr id="175" name="月 174"/>
        <xdr:cNvSpPr/>
      </xdr:nvSpPr>
      <xdr:spPr>
        <a:xfrm rot="13320000">
          <a:off x="4383597" y="12528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79</xdr:row>
      <xdr:rowOff>23653</xdr:rowOff>
    </xdr:from>
    <xdr:to>
      <xdr:col>7</xdr:col>
      <xdr:colOff>375890</xdr:colOff>
      <xdr:row>79</xdr:row>
      <xdr:rowOff>139714</xdr:rowOff>
    </xdr:to>
    <xdr:sp macro="" textlink="">
      <xdr:nvSpPr>
        <xdr:cNvPr id="176" name="太陽 175"/>
        <xdr:cNvSpPr/>
      </xdr:nvSpPr>
      <xdr:spPr>
        <a:xfrm>
          <a:off x="4344379" y="128252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80</xdr:row>
      <xdr:rowOff>31493</xdr:rowOff>
    </xdr:from>
    <xdr:to>
      <xdr:col>7</xdr:col>
      <xdr:colOff>359597</xdr:colOff>
      <xdr:row>80</xdr:row>
      <xdr:rowOff>136893</xdr:rowOff>
    </xdr:to>
    <xdr:sp macro="" textlink="">
      <xdr:nvSpPr>
        <xdr:cNvPr id="177" name="月 176"/>
        <xdr:cNvSpPr/>
      </xdr:nvSpPr>
      <xdr:spPr>
        <a:xfrm rot="13320000">
          <a:off x="4383597" y="129854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xdr:row>
      <xdr:rowOff>23653</xdr:rowOff>
    </xdr:from>
    <xdr:to>
      <xdr:col>7</xdr:col>
      <xdr:colOff>375890</xdr:colOff>
      <xdr:row>22</xdr:row>
      <xdr:rowOff>139714</xdr:rowOff>
    </xdr:to>
    <xdr:sp macro="" textlink="">
      <xdr:nvSpPr>
        <xdr:cNvPr id="178" name="太陽 177"/>
        <xdr:cNvSpPr/>
      </xdr:nvSpPr>
      <xdr:spPr>
        <a:xfrm>
          <a:off x="4344379" y="41384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xdr:row>
      <xdr:rowOff>31493</xdr:rowOff>
    </xdr:from>
    <xdr:to>
      <xdr:col>7</xdr:col>
      <xdr:colOff>359597</xdr:colOff>
      <xdr:row>23</xdr:row>
      <xdr:rowOff>136893</xdr:rowOff>
    </xdr:to>
    <xdr:sp macro="" textlink="">
      <xdr:nvSpPr>
        <xdr:cNvPr id="179" name="月 178"/>
        <xdr:cNvSpPr/>
      </xdr:nvSpPr>
      <xdr:spPr>
        <a:xfrm rot="13320000">
          <a:off x="4383597" y="42986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xdr:row>
      <xdr:rowOff>23653</xdr:rowOff>
    </xdr:from>
    <xdr:to>
      <xdr:col>7</xdr:col>
      <xdr:colOff>375890</xdr:colOff>
      <xdr:row>25</xdr:row>
      <xdr:rowOff>139714</xdr:rowOff>
    </xdr:to>
    <xdr:sp macro="" textlink="">
      <xdr:nvSpPr>
        <xdr:cNvPr id="180" name="太陽 179"/>
        <xdr:cNvSpPr/>
      </xdr:nvSpPr>
      <xdr:spPr>
        <a:xfrm>
          <a:off x="4344379" y="45956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xdr:row>
      <xdr:rowOff>31493</xdr:rowOff>
    </xdr:from>
    <xdr:to>
      <xdr:col>7</xdr:col>
      <xdr:colOff>359597</xdr:colOff>
      <xdr:row>26</xdr:row>
      <xdr:rowOff>136893</xdr:rowOff>
    </xdr:to>
    <xdr:sp macro="" textlink="">
      <xdr:nvSpPr>
        <xdr:cNvPr id="181" name="月 180"/>
        <xdr:cNvSpPr/>
      </xdr:nvSpPr>
      <xdr:spPr>
        <a:xfrm rot="13320000">
          <a:off x="4383597" y="47558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xdr:row>
      <xdr:rowOff>23653</xdr:rowOff>
    </xdr:from>
    <xdr:to>
      <xdr:col>7</xdr:col>
      <xdr:colOff>375890</xdr:colOff>
      <xdr:row>28</xdr:row>
      <xdr:rowOff>139714</xdr:rowOff>
    </xdr:to>
    <xdr:sp macro="" textlink="">
      <xdr:nvSpPr>
        <xdr:cNvPr id="182" name="太陽 181"/>
        <xdr:cNvSpPr/>
      </xdr:nvSpPr>
      <xdr:spPr>
        <a:xfrm>
          <a:off x="4344379" y="50528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xdr:row>
      <xdr:rowOff>31493</xdr:rowOff>
    </xdr:from>
    <xdr:to>
      <xdr:col>7</xdr:col>
      <xdr:colOff>359597</xdr:colOff>
      <xdr:row>29</xdr:row>
      <xdr:rowOff>136893</xdr:rowOff>
    </xdr:to>
    <xdr:sp macro="" textlink="">
      <xdr:nvSpPr>
        <xdr:cNvPr id="183" name="月 182"/>
        <xdr:cNvSpPr/>
      </xdr:nvSpPr>
      <xdr:spPr>
        <a:xfrm rot="13320000">
          <a:off x="4383597" y="52130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xdr:row>
      <xdr:rowOff>23653</xdr:rowOff>
    </xdr:from>
    <xdr:to>
      <xdr:col>7</xdr:col>
      <xdr:colOff>375890</xdr:colOff>
      <xdr:row>31</xdr:row>
      <xdr:rowOff>139714</xdr:rowOff>
    </xdr:to>
    <xdr:sp macro="" textlink="">
      <xdr:nvSpPr>
        <xdr:cNvPr id="184" name="太陽 183"/>
        <xdr:cNvSpPr/>
      </xdr:nvSpPr>
      <xdr:spPr>
        <a:xfrm>
          <a:off x="4344379" y="5510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32</xdr:row>
      <xdr:rowOff>31493</xdr:rowOff>
    </xdr:from>
    <xdr:to>
      <xdr:col>7</xdr:col>
      <xdr:colOff>359597</xdr:colOff>
      <xdr:row>32</xdr:row>
      <xdr:rowOff>136893</xdr:rowOff>
    </xdr:to>
    <xdr:sp macro="" textlink="">
      <xdr:nvSpPr>
        <xdr:cNvPr id="185" name="月 184"/>
        <xdr:cNvSpPr/>
      </xdr:nvSpPr>
      <xdr:spPr>
        <a:xfrm rot="13320000">
          <a:off x="4383597" y="5670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xdr:row>
      <xdr:rowOff>23653</xdr:rowOff>
    </xdr:from>
    <xdr:to>
      <xdr:col>7</xdr:col>
      <xdr:colOff>375890</xdr:colOff>
      <xdr:row>31</xdr:row>
      <xdr:rowOff>139714</xdr:rowOff>
    </xdr:to>
    <xdr:sp macro="" textlink="">
      <xdr:nvSpPr>
        <xdr:cNvPr id="186" name="太陽 185"/>
        <xdr:cNvSpPr/>
      </xdr:nvSpPr>
      <xdr:spPr>
        <a:xfrm>
          <a:off x="4344379" y="5510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32</xdr:row>
      <xdr:rowOff>31493</xdr:rowOff>
    </xdr:from>
    <xdr:to>
      <xdr:col>7</xdr:col>
      <xdr:colOff>359597</xdr:colOff>
      <xdr:row>32</xdr:row>
      <xdr:rowOff>136893</xdr:rowOff>
    </xdr:to>
    <xdr:sp macro="" textlink="">
      <xdr:nvSpPr>
        <xdr:cNvPr id="187" name="月 186"/>
        <xdr:cNvSpPr/>
      </xdr:nvSpPr>
      <xdr:spPr>
        <a:xfrm rot="13320000">
          <a:off x="4383597" y="5670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34</xdr:row>
      <xdr:rowOff>23653</xdr:rowOff>
    </xdr:from>
    <xdr:to>
      <xdr:col>7</xdr:col>
      <xdr:colOff>375890</xdr:colOff>
      <xdr:row>34</xdr:row>
      <xdr:rowOff>139714</xdr:rowOff>
    </xdr:to>
    <xdr:sp macro="" textlink="">
      <xdr:nvSpPr>
        <xdr:cNvPr id="188" name="太陽 187"/>
        <xdr:cNvSpPr/>
      </xdr:nvSpPr>
      <xdr:spPr>
        <a:xfrm>
          <a:off x="4344379" y="59672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35</xdr:row>
      <xdr:rowOff>31493</xdr:rowOff>
    </xdr:from>
    <xdr:to>
      <xdr:col>7</xdr:col>
      <xdr:colOff>359597</xdr:colOff>
      <xdr:row>35</xdr:row>
      <xdr:rowOff>136893</xdr:rowOff>
    </xdr:to>
    <xdr:sp macro="" textlink="">
      <xdr:nvSpPr>
        <xdr:cNvPr id="189" name="月 188"/>
        <xdr:cNvSpPr/>
      </xdr:nvSpPr>
      <xdr:spPr>
        <a:xfrm rot="13320000">
          <a:off x="4383597" y="61274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37</xdr:row>
      <xdr:rowOff>23653</xdr:rowOff>
    </xdr:from>
    <xdr:to>
      <xdr:col>7</xdr:col>
      <xdr:colOff>375890</xdr:colOff>
      <xdr:row>37</xdr:row>
      <xdr:rowOff>139714</xdr:rowOff>
    </xdr:to>
    <xdr:sp macro="" textlink="">
      <xdr:nvSpPr>
        <xdr:cNvPr id="190" name="太陽 189"/>
        <xdr:cNvSpPr/>
      </xdr:nvSpPr>
      <xdr:spPr>
        <a:xfrm>
          <a:off x="4344379" y="64244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38</xdr:row>
      <xdr:rowOff>31493</xdr:rowOff>
    </xdr:from>
    <xdr:to>
      <xdr:col>7</xdr:col>
      <xdr:colOff>359597</xdr:colOff>
      <xdr:row>38</xdr:row>
      <xdr:rowOff>136893</xdr:rowOff>
    </xdr:to>
    <xdr:sp macro="" textlink="">
      <xdr:nvSpPr>
        <xdr:cNvPr id="191" name="月 190"/>
        <xdr:cNvSpPr/>
      </xdr:nvSpPr>
      <xdr:spPr>
        <a:xfrm rot="13320000">
          <a:off x="4383597" y="65846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40</xdr:row>
      <xdr:rowOff>23653</xdr:rowOff>
    </xdr:from>
    <xdr:to>
      <xdr:col>7</xdr:col>
      <xdr:colOff>375890</xdr:colOff>
      <xdr:row>40</xdr:row>
      <xdr:rowOff>139714</xdr:rowOff>
    </xdr:to>
    <xdr:sp macro="" textlink="">
      <xdr:nvSpPr>
        <xdr:cNvPr id="192" name="太陽 191"/>
        <xdr:cNvSpPr/>
      </xdr:nvSpPr>
      <xdr:spPr>
        <a:xfrm>
          <a:off x="4344379" y="68816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41</xdr:row>
      <xdr:rowOff>31493</xdr:rowOff>
    </xdr:from>
    <xdr:to>
      <xdr:col>7</xdr:col>
      <xdr:colOff>359597</xdr:colOff>
      <xdr:row>41</xdr:row>
      <xdr:rowOff>136893</xdr:rowOff>
    </xdr:to>
    <xdr:sp macro="" textlink="">
      <xdr:nvSpPr>
        <xdr:cNvPr id="193" name="月 192"/>
        <xdr:cNvSpPr/>
      </xdr:nvSpPr>
      <xdr:spPr>
        <a:xfrm rot="13320000">
          <a:off x="4383597" y="70418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43</xdr:row>
      <xdr:rowOff>23653</xdr:rowOff>
    </xdr:from>
    <xdr:to>
      <xdr:col>7</xdr:col>
      <xdr:colOff>375890</xdr:colOff>
      <xdr:row>43</xdr:row>
      <xdr:rowOff>139714</xdr:rowOff>
    </xdr:to>
    <xdr:sp macro="" textlink="">
      <xdr:nvSpPr>
        <xdr:cNvPr id="194" name="太陽 193"/>
        <xdr:cNvSpPr/>
      </xdr:nvSpPr>
      <xdr:spPr>
        <a:xfrm>
          <a:off x="4344379" y="73388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44</xdr:row>
      <xdr:rowOff>31493</xdr:rowOff>
    </xdr:from>
    <xdr:to>
      <xdr:col>7</xdr:col>
      <xdr:colOff>359597</xdr:colOff>
      <xdr:row>44</xdr:row>
      <xdr:rowOff>136893</xdr:rowOff>
    </xdr:to>
    <xdr:sp macro="" textlink="">
      <xdr:nvSpPr>
        <xdr:cNvPr id="195" name="月 194"/>
        <xdr:cNvSpPr/>
      </xdr:nvSpPr>
      <xdr:spPr>
        <a:xfrm rot="13320000">
          <a:off x="4383597" y="74990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46</xdr:row>
      <xdr:rowOff>23653</xdr:rowOff>
    </xdr:from>
    <xdr:to>
      <xdr:col>7</xdr:col>
      <xdr:colOff>375890</xdr:colOff>
      <xdr:row>46</xdr:row>
      <xdr:rowOff>139714</xdr:rowOff>
    </xdr:to>
    <xdr:sp macro="" textlink="">
      <xdr:nvSpPr>
        <xdr:cNvPr id="196" name="太陽 195"/>
        <xdr:cNvSpPr/>
      </xdr:nvSpPr>
      <xdr:spPr>
        <a:xfrm>
          <a:off x="4344379" y="7796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47</xdr:row>
      <xdr:rowOff>31493</xdr:rowOff>
    </xdr:from>
    <xdr:to>
      <xdr:col>7</xdr:col>
      <xdr:colOff>359597</xdr:colOff>
      <xdr:row>47</xdr:row>
      <xdr:rowOff>136893</xdr:rowOff>
    </xdr:to>
    <xdr:sp macro="" textlink="">
      <xdr:nvSpPr>
        <xdr:cNvPr id="197" name="月 196"/>
        <xdr:cNvSpPr/>
      </xdr:nvSpPr>
      <xdr:spPr>
        <a:xfrm rot="13320000">
          <a:off x="4383597" y="7956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49</xdr:row>
      <xdr:rowOff>23653</xdr:rowOff>
    </xdr:from>
    <xdr:to>
      <xdr:col>7</xdr:col>
      <xdr:colOff>375890</xdr:colOff>
      <xdr:row>49</xdr:row>
      <xdr:rowOff>139714</xdr:rowOff>
    </xdr:to>
    <xdr:sp macro="" textlink="">
      <xdr:nvSpPr>
        <xdr:cNvPr id="198" name="太陽 197"/>
        <xdr:cNvSpPr/>
      </xdr:nvSpPr>
      <xdr:spPr>
        <a:xfrm>
          <a:off x="4344379" y="82532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50</xdr:row>
      <xdr:rowOff>31493</xdr:rowOff>
    </xdr:from>
    <xdr:to>
      <xdr:col>7</xdr:col>
      <xdr:colOff>359597</xdr:colOff>
      <xdr:row>50</xdr:row>
      <xdr:rowOff>136893</xdr:rowOff>
    </xdr:to>
    <xdr:sp macro="" textlink="">
      <xdr:nvSpPr>
        <xdr:cNvPr id="199" name="月 198"/>
        <xdr:cNvSpPr/>
      </xdr:nvSpPr>
      <xdr:spPr>
        <a:xfrm rot="13320000">
          <a:off x="4383597" y="84134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52</xdr:row>
      <xdr:rowOff>23653</xdr:rowOff>
    </xdr:from>
    <xdr:to>
      <xdr:col>7</xdr:col>
      <xdr:colOff>375890</xdr:colOff>
      <xdr:row>52</xdr:row>
      <xdr:rowOff>139714</xdr:rowOff>
    </xdr:to>
    <xdr:sp macro="" textlink="">
      <xdr:nvSpPr>
        <xdr:cNvPr id="200" name="太陽 199"/>
        <xdr:cNvSpPr/>
      </xdr:nvSpPr>
      <xdr:spPr>
        <a:xfrm>
          <a:off x="4344379" y="87104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53</xdr:row>
      <xdr:rowOff>31493</xdr:rowOff>
    </xdr:from>
    <xdr:to>
      <xdr:col>7</xdr:col>
      <xdr:colOff>359597</xdr:colOff>
      <xdr:row>53</xdr:row>
      <xdr:rowOff>136893</xdr:rowOff>
    </xdr:to>
    <xdr:sp macro="" textlink="">
      <xdr:nvSpPr>
        <xdr:cNvPr id="201" name="月 200"/>
        <xdr:cNvSpPr/>
      </xdr:nvSpPr>
      <xdr:spPr>
        <a:xfrm rot="13320000">
          <a:off x="4383597" y="88706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55</xdr:row>
      <xdr:rowOff>23653</xdr:rowOff>
    </xdr:from>
    <xdr:to>
      <xdr:col>7</xdr:col>
      <xdr:colOff>375890</xdr:colOff>
      <xdr:row>55</xdr:row>
      <xdr:rowOff>139714</xdr:rowOff>
    </xdr:to>
    <xdr:sp macro="" textlink="">
      <xdr:nvSpPr>
        <xdr:cNvPr id="202" name="太陽 201"/>
        <xdr:cNvSpPr/>
      </xdr:nvSpPr>
      <xdr:spPr>
        <a:xfrm>
          <a:off x="4344379" y="91676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56</xdr:row>
      <xdr:rowOff>31493</xdr:rowOff>
    </xdr:from>
    <xdr:to>
      <xdr:col>7</xdr:col>
      <xdr:colOff>359597</xdr:colOff>
      <xdr:row>56</xdr:row>
      <xdr:rowOff>136893</xdr:rowOff>
    </xdr:to>
    <xdr:sp macro="" textlink="">
      <xdr:nvSpPr>
        <xdr:cNvPr id="203" name="月 202"/>
        <xdr:cNvSpPr/>
      </xdr:nvSpPr>
      <xdr:spPr>
        <a:xfrm rot="13320000">
          <a:off x="4383597" y="93278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58</xdr:row>
      <xdr:rowOff>23653</xdr:rowOff>
    </xdr:from>
    <xdr:to>
      <xdr:col>7</xdr:col>
      <xdr:colOff>375890</xdr:colOff>
      <xdr:row>58</xdr:row>
      <xdr:rowOff>139714</xdr:rowOff>
    </xdr:to>
    <xdr:sp macro="" textlink="">
      <xdr:nvSpPr>
        <xdr:cNvPr id="204" name="太陽 203"/>
        <xdr:cNvSpPr/>
      </xdr:nvSpPr>
      <xdr:spPr>
        <a:xfrm>
          <a:off x="4344379" y="96248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59</xdr:row>
      <xdr:rowOff>31493</xdr:rowOff>
    </xdr:from>
    <xdr:to>
      <xdr:col>7</xdr:col>
      <xdr:colOff>359597</xdr:colOff>
      <xdr:row>59</xdr:row>
      <xdr:rowOff>136893</xdr:rowOff>
    </xdr:to>
    <xdr:sp macro="" textlink="">
      <xdr:nvSpPr>
        <xdr:cNvPr id="205" name="月 204"/>
        <xdr:cNvSpPr/>
      </xdr:nvSpPr>
      <xdr:spPr>
        <a:xfrm rot="13320000">
          <a:off x="4383597" y="97850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61</xdr:row>
      <xdr:rowOff>23653</xdr:rowOff>
    </xdr:from>
    <xdr:to>
      <xdr:col>7</xdr:col>
      <xdr:colOff>375890</xdr:colOff>
      <xdr:row>61</xdr:row>
      <xdr:rowOff>139714</xdr:rowOff>
    </xdr:to>
    <xdr:sp macro="" textlink="">
      <xdr:nvSpPr>
        <xdr:cNvPr id="206" name="太陽 205"/>
        <xdr:cNvSpPr/>
      </xdr:nvSpPr>
      <xdr:spPr>
        <a:xfrm>
          <a:off x="4344379" y="10082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62</xdr:row>
      <xdr:rowOff>31493</xdr:rowOff>
    </xdr:from>
    <xdr:to>
      <xdr:col>7</xdr:col>
      <xdr:colOff>359597</xdr:colOff>
      <xdr:row>62</xdr:row>
      <xdr:rowOff>136893</xdr:rowOff>
    </xdr:to>
    <xdr:sp macro="" textlink="">
      <xdr:nvSpPr>
        <xdr:cNvPr id="207" name="月 206"/>
        <xdr:cNvSpPr/>
      </xdr:nvSpPr>
      <xdr:spPr>
        <a:xfrm rot="13320000">
          <a:off x="4383597" y="10242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61</xdr:row>
      <xdr:rowOff>23653</xdr:rowOff>
    </xdr:from>
    <xdr:to>
      <xdr:col>7</xdr:col>
      <xdr:colOff>375890</xdr:colOff>
      <xdr:row>61</xdr:row>
      <xdr:rowOff>139714</xdr:rowOff>
    </xdr:to>
    <xdr:sp macro="" textlink="">
      <xdr:nvSpPr>
        <xdr:cNvPr id="208" name="太陽 207"/>
        <xdr:cNvSpPr/>
      </xdr:nvSpPr>
      <xdr:spPr>
        <a:xfrm>
          <a:off x="4344379" y="10082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62</xdr:row>
      <xdr:rowOff>31493</xdr:rowOff>
    </xdr:from>
    <xdr:to>
      <xdr:col>7</xdr:col>
      <xdr:colOff>359597</xdr:colOff>
      <xdr:row>62</xdr:row>
      <xdr:rowOff>136893</xdr:rowOff>
    </xdr:to>
    <xdr:sp macro="" textlink="">
      <xdr:nvSpPr>
        <xdr:cNvPr id="209" name="月 208"/>
        <xdr:cNvSpPr/>
      </xdr:nvSpPr>
      <xdr:spPr>
        <a:xfrm rot="13320000">
          <a:off x="4383597" y="10242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64</xdr:row>
      <xdr:rowOff>23653</xdr:rowOff>
    </xdr:from>
    <xdr:to>
      <xdr:col>7</xdr:col>
      <xdr:colOff>375890</xdr:colOff>
      <xdr:row>64</xdr:row>
      <xdr:rowOff>139714</xdr:rowOff>
    </xdr:to>
    <xdr:sp macro="" textlink="">
      <xdr:nvSpPr>
        <xdr:cNvPr id="210" name="太陽 209"/>
        <xdr:cNvSpPr/>
      </xdr:nvSpPr>
      <xdr:spPr>
        <a:xfrm>
          <a:off x="4344379" y="105392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65</xdr:row>
      <xdr:rowOff>31493</xdr:rowOff>
    </xdr:from>
    <xdr:to>
      <xdr:col>7</xdr:col>
      <xdr:colOff>359597</xdr:colOff>
      <xdr:row>65</xdr:row>
      <xdr:rowOff>136893</xdr:rowOff>
    </xdr:to>
    <xdr:sp macro="" textlink="">
      <xdr:nvSpPr>
        <xdr:cNvPr id="211" name="月 210"/>
        <xdr:cNvSpPr/>
      </xdr:nvSpPr>
      <xdr:spPr>
        <a:xfrm rot="13320000">
          <a:off x="4383597" y="106994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67</xdr:row>
      <xdr:rowOff>23653</xdr:rowOff>
    </xdr:from>
    <xdr:to>
      <xdr:col>7</xdr:col>
      <xdr:colOff>375890</xdr:colOff>
      <xdr:row>67</xdr:row>
      <xdr:rowOff>139714</xdr:rowOff>
    </xdr:to>
    <xdr:sp macro="" textlink="">
      <xdr:nvSpPr>
        <xdr:cNvPr id="212" name="太陽 211"/>
        <xdr:cNvSpPr/>
      </xdr:nvSpPr>
      <xdr:spPr>
        <a:xfrm>
          <a:off x="4344379" y="109964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68</xdr:row>
      <xdr:rowOff>31493</xdr:rowOff>
    </xdr:from>
    <xdr:to>
      <xdr:col>7</xdr:col>
      <xdr:colOff>359597</xdr:colOff>
      <xdr:row>68</xdr:row>
      <xdr:rowOff>136893</xdr:rowOff>
    </xdr:to>
    <xdr:sp macro="" textlink="">
      <xdr:nvSpPr>
        <xdr:cNvPr id="213" name="月 212"/>
        <xdr:cNvSpPr/>
      </xdr:nvSpPr>
      <xdr:spPr>
        <a:xfrm rot="13320000">
          <a:off x="4383597" y="111566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70</xdr:row>
      <xdr:rowOff>23653</xdr:rowOff>
    </xdr:from>
    <xdr:to>
      <xdr:col>7</xdr:col>
      <xdr:colOff>375890</xdr:colOff>
      <xdr:row>70</xdr:row>
      <xdr:rowOff>139714</xdr:rowOff>
    </xdr:to>
    <xdr:sp macro="" textlink="">
      <xdr:nvSpPr>
        <xdr:cNvPr id="214" name="太陽 213"/>
        <xdr:cNvSpPr/>
      </xdr:nvSpPr>
      <xdr:spPr>
        <a:xfrm>
          <a:off x="4344379" y="114536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71</xdr:row>
      <xdr:rowOff>31493</xdr:rowOff>
    </xdr:from>
    <xdr:to>
      <xdr:col>7</xdr:col>
      <xdr:colOff>359597</xdr:colOff>
      <xdr:row>71</xdr:row>
      <xdr:rowOff>136893</xdr:rowOff>
    </xdr:to>
    <xdr:sp macro="" textlink="">
      <xdr:nvSpPr>
        <xdr:cNvPr id="215" name="月 214"/>
        <xdr:cNvSpPr/>
      </xdr:nvSpPr>
      <xdr:spPr>
        <a:xfrm rot="13320000">
          <a:off x="4383597" y="116138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73</xdr:row>
      <xdr:rowOff>23653</xdr:rowOff>
    </xdr:from>
    <xdr:to>
      <xdr:col>7</xdr:col>
      <xdr:colOff>375890</xdr:colOff>
      <xdr:row>73</xdr:row>
      <xdr:rowOff>139714</xdr:rowOff>
    </xdr:to>
    <xdr:sp macro="" textlink="">
      <xdr:nvSpPr>
        <xdr:cNvPr id="216" name="太陽 215"/>
        <xdr:cNvSpPr/>
      </xdr:nvSpPr>
      <xdr:spPr>
        <a:xfrm>
          <a:off x="4344379" y="119108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74</xdr:row>
      <xdr:rowOff>31493</xdr:rowOff>
    </xdr:from>
    <xdr:to>
      <xdr:col>7</xdr:col>
      <xdr:colOff>359597</xdr:colOff>
      <xdr:row>74</xdr:row>
      <xdr:rowOff>136893</xdr:rowOff>
    </xdr:to>
    <xdr:sp macro="" textlink="">
      <xdr:nvSpPr>
        <xdr:cNvPr id="217" name="月 216"/>
        <xdr:cNvSpPr/>
      </xdr:nvSpPr>
      <xdr:spPr>
        <a:xfrm rot="13320000">
          <a:off x="4383597" y="120710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76</xdr:row>
      <xdr:rowOff>23653</xdr:rowOff>
    </xdr:from>
    <xdr:to>
      <xdr:col>7</xdr:col>
      <xdr:colOff>375890</xdr:colOff>
      <xdr:row>76</xdr:row>
      <xdr:rowOff>139714</xdr:rowOff>
    </xdr:to>
    <xdr:sp macro="" textlink="">
      <xdr:nvSpPr>
        <xdr:cNvPr id="218" name="太陽 217"/>
        <xdr:cNvSpPr/>
      </xdr:nvSpPr>
      <xdr:spPr>
        <a:xfrm>
          <a:off x="4344379" y="12368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77</xdr:row>
      <xdr:rowOff>31493</xdr:rowOff>
    </xdr:from>
    <xdr:to>
      <xdr:col>7</xdr:col>
      <xdr:colOff>359597</xdr:colOff>
      <xdr:row>77</xdr:row>
      <xdr:rowOff>136893</xdr:rowOff>
    </xdr:to>
    <xdr:sp macro="" textlink="">
      <xdr:nvSpPr>
        <xdr:cNvPr id="219" name="月 218"/>
        <xdr:cNvSpPr/>
      </xdr:nvSpPr>
      <xdr:spPr>
        <a:xfrm rot="13320000">
          <a:off x="4383597" y="12528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79</xdr:row>
      <xdr:rowOff>23653</xdr:rowOff>
    </xdr:from>
    <xdr:to>
      <xdr:col>7</xdr:col>
      <xdr:colOff>375890</xdr:colOff>
      <xdr:row>79</xdr:row>
      <xdr:rowOff>139714</xdr:rowOff>
    </xdr:to>
    <xdr:sp macro="" textlink="">
      <xdr:nvSpPr>
        <xdr:cNvPr id="220" name="太陽 219"/>
        <xdr:cNvSpPr/>
      </xdr:nvSpPr>
      <xdr:spPr>
        <a:xfrm>
          <a:off x="4344379" y="128252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80</xdr:row>
      <xdr:rowOff>31493</xdr:rowOff>
    </xdr:from>
    <xdr:to>
      <xdr:col>7</xdr:col>
      <xdr:colOff>359597</xdr:colOff>
      <xdr:row>80</xdr:row>
      <xdr:rowOff>136893</xdr:rowOff>
    </xdr:to>
    <xdr:sp macro="" textlink="">
      <xdr:nvSpPr>
        <xdr:cNvPr id="221" name="月 220"/>
        <xdr:cNvSpPr/>
      </xdr:nvSpPr>
      <xdr:spPr>
        <a:xfrm rot="13320000">
          <a:off x="4383597" y="129854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82</xdr:row>
      <xdr:rowOff>23653</xdr:rowOff>
    </xdr:from>
    <xdr:to>
      <xdr:col>7</xdr:col>
      <xdr:colOff>375890</xdr:colOff>
      <xdr:row>82</xdr:row>
      <xdr:rowOff>139714</xdr:rowOff>
    </xdr:to>
    <xdr:sp macro="" textlink="">
      <xdr:nvSpPr>
        <xdr:cNvPr id="222" name="太陽 221"/>
        <xdr:cNvSpPr/>
      </xdr:nvSpPr>
      <xdr:spPr>
        <a:xfrm>
          <a:off x="4344379" y="4386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83</xdr:row>
      <xdr:rowOff>31493</xdr:rowOff>
    </xdr:from>
    <xdr:to>
      <xdr:col>7</xdr:col>
      <xdr:colOff>359597</xdr:colOff>
      <xdr:row>83</xdr:row>
      <xdr:rowOff>136893</xdr:rowOff>
    </xdr:to>
    <xdr:sp macro="" textlink="">
      <xdr:nvSpPr>
        <xdr:cNvPr id="223" name="月 222"/>
        <xdr:cNvSpPr/>
      </xdr:nvSpPr>
      <xdr:spPr>
        <a:xfrm rot="13320000">
          <a:off x="4383597" y="4546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85</xdr:row>
      <xdr:rowOff>23653</xdr:rowOff>
    </xdr:from>
    <xdr:to>
      <xdr:col>7</xdr:col>
      <xdr:colOff>375890</xdr:colOff>
      <xdr:row>85</xdr:row>
      <xdr:rowOff>139714</xdr:rowOff>
    </xdr:to>
    <xdr:sp macro="" textlink="">
      <xdr:nvSpPr>
        <xdr:cNvPr id="224" name="太陽 223"/>
        <xdr:cNvSpPr/>
      </xdr:nvSpPr>
      <xdr:spPr>
        <a:xfrm>
          <a:off x="4344379" y="4843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86</xdr:row>
      <xdr:rowOff>31493</xdr:rowOff>
    </xdr:from>
    <xdr:to>
      <xdr:col>7</xdr:col>
      <xdr:colOff>359597</xdr:colOff>
      <xdr:row>86</xdr:row>
      <xdr:rowOff>136893</xdr:rowOff>
    </xdr:to>
    <xdr:sp macro="" textlink="">
      <xdr:nvSpPr>
        <xdr:cNvPr id="225" name="月 224"/>
        <xdr:cNvSpPr/>
      </xdr:nvSpPr>
      <xdr:spPr>
        <a:xfrm rot="13320000">
          <a:off x="4383597" y="5003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88</xdr:row>
      <xdr:rowOff>23653</xdr:rowOff>
    </xdr:from>
    <xdr:to>
      <xdr:col>7</xdr:col>
      <xdr:colOff>375890</xdr:colOff>
      <xdr:row>88</xdr:row>
      <xdr:rowOff>139714</xdr:rowOff>
    </xdr:to>
    <xdr:sp macro="" textlink="">
      <xdr:nvSpPr>
        <xdr:cNvPr id="226" name="太陽 225"/>
        <xdr:cNvSpPr/>
      </xdr:nvSpPr>
      <xdr:spPr>
        <a:xfrm>
          <a:off x="4344379" y="5300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89</xdr:row>
      <xdr:rowOff>31493</xdr:rowOff>
    </xdr:from>
    <xdr:to>
      <xdr:col>7</xdr:col>
      <xdr:colOff>359597</xdr:colOff>
      <xdr:row>89</xdr:row>
      <xdr:rowOff>136893</xdr:rowOff>
    </xdr:to>
    <xdr:sp macro="" textlink="">
      <xdr:nvSpPr>
        <xdr:cNvPr id="227" name="月 226"/>
        <xdr:cNvSpPr/>
      </xdr:nvSpPr>
      <xdr:spPr>
        <a:xfrm rot="13320000">
          <a:off x="4383597" y="5460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91</xdr:row>
      <xdr:rowOff>23653</xdr:rowOff>
    </xdr:from>
    <xdr:to>
      <xdr:col>7</xdr:col>
      <xdr:colOff>375890</xdr:colOff>
      <xdr:row>91</xdr:row>
      <xdr:rowOff>139714</xdr:rowOff>
    </xdr:to>
    <xdr:sp macro="" textlink="">
      <xdr:nvSpPr>
        <xdr:cNvPr id="228" name="太陽 227"/>
        <xdr:cNvSpPr/>
      </xdr:nvSpPr>
      <xdr:spPr>
        <a:xfrm>
          <a:off x="4344379" y="575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92</xdr:row>
      <xdr:rowOff>31493</xdr:rowOff>
    </xdr:from>
    <xdr:to>
      <xdr:col>7</xdr:col>
      <xdr:colOff>359597</xdr:colOff>
      <xdr:row>92</xdr:row>
      <xdr:rowOff>136893</xdr:rowOff>
    </xdr:to>
    <xdr:sp macro="" textlink="">
      <xdr:nvSpPr>
        <xdr:cNvPr id="229" name="月 228"/>
        <xdr:cNvSpPr/>
      </xdr:nvSpPr>
      <xdr:spPr>
        <a:xfrm rot="13320000">
          <a:off x="4383597" y="591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91</xdr:row>
      <xdr:rowOff>23653</xdr:rowOff>
    </xdr:from>
    <xdr:to>
      <xdr:col>7</xdr:col>
      <xdr:colOff>375890</xdr:colOff>
      <xdr:row>91</xdr:row>
      <xdr:rowOff>139714</xdr:rowOff>
    </xdr:to>
    <xdr:sp macro="" textlink="">
      <xdr:nvSpPr>
        <xdr:cNvPr id="230" name="太陽 229"/>
        <xdr:cNvSpPr/>
      </xdr:nvSpPr>
      <xdr:spPr>
        <a:xfrm>
          <a:off x="4344379" y="575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92</xdr:row>
      <xdr:rowOff>31493</xdr:rowOff>
    </xdr:from>
    <xdr:to>
      <xdr:col>7</xdr:col>
      <xdr:colOff>359597</xdr:colOff>
      <xdr:row>92</xdr:row>
      <xdr:rowOff>136893</xdr:rowOff>
    </xdr:to>
    <xdr:sp macro="" textlink="">
      <xdr:nvSpPr>
        <xdr:cNvPr id="231" name="月 230"/>
        <xdr:cNvSpPr/>
      </xdr:nvSpPr>
      <xdr:spPr>
        <a:xfrm rot="13320000">
          <a:off x="4383597" y="591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94</xdr:row>
      <xdr:rowOff>23653</xdr:rowOff>
    </xdr:from>
    <xdr:to>
      <xdr:col>7</xdr:col>
      <xdr:colOff>375890</xdr:colOff>
      <xdr:row>94</xdr:row>
      <xdr:rowOff>139714</xdr:rowOff>
    </xdr:to>
    <xdr:sp macro="" textlink="">
      <xdr:nvSpPr>
        <xdr:cNvPr id="232" name="太陽 231"/>
        <xdr:cNvSpPr/>
      </xdr:nvSpPr>
      <xdr:spPr>
        <a:xfrm>
          <a:off x="4344379" y="6214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95</xdr:row>
      <xdr:rowOff>31493</xdr:rowOff>
    </xdr:from>
    <xdr:to>
      <xdr:col>7</xdr:col>
      <xdr:colOff>359597</xdr:colOff>
      <xdr:row>95</xdr:row>
      <xdr:rowOff>136893</xdr:rowOff>
    </xdr:to>
    <xdr:sp macro="" textlink="">
      <xdr:nvSpPr>
        <xdr:cNvPr id="233" name="月 232"/>
        <xdr:cNvSpPr/>
      </xdr:nvSpPr>
      <xdr:spPr>
        <a:xfrm rot="13320000">
          <a:off x="4383597" y="6375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97</xdr:row>
      <xdr:rowOff>23653</xdr:rowOff>
    </xdr:from>
    <xdr:to>
      <xdr:col>7</xdr:col>
      <xdr:colOff>375890</xdr:colOff>
      <xdr:row>97</xdr:row>
      <xdr:rowOff>139714</xdr:rowOff>
    </xdr:to>
    <xdr:sp macro="" textlink="">
      <xdr:nvSpPr>
        <xdr:cNvPr id="234" name="太陽 233"/>
        <xdr:cNvSpPr/>
      </xdr:nvSpPr>
      <xdr:spPr>
        <a:xfrm>
          <a:off x="4344379" y="6672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98</xdr:row>
      <xdr:rowOff>31493</xdr:rowOff>
    </xdr:from>
    <xdr:to>
      <xdr:col>7</xdr:col>
      <xdr:colOff>359597</xdr:colOff>
      <xdr:row>98</xdr:row>
      <xdr:rowOff>136893</xdr:rowOff>
    </xdr:to>
    <xdr:sp macro="" textlink="">
      <xdr:nvSpPr>
        <xdr:cNvPr id="235" name="月 234"/>
        <xdr:cNvSpPr/>
      </xdr:nvSpPr>
      <xdr:spPr>
        <a:xfrm rot="13320000">
          <a:off x="4383597" y="6832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100</xdr:row>
      <xdr:rowOff>23653</xdr:rowOff>
    </xdr:from>
    <xdr:to>
      <xdr:col>7</xdr:col>
      <xdr:colOff>375890</xdr:colOff>
      <xdr:row>100</xdr:row>
      <xdr:rowOff>139714</xdr:rowOff>
    </xdr:to>
    <xdr:sp macro="" textlink="">
      <xdr:nvSpPr>
        <xdr:cNvPr id="236" name="太陽 235"/>
        <xdr:cNvSpPr/>
      </xdr:nvSpPr>
      <xdr:spPr>
        <a:xfrm>
          <a:off x="4344379" y="7129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101</xdr:row>
      <xdr:rowOff>31493</xdr:rowOff>
    </xdr:from>
    <xdr:to>
      <xdr:col>7</xdr:col>
      <xdr:colOff>359597</xdr:colOff>
      <xdr:row>101</xdr:row>
      <xdr:rowOff>136893</xdr:rowOff>
    </xdr:to>
    <xdr:sp macro="" textlink="">
      <xdr:nvSpPr>
        <xdr:cNvPr id="237" name="月 236"/>
        <xdr:cNvSpPr/>
      </xdr:nvSpPr>
      <xdr:spPr>
        <a:xfrm rot="13320000">
          <a:off x="4383597" y="7289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103</xdr:row>
      <xdr:rowOff>23653</xdr:rowOff>
    </xdr:from>
    <xdr:to>
      <xdr:col>7</xdr:col>
      <xdr:colOff>375890</xdr:colOff>
      <xdr:row>103</xdr:row>
      <xdr:rowOff>139714</xdr:rowOff>
    </xdr:to>
    <xdr:sp macro="" textlink="">
      <xdr:nvSpPr>
        <xdr:cNvPr id="238" name="太陽 237"/>
        <xdr:cNvSpPr/>
      </xdr:nvSpPr>
      <xdr:spPr>
        <a:xfrm>
          <a:off x="4344379" y="7586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104</xdr:row>
      <xdr:rowOff>31493</xdr:rowOff>
    </xdr:from>
    <xdr:to>
      <xdr:col>7</xdr:col>
      <xdr:colOff>359597</xdr:colOff>
      <xdr:row>104</xdr:row>
      <xdr:rowOff>136893</xdr:rowOff>
    </xdr:to>
    <xdr:sp macro="" textlink="">
      <xdr:nvSpPr>
        <xdr:cNvPr id="239" name="月 238"/>
        <xdr:cNvSpPr/>
      </xdr:nvSpPr>
      <xdr:spPr>
        <a:xfrm rot="13320000">
          <a:off x="4383597" y="7746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106</xdr:row>
      <xdr:rowOff>23653</xdr:rowOff>
    </xdr:from>
    <xdr:to>
      <xdr:col>7</xdr:col>
      <xdr:colOff>375890</xdr:colOff>
      <xdr:row>106</xdr:row>
      <xdr:rowOff>139714</xdr:rowOff>
    </xdr:to>
    <xdr:sp macro="" textlink="">
      <xdr:nvSpPr>
        <xdr:cNvPr id="240" name="太陽 239"/>
        <xdr:cNvSpPr/>
      </xdr:nvSpPr>
      <xdr:spPr>
        <a:xfrm>
          <a:off x="4344379" y="8043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107</xdr:row>
      <xdr:rowOff>31493</xdr:rowOff>
    </xdr:from>
    <xdr:to>
      <xdr:col>7</xdr:col>
      <xdr:colOff>359597</xdr:colOff>
      <xdr:row>107</xdr:row>
      <xdr:rowOff>136893</xdr:rowOff>
    </xdr:to>
    <xdr:sp macro="" textlink="">
      <xdr:nvSpPr>
        <xdr:cNvPr id="241" name="月 240"/>
        <xdr:cNvSpPr/>
      </xdr:nvSpPr>
      <xdr:spPr>
        <a:xfrm rot="13320000">
          <a:off x="4383597" y="8203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109</xdr:row>
      <xdr:rowOff>23653</xdr:rowOff>
    </xdr:from>
    <xdr:to>
      <xdr:col>7</xdr:col>
      <xdr:colOff>375890</xdr:colOff>
      <xdr:row>109</xdr:row>
      <xdr:rowOff>139714</xdr:rowOff>
    </xdr:to>
    <xdr:sp macro="" textlink="">
      <xdr:nvSpPr>
        <xdr:cNvPr id="242" name="太陽 241"/>
        <xdr:cNvSpPr/>
      </xdr:nvSpPr>
      <xdr:spPr>
        <a:xfrm>
          <a:off x="4344379" y="8500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110</xdr:row>
      <xdr:rowOff>31493</xdr:rowOff>
    </xdr:from>
    <xdr:to>
      <xdr:col>7</xdr:col>
      <xdr:colOff>359597</xdr:colOff>
      <xdr:row>110</xdr:row>
      <xdr:rowOff>136893</xdr:rowOff>
    </xdr:to>
    <xdr:sp macro="" textlink="">
      <xdr:nvSpPr>
        <xdr:cNvPr id="243" name="月 242"/>
        <xdr:cNvSpPr/>
      </xdr:nvSpPr>
      <xdr:spPr>
        <a:xfrm rot="13320000">
          <a:off x="4383597" y="8661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112</xdr:row>
      <xdr:rowOff>23653</xdr:rowOff>
    </xdr:from>
    <xdr:to>
      <xdr:col>7</xdr:col>
      <xdr:colOff>375890</xdr:colOff>
      <xdr:row>112</xdr:row>
      <xdr:rowOff>139714</xdr:rowOff>
    </xdr:to>
    <xdr:sp macro="" textlink="">
      <xdr:nvSpPr>
        <xdr:cNvPr id="244" name="太陽 243"/>
        <xdr:cNvSpPr/>
      </xdr:nvSpPr>
      <xdr:spPr>
        <a:xfrm>
          <a:off x="4344379" y="8958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113</xdr:row>
      <xdr:rowOff>31493</xdr:rowOff>
    </xdr:from>
    <xdr:to>
      <xdr:col>7</xdr:col>
      <xdr:colOff>359597</xdr:colOff>
      <xdr:row>113</xdr:row>
      <xdr:rowOff>136893</xdr:rowOff>
    </xdr:to>
    <xdr:sp macro="" textlink="">
      <xdr:nvSpPr>
        <xdr:cNvPr id="245" name="月 244"/>
        <xdr:cNvSpPr/>
      </xdr:nvSpPr>
      <xdr:spPr>
        <a:xfrm rot="13320000">
          <a:off x="4383597" y="9118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115</xdr:row>
      <xdr:rowOff>23653</xdr:rowOff>
    </xdr:from>
    <xdr:to>
      <xdr:col>7</xdr:col>
      <xdr:colOff>375890</xdr:colOff>
      <xdr:row>115</xdr:row>
      <xdr:rowOff>139714</xdr:rowOff>
    </xdr:to>
    <xdr:sp macro="" textlink="">
      <xdr:nvSpPr>
        <xdr:cNvPr id="246" name="太陽 245"/>
        <xdr:cNvSpPr/>
      </xdr:nvSpPr>
      <xdr:spPr>
        <a:xfrm>
          <a:off x="4344379" y="9415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116</xdr:row>
      <xdr:rowOff>31493</xdr:rowOff>
    </xdr:from>
    <xdr:to>
      <xdr:col>7</xdr:col>
      <xdr:colOff>359597</xdr:colOff>
      <xdr:row>116</xdr:row>
      <xdr:rowOff>136893</xdr:rowOff>
    </xdr:to>
    <xdr:sp macro="" textlink="">
      <xdr:nvSpPr>
        <xdr:cNvPr id="247" name="月 246"/>
        <xdr:cNvSpPr/>
      </xdr:nvSpPr>
      <xdr:spPr>
        <a:xfrm rot="13320000">
          <a:off x="4383597" y="9575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118</xdr:row>
      <xdr:rowOff>23653</xdr:rowOff>
    </xdr:from>
    <xdr:to>
      <xdr:col>7</xdr:col>
      <xdr:colOff>375890</xdr:colOff>
      <xdr:row>118</xdr:row>
      <xdr:rowOff>139714</xdr:rowOff>
    </xdr:to>
    <xdr:sp macro="" textlink="">
      <xdr:nvSpPr>
        <xdr:cNvPr id="248" name="太陽 247"/>
        <xdr:cNvSpPr/>
      </xdr:nvSpPr>
      <xdr:spPr>
        <a:xfrm>
          <a:off x="4344379" y="9872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119</xdr:row>
      <xdr:rowOff>31493</xdr:rowOff>
    </xdr:from>
    <xdr:to>
      <xdr:col>7</xdr:col>
      <xdr:colOff>359597</xdr:colOff>
      <xdr:row>119</xdr:row>
      <xdr:rowOff>136893</xdr:rowOff>
    </xdr:to>
    <xdr:sp macro="" textlink="">
      <xdr:nvSpPr>
        <xdr:cNvPr id="249" name="月 248"/>
        <xdr:cNvSpPr/>
      </xdr:nvSpPr>
      <xdr:spPr>
        <a:xfrm rot="13320000">
          <a:off x="4383597" y="10032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121</xdr:row>
      <xdr:rowOff>23653</xdr:rowOff>
    </xdr:from>
    <xdr:to>
      <xdr:col>7</xdr:col>
      <xdr:colOff>375890</xdr:colOff>
      <xdr:row>121</xdr:row>
      <xdr:rowOff>139714</xdr:rowOff>
    </xdr:to>
    <xdr:sp macro="" textlink="">
      <xdr:nvSpPr>
        <xdr:cNvPr id="250" name="太陽 249"/>
        <xdr:cNvSpPr/>
      </xdr:nvSpPr>
      <xdr:spPr>
        <a:xfrm>
          <a:off x="4344379" y="10329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122</xdr:row>
      <xdr:rowOff>31493</xdr:rowOff>
    </xdr:from>
    <xdr:to>
      <xdr:col>7</xdr:col>
      <xdr:colOff>359597</xdr:colOff>
      <xdr:row>122</xdr:row>
      <xdr:rowOff>136893</xdr:rowOff>
    </xdr:to>
    <xdr:sp macro="" textlink="">
      <xdr:nvSpPr>
        <xdr:cNvPr id="251" name="月 250"/>
        <xdr:cNvSpPr/>
      </xdr:nvSpPr>
      <xdr:spPr>
        <a:xfrm rot="13320000">
          <a:off x="4383597" y="10489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121</xdr:row>
      <xdr:rowOff>23653</xdr:rowOff>
    </xdr:from>
    <xdr:to>
      <xdr:col>7</xdr:col>
      <xdr:colOff>375890</xdr:colOff>
      <xdr:row>121</xdr:row>
      <xdr:rowOff>139714</xdr:rowOff>
    </xdr:to>
    <xdr:sp macro="" textlink="">
      <xdr:nvSpPr>
        <xdr:cNvPr id="252" name="太陽 251"/>
        <xdr:cNvSpPr/>
      </xdr:nvSpPr>
      <xdr:spPr>
        <a:xfrm>
          <a:off x="4344379" y="10329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122</xdr:row>
      <xdr:rowOff>31493</xdr:rowOff>
    </xdr:from>
    <xdr:to>
      <xdr:col>7</xdr:col>
      <xdr:colOff>359597</xdr:colOff>
      <xdr:row>122</xdr:row>
      <xdr:rowOff>136893</xdr:rowOff>
    </xdr:to>
    <xdr:sp macro="" textlink="">
      <xdr:nvSpPr>
        <xdr:cNvPr id="253" name="月 252"/>
        <xdr:cNvSpPr/>
      </xdr:nvSpPr>
      <xdr:spPr>
        <a:xfrm rot="13320000">
          <a:off x="4383597" y="10489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124</xdr:row>
      <xdr:rowOff>23653</xdr:rowOff>
    </xdr:from>
    <xdr:to>
      <xdr:col>7</xdr:col>
      <xdr:colOff>375890</xdr:colOff>
      <xdr:row>124</xdr:row>
      <xdr:rowOff>139714</xdr:rowOff>
    </xdr:to>
    <xdr:sp macro="" textlink="">
      <xdr:nvSpPr>
        <xdr:cNvPr id="254" name="太陽 253"/>
        <xdr:cNvSpPr/>
      </xdr:nvSpPr>
      <xdr:spPr>
        <a:xfrm>
          <a:off x="4344379" y="10786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125</xdr:row>
      <xdr:rowOff>31493</xdr:rowOff>
    </xdr:from>
    <xdr:to>
      <xdr:col>7</xdr:col>
      <xdr:colOff>359597</xdr:colOff>
      <xdr:row>125</xdr:row>
      <xdr:rowOff>136893</xdr:rowOff>
    </xdr:to>
    <xdr:sp macro="" textlink="">
      <xdr:nvSpPr>
        <xdr:cNvPr id="255" name="月 254"/>
        <xdr:cNvSpPr/>
      </xdr:nvSpPr>
      <xdr:spPr>
        <a:xfrm rot="13320000">
          <a:off x="4383597" y="10947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127</xdr:row>
      <xdr:rowOff>23653</xdr:rowOff>
    </xdr:from>
    <xdr:to>
      <xdr:col>7</xdr:col>
      <xdr:colOff>375890</xdr:colOff>
      <xdr:row>127</xdr:row>
      <xdr:rowOff>139714</xdr:rowOff>
    </xdr:to>
    <xdr:sp macro="" textlink="">
      <xdr:nvSpPr>
        <xdr:cNvPr id="256" name="太陽 255"/>
        <xdr:cNvSpPr/>
      </xdr:nvSpPr>
      <xdr:spPr>
        <a:xfrm>
          <a:off x="4344379" y="11244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128</xdr:row>
      <xdr:rowOff>31493</xdr:rowOff>
    </xdr:from>
    <xdr:to>
      <xdr:col>7</xdr:col>
      <xdr:colOff>359597</xdr:colOff>
      <xdr:row>128</xdr:row>
      <xdr:rowOff>136893</xdr:rowOff>
    </xdr:to>
    <xdr:sp macro="" textlink="">
      <xdr:nvSpPr>
        <xdr:cNvPr id="257" name="月 256"/>
        <xdr:cNvSpPr/>
      </xdr:nvSpPr>
      <xdr:spPr>
        <a:xfrm rot="13320000">
          <a:off x="4383597" y="11404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130</xdr:row>
      <xdr:rowOff>23653</xdr:rowOff>
    </xdr:from>
    <xdr:to>
      <xdr:col>7</xdr:col>
      <xdr:colOff>375890</xdr:colOff>
      <xdr:row>130</xdr:row>
      <xdr:rowOff>139714</xdr:rowOff>
    </xdr:to>
    <xdr:sp macro="" textlink="">
      <xdr:nvSpPr>
        <xdr:cNvPr id="258" name="太陽 257"/>
        <xdr:cNvSpPr/>
      </xdr:nvSpPr>
      <xdr:spPr>
        <a:xfrm>
          <a:off x="4344379" y="11701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131</xdr:row>
      <xdr:rowOff>31493</xdr:rowOff>
    </xdr:from>
    <xdr:to>
      <xdr:col>7</xdr:col>
      <xdr:colOff>359597</xdr:colOff>
      <xdr:row>131</xdr:row>
      <xdr:rowOff>136893</xdr:rowOff>
    </xdr:to>
    <xdr:sp macro="" textlink="">
      <xdr:nvSpPr>
        <xdr:cNvPr id="259" name="月 258"/>
        <xdr:cNvSpPr/>
      </xdr:nvSpPr>
      <xdr:spPr>
        <a:xfrm rot="13320000">
          <a:off x="4383597" y="11861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133</xdr:row>
      <xdr:rowOff>23653</xdr:rowOff>
    </xdr:from>
    <xdr:to>
      <xdr:col>7</xdr:col>
      <xdr:colOff>375890</xdr:colOff>
      <xdr:row>133</xdr:row>
      <xdr:rowOff>139714</xdr:rowOff>
    </xdr:to>
    <xdr:sp macro="" textlink="">
      <xdr:nvSpPr>
        <xdr:cNvPr id="260" name="太陽 259"/>
        <xdr:cNvSpPr/>
      </xdr:nvSpPr>
      <xdr:spPr>
        <a:xfrm>
          <a:off x="4344379" y="12158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134</xdr:row>
      <xdr:rowOff>31493</xdr:rowOff>
    </xdr:from>
    <xdr:to>
      <xdr:col>7</xdr:col>
      <xdr:colOff>359597</xdr:colOff>
      <xdr:row>134</xdr:row>
      <xdr:rowOff>136893</xdr:rowOff>
    </xdr:to>
    <xdr:sp macro="" textlink="">
      <xdr:nvSpPr>
        <xdr:cNvPr id="261" name="月 260"/>
        <xdr:cNvSpPr/>
      </xdr:nvSpPr>
      <xdr:spPr>
        <a:xfrm rot="13320000">
          <a:off x="4383597" y="12318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136</xdr:row>
      <xdr:rowOff>23653</xdr:rowOff>
    </xdr:from>
    <xdr:to>
      <xdr:col>7</xdr:col>
      <xdr:colOff>375890</xdr:colOff>
      <xdr:row>136</xdr:row>
      <xdr:rowOff>139714</xdr:rowOff>
    </xdr:to>
    <xdr:sp macro="" textlink="">
      <xdr:nvSpPr>
        <xdr:cNvPr id="262" name="太陽 261"/>
        <xdr:cNvSpPr/>
      </xdr:nvSpPr>
      <xdr:spPr>
        <a:xfrm>
          <a:off x="4344379" y="12615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137</xdr:row>
      <xdr:rowOff>31493</xdr:rowOff>
    </xdr:from>
    <xdr:to>
      <xdr:col>7</xdr:col>
      <xdr:colOff>359597</xdr:colOff>
      <xdr:row>137</xdr:row>
      <xdr:rowOff>136893</xdr:rowOff>
    </xdr:to>
    <xdr:sp macro="" textlink="">
      <xdr:nvSpPr>
        <xdr:cNvPr id="263" name="月 262"/>
        <xdr:cNvSpPr/>
      </xdr:nvSpPr>
      <xdr:spPr>
        <a:xfrm rot="13320000">
          <a:off x="4383597" y="12775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139</xdr:row>
      <xdr:rowOff>23653</xdr:rowOff>
    </xdr:from>
    <xdr:to>
      <xdr:col>7</xdr:col>
      <xdr:colOff>375890</xdr:colOff>
      <xdr:row>139</xdr:row>
      <xdr:rowOff>139714</xdr:rowOff>
    </xdr:to>
    <xdr:sp macro="" textlink="">
      <xdr:nvSpPr>
        <xdr:cNvPr id="264" name="太陽 263"/>
        <xdr:cNvSpPr/>
      </xdr:nvSpPr>
      <xdr:spPr>
        <a:xfrm>
          <a:off x="4344379" y="13072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140</xdr:row>
      <xdr:rowOff>31493</xdr:rowOff>
    </xdr:from>
    <xdr:to>
      <xdr:col>7</xdr:col>
      <xdr:colOff>359597</xdr:colOff>
      <xdr:row>140</xdr:row>
      <xdr:rowOff>136893</xdr:rowOff>
    </xdr:to>
    <xdr:sp macro="" textlink="">
      <xdr:nvSpPr>
        <xdr:cNvPr id="265" name="月 264"/>
        <xdr:cNvSpPr/>
      </xdr:nvSpPr>
      <xdr:spPr>
        <a:xfrm rot="13320000">
          <a:off x="4383597" y="13233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82</xdr:row>
      <xdr:rowOff>23653</xdr:rowOff>
    </xdr:from>
    <xdr:to>
      <xdr:col>7</xdr:col>
      <xdr:colOff>375890</xdr:colOff>
      <xdr:row>82</xdr:row>
      <xdr:rowOff>139714</xdr:rowOff>
    </xdr:to>
    <xdr:sp macro="" textlink="">
      <xdr:nvSpPr>
        <xdr:cNvPr id="266" name="太陽 265"/>
        <xdr:cNvSpPr/>
      </xdr:nvSpPr>
      <xdr:spPr>
        <a:xfrm>
          <a:off x="4344379" y="4386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83</xdr:row>
      <xdr:rowOff>31493</xdr:rowOff>
    </xdr:from>
    <xdr:to>
      <xdr:col>7</xdr:col>
      <xdr:colOff>359597</xdr:colOff>
      <xdr:row>83</xdr:row>
      <xdr:rowOff>136893</xdr:rowOff>
    </xdr:to>
    <xdr:sp macro="" textlink="">
      <xdr:nvSpPr>
        <xdr:cNvPr id="267" name="月 266"/>
        <xdr:cNvSpPr/>
      </xdr:nvSpPr>
      <xdr:spPr>
        <a:xfrm rot="13320000">
          <a:off x="4383597" y="4546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85</xdr:row>
      <xdr:rowOff>23653</xdr:rowOff>
    </xdr:from>
    <xdr:to>
      <xdr:col>7</xdr:col>
      <xdr:colOff>375890</xdr:colOff>
      <xdr:row>85</xdr:row>
      <xdr:rowOff>139714</xdr:rowOff>
    </xdr:to>
    <xdr:sp macro="" textlink="">
      <xdr:nvSpPr>
        <xdr:cNvPr id="268" name="太陽 267"/>
        <xdr:cNvSpPr/>
      </xdr:nvSpPr>
      <xdr:spPr>
        <a:xfrm>
          <a:off x="4344379" y="4843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86</xdr:row>
      <xdr:rowOff>31493</xdr:rowOff>
    </xdr:from>
    <xdr:to>
      <xdr:col>7</xdr:col>
      <xdr:colOff>359597</xdr:colOff>
      <xdr:row>86</xdr:row>
      <xdr:rowOff>136893</xdr:rowOff>
    </xdr:to>
    <xdr:sp macro="" textlink="">
      <xdr:nvSpPr>
        <xdr:cNvPr id="269" name="月 268"/>
        <xdr:cNvSpPr/>
      </xdr:nvSpPr>
      <xdr:spPr>
        <a:xfrm rot="13320000">
          <a:off x="4383597" y="5003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88</xdr:row>
      <xdr:rowOff>23653</xdr:rowOff>
    </xdr:from>
    <xdr:to>
      <xdr:col>7</xdr:col>
      <xdr:colOff>375890</xdr:colOff>
      <xdr:row>88</xdr:row>
      <xdr:rowOff>139714</xdr:rowOff>
    </xdr:to>
    <xdr:sp macro="" textlink="">
      <xdr:nvSpPr>
        <xdr:cNvPr id="270" name="太陽 269"/>
        <xdr:cNvSpPr/>
      </xdr:nvSpPr>
      <xdr:spPr>
        <a:xfrm>
          <a:off x="4344379" y="5300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89</xdr:row>
      <xdr:rowOff>31493</xdr:rowOff>
    </xdr:from>
    <xdr:to>
      <xdr:col>7</xdr:col>
      <xdr:colOff>359597</xdr:colOff>
      <xdr:row>89</xdr:row>
      <xdr:rowOff>136893</xdr:rowOff>
    </xdr:to>
    <xdr:sp macro="" textlink="">
      <xdr:nvSpPr>
        <xdr:cNvPr id="271" name="月 270"/>
        <xdr:cNvSpPr/>
      </xdr:nvSpPr>
      <xdr:spPr>
        <a:xfrm rot="13320000">
          <a:off x="4383597" y="5460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91</xdr:row>
      <xdr:rowOff>23653</xdr:rowOff>
    </xdr:from>
    <xdr:to>
      <xdr:col>7</xdr:col>
      <xdr:colOff>375890</xdr:colOff>
      <xdr:row>91</xdr:row>
      <xdr:rowOff>139714</xdr:rowOff>
    </xdr:to>
    <xdr:sp macro="" textlink="">
      <xdr:nvSpPr>
        <xdr:cNvPr id="272" name="太陽 271"/>
        <xdr:cNvSpPr/>
      </xdr:nvSpPr>
      <xdr:spPr>
        <a:xfrm>
          <a:off x="4344379" y="575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92</xdr:row>
      <xdr:rowOff>31493</xdr:rowOff>
    </xdr:from>
    <xdr:to>
      <xdr:col>7</xdr:col>
      <xdr:colOff>359597</xdr:colOff>
      <xdr:row>92</xdr:row>
      <xdr:rowOff>136893</xdr:rowOff>
    </xdr:to>
    <xdr:sp macro="" textlink="">
      <xdr:nvSpPr>
        <xdr:cNvPr id="273" name="月 272"/>
        <xdr:cNvSpPr/>
      </xdr:nvSpPr>
      <xdr:spPr>
        <a:xfrm rot="13320000">
          <a:off x="4383597" y="591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91</xdr:row>
      <xdr:rowOff>23653</xdr:rowOff>
    </xdr:from>
    <xdr:to>
      <xdr:col>7</xdr:col>
      <xdr:colOff>375890</xdr:colOff>
      <xdr:row>91</xdr:row>
      <xdr:rowOff>139714</xdr:rowOff>
    </xdr:to>
    <xdr:sp macro="" textlink="">
      <xdr:nvSpPr>
        <xdr:cNvPr id="274" name="太陽 273"/>
        <xdr:cNvSpPr/>
      </xdr:nvSpPr>
      <xdr:spPr>
        <a:xfrm>
          <a:off x="4344379" y="575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92</xdr:row>
      <xdr:rowOff>31493</xdr:rowOff>
    </xdr:from>
    <xdr:to>
      <xdr:col>7</xdr:col>
      <xdr:colOff>359597</xdr:colOff>
      <xdr:row>92</xdr:row>
      <xdr:rowOff>136893</xdr:rowOff>
    </xdr:to>
    <xdr:sp macro="" textlink="">
      <xdr:nvSpPr>
        <xdr:cNvPr id="275" name="月 274"/>
        <xdr:cNvSpPr/>
      </xdr:nvSpPr>
      <xdr:spPr>
        <a:xfrm rot="13320000">
          <a:off x="4383597" y="591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94</xdr:row>
      <xdr:rowOff>23653</xdr:rowOff>
    </xdr:from>
    <xdr:to>
      <xdr:col>7</xdr:col>
      <xdr:colOff>375890</xdr:colOff>
      <xdr:row>94</xdr:row>
      <xdr:rowOff>139714</xdr:rowOff>
    </xdr:to>
    <xdr:sp macro="" textlink="">
      <xdr:nvSpPr>
        <xdr:cNvPr id="276" name="太陽 275"/>
        <xdr:cNvSpPr/>
      </xdr:nvSpPr>
      <xdr:spPr>
        <a:xfrm>
          <a:off x="4344379" y="6214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95</xdr:row>
      <xdr:rowOff>31493</xdr:rowOff>
    </xdr:from>
    <xdr:to>
      <xdr:col>7</xdr:col>
      <xdr:colOff>359597</xdr:colOff>
      <xdr:row>95</xdr:row>
      <xdr:rowOff>136893</xdr:rowOff>
    </xdr:to>
    <xdr:sp macro="" textlink="">
      <xdr:nvSpPr>
        <xdr:cNvPr id="277" name="月 276"/>
        <xdr:cNvSpPr/>
      </xdr:nvSpPr>
      <xdr:spPr>
        <a:xfrm rot="13320000">
          <a:off x="4383597" y="6375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97</xdr:row>
      <xdr:rowOff>23653</xdr:rowOff>
    </xdr:from>
    <xdr:to>
      <xdr:col>7</xdr:col>
      <xdr:colOff>375890</xdr:colOff>
      <xdr:row>97</xdr:row>
      <xdr:rowOff>139714</xdr:rowOff>
    </xdr:to>
    <xdr:sp macro="" textlink="">
      <xdr:nvSpPr>
        <xdr:cNvPr id="278" name="太陽 277"/>
        <xdr:cNvSpPr/>
      </xdr:nvSpPr>
      <xdr:spPr>
        <a:xfrm>
          <a:off x="4344379" y="6672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98</xdr:row>
      <xdr:rowOff>31493</xdr:rowOff>
    </xdr:from>
    <xdr:to>
      <xdr:col>7</xdr:col>
      <xdr:colOff>359597</xdr:colOff>
      <xdr:row>98</xdr:row>
      <xdr:rowOff>136893</xdr:rowOff>
    </xdr:to>
    <xdr:sp macro="" textlink="">
      <xdr:nvSpPr>
        <xdr:cNvPr id="279" name="月 278"/>
        <xdr:cNvSpPr/>
      </xdr:nvSpPr>
      <xdr:spPr>
        <a:xfrm rot="13320000">
          <a:off x="4383597" y="6832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100</xdr:row>
      <xdr:rowOff>23653</xdr:rowOff>
    </xdr:from>
    <xdr:to>
      <xdr:col>7</xdr:col>
      <xdr:colOff>375890</xdr:colOff>
      <xdr:row>100</xdr:row>
      <xdr:rowOff>139714</xdr:rowOff>
    </xdr:to>
    <xdr:sp macro="" textlink="">
      <xdr:nvSpPr>
        <xdr:cNvPr id="280" name="太陽 279"/>
        <xdr:cNvSpPr/>
      </xdr:nvSpPr>
      <xdr:spPr>
        <a:xfrm>
          <a:off x="4344379" y="7129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101</xdr:row>
      <xdr:rowOff>31493</xdr:rowOff>
    </xdr:from>
    <xdr:to>
      <xdr:col>7</xdr:col>
      <xdr:colOff>359597</xdr:colOff>
      <xdr:row>101</xdr:row>
      <xdr:rowOff>136893</xdr:rowOff>
    </xdr:to>
    <xdr:sp macro="" textlink="">
      <xdr:nvSpPr>
        <xdr:cNvPr id="281" name="月 280"/>
        <xdr:cNvSpPr/>
      </xdr:nvSpPr>
      <xdr:spPr>
        <a:xfrm rot="13320000">
          <a:off x="4383597" y="7289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103</xdr:row>
      <xdr:rowOff>23653</xdr:rowOff>
    </xdr:from>
    <xdr:to>
      <xdr:col>7</xdr:col>
      <xdr:colOff>375890</xdr:colOff>
      <xdr:row>103</xdr:row>
      <xdr:rowOff>139714</xdr:rowOff>
    </xdr:to>
    <xdr:sp macro="" textlink="">
      <xdr:nvSpPr>
        <xdr:cNvPr id="282" name="太陽 281"/>
        <xdr:cNvSpPr/>
      </xdr:nvSpPr>
      <xdr:spPr>
        <a:xfrm>
          <a:off x="4344379" y="7586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104</xdr:row>
      <xdr:rowOff>31493</xdr:rowOff>
    </xdr:from>
    <xdr:to>
      <xdr:col>7</xdr:col>
      <xdr:colOff>359597</xdr:colOff>
      <xdr:row>104</xdr:row>
      <xdr:rowOff>136893</xdr:rowOff>
    </xdr:to>
    <xdr:sp macro="" textlink="">
      <xdr:nvSpPr>
        <xdr:cNvPr id="283" name="月 282"/>
        <xdr:cNvSpPr/>
      </xdr:nvSpPr>
      <xdr:spPr>
        <a:xfrm rot="13320000">
          <a:off x="4383597" y="7746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106</xdr:row>
      <xdr:rowOff>23653</xdr:rowOff>
    </xdr:from>
    <xdr:to>
      <xdr:col>7</xdr:col>
      <xdr:colOff>375890</xdr:colOff>
      <xdr:row>106</xdr:row>
      <xdr:rowOff>139714</xdr:rowOff>
    </xdr:to>
    <xdr:sp macro="" textlink="">
      <xdr:nvSpPr>
        <xdr:cNvPr id="284" name="太陽 283"/>
        <xdr:cNvSpPr/>
      </xdr:nvSpPr>
      <xdr:spPr>
        <a:xfrm>
          <a:off x="4344379" y="8043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107</xdr:row>
      <xdr:rowOff>31493</xdr:rowOff>
    </xdr:from>
    <xdr:to>
      <xdr:col>7</xdr:col>
      <xdr:colOff>359597</xdr:colOff>
      <xdr:row>107</xdr:row>
      <xdr:rowOff>136893</xdr:rowOff>
    </xdr:to>
    <xdr:sp macro="" textlink="">
      <xdr:nvSpPr>
        <xdr:cNvPr id="285" name="月 284"/>
        <xdr:cNvSpPr/>
      </xdr:nvSpPr>
      <xdr:spPr>
        <a:xfrm rot="13320000">
          <a:off x="4383597" y="8203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109</xdr:row>
      <xdr:rowOff>23653</xdr:rowOff>
    </xdr:from>
    <xdr:to>
      <xdr:col>7</xdr:col>
      <xdr:colOff>375890</xdr:colOff>
      <xdr:row>109</xdr:row>
      <xdr:rowOff>139714</xdr:rowOff>
    </xdr:to>
    <xdr:sp macro="" textlink="">
      <xdr:nvSpPr>
        <xdr:cNvPr id="286" name="太陽 285"/>
        <xdr:cNvSpPr/>
      </xdr:nvSpPr>
      <xdr:spPr>
        <a:xfrm>
          <a:off x="4344379" y="8500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110</xdr:row>
      <xdr:rowOff>31493</xdr:rowOff>
    </xdr:from>
    <xdr:to>
      <xdr:col>7</xdr:col>
      <xdr:colOff>359597</xdr:colOff>
      <xdr:row>110</xdr:row>
      <xdr:rowOff>136893</xdr:rowOff>
    </xdr:to>
    <xdr:sp macro="" textlink="">
      <xdr:nvSpPr>
        <xdr:cNvPr id="287" name="月 286"/>
        <xdr:cNvSpPr/>
      </xdr:nvSpPr>
      <xdr:spPr>
        <a:xfrm rot="13320000">
          <a:off x="4383597" y="8661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112</xdr:row>
      <xdr:rowOff>23653</xdr:rowOff>
    </xdr:from>
    <xdr:to>
      <xdr:col>7</xdr:col>
      <xdr:colOff>375890</xdr:colOff>
      <xdr:row>112</xdr:row>
      <xdr:rowOff>139714</xdr:rowOff>
    </xdr:to>
    <xdr:sp macro="" textlink="">
      <xdr:nvSpPr>
        <xdr:cNvPr id="288" name="太陽 287"/>
        <xdr:cNvSpPr/>
      </xdr:nvSpPr>
      <xdr:spPr>
        <a:xfrm>
          <a:off x="4344379" y="8958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113</xdr:row>
      <xdr:rowOff>31493</xdr:rowOff>
    </xdr:from>
    <xdr:to>
      <xdr:col>7</xdr:col>
      <xdr:colOff>359597</xdr:colOff>
      <xdr:row>113</xdr:row>
      <xdr:rowOff>136893</xdr:rowOff>
    </xdr:to>
    <xdr:sp macro="" textlink="">
      <xdr:nvSpPr>
        <xdr:cNvPr id="289" name="月 288"/>
        <xdr:cNvSpPr/>
      </xdr:nvSpPr>
      <xdr:spPr>
        <a:xfrm rot="13320000">
          <a:off x="4383597" y="9118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115</xdr:row>
      <xdr:rowOff>23653</xdr:rowOff>
    </xdr:from>
    <xdr:to>
      <xdr:col>7</xdr:col>
      <xdr:colOff>375890</xdr:colOff>
      <xdr:row>115</xdr:row>
      <xdr:rowOff>139714</xdr:rowOff>
    </xdr:to>
    <xdr:sp macro="" textlink="">
      <xdr:nvSpPr>
        <xdr:cNvPr id="290" name="太陽 289"/>
        <xdr:cNvSpPr/>
      </xdr:nvSpPr>
      <xdr:spPr>
        <a:xfrm>
          <a:off x="4344379" y="9415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116</xdr:row>
      <xdr:rowOff>31493</xdr:rowOff>
    </xdr:from>
    <xdr:to>
      <xdr:col>7</xdr:col>
      <xdr:colOff>359597</xdr:colOff>
      <xdr:row>116</xdr:row>
      <xdr:rowOff>136893</xdr:rowOff>
    </xdr:to>
    <xdr:sp macro="" textlink="">
      <xdr:nvSpPr>
        <xdr:cNvPr id="291" name="月 290"/>
        <xdr:cNvSpPr/>
      </xdr:nvSpPr>
      <xdr:spPr>
        <a:xfrm rot="13320000">
          <a:off x="4383597" y="9575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118</xdr:row>
      <xdr:rowOff>23653</xdr:rowOff>
    </xdr:from>
    <xdr:to>
      <xdr:col>7</xdr:col>
      <xdr:colOff>375890</xdr:colOff>
      <xdr:row>118</xdr:row>
      <xdr:rowOff>139714</xdr:rowOff>
    </xdr:to>
    <xdr:sp macro="" textlink="">
      <xdr:nvSpPr>
        <xdr:cNvPr id="292" name="太陽 291"/>
        <xdr:cNvSpPr/>
      </xdr:nvSpPr>
      <xdr:spPr>
        <a:xfrm>
          <a:off x="4344379" y="9872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119</xdr:row>
      <xdr:rowOff>31493</xdr:rowOff>
    </xdr:from>
    <xdr:to>
      <xdr:col>7</xdr:col>
      <xdr:colOff>359597</xdr:colOff>
      <xdr:row>119</xdr:row>
      <xdr:rowOff>136893</xdr:rowOff>
    </xdr:to>
    <xdr:sp macro="" textlink="">
      <xdr:nvSpPr>
        <xdr:cNvPr id="293" name="月 292"/>
        <xdr:cNvSpPr/>
      </xdr:nvSpPr>
      <xdr:spPr>
        <a:xfrm rot="13320000">
          <a:off x="4383597" y="10032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121</xdr:row>
      <xdr:rowOff>23653</xdr:rowOff>
    </xdr:from>
    <xdr:to>
      <xdr:col>7</xdr:col>
      <xdr:colOff>375890</xdr:colOff>
      <xdr:row>121</xdr:row>
      <xdr:rowOff>139714</xdr:rowOff>
    </xdr:to>
    <xdr:sp macro="" textlink="">
      <xdr:nvSpPr>
        <xdr:cNvPr id="294" name="太陽 293"/>
        <xdr:cNvSpPr/>
      </xdr:nvSpPr>
      <xdr:spPr>
        <a:xfrm>
          <a:off x="4344379" y="10329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122</xdr:row>
      <xdr:rowOff>31493</xdr:rowOff>
    </xdr:from>
    <xdr:to>
      <xdr:col>7</xdr:col>
      <xdr:colOff>359597</xdr:colOff>
      <xdr:row>122</xdr:row>
      <xdr:rowOff>136893</xdr:rowOff>
    </xdr:to>
    <xdr:sp macro="" textlink="">
      <xdr:nvSpPr>
        <xdr:cNvPr id="295" name="月 294"/>
        <xdr:cNvSpPr/>
      </xdr:nvSpPr>
      <xdr:spPr>
        <a:xfrm rot="13320000">
          <a:off x="4383597" y="10489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121</xdr:row>
      <xdr:rowOff>23653</xdr:rowOff>
    </xdr:from>
    <xdr:to>
      <xdr:col>7</xdr:col>
      <xdr:colOff>375890</xdr:colOff>
      <xdr:row>121</xdr:row>
      <xdr:rowOff>139714</xdr:rowOff>
    </xdr:to>
    <xdr:sp macro="" textlink="">
      <xdr:nvSpPr>
        <xdr:cNvPr id="296" name="太陽 295"/>
        <xdr:cNvSpPr/>
      </xdr:nvSpPr>
      <xdr:spPr>
        <a:xfrm>
          <a:off x="4344379" y="10329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122</xdr:row>
      <xdr:rowOff>31493</xdr:rowOff>
    </xdr:from>
    <xdr:to>
      <xdr:col>7</xdr:col>
      <xdr:colOff>359597</xdr:colOff>
      <xdr:row>122</xdr:row>
      <xdr:rowOff>136893</xdr:rowOff>
    </xdr:to>
    <xdr:sp macro="" textlink="">
      <xdr:nvSpPr>
        <xdr:cNvPr id="297" name="月 296"/>
        <xdr:cNvSpPr/>
      </xdr:nvSpPr>
      <xdr:spPr>
        <a:xfrm rot="13320000">
          <a:off x="4383597" y="10489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124</xdr:row>
      <xdr:rowOff>23653</xdr:rowOff>
    </xdr:from>
    <xdr:to>
      <xdr:col>7</xdr:col>
      <xdr:colOff>375890</xdr:colOff>
      <xdr:row>124</xdr:row>
      <xdr:rowOff>139714</xdr:rowOff>
    </xdr:to>
    <xdr:sp macro="" textlink="">
      <xdr:nvSpPr>
        <xdr:cNvPr id="298" name="太陽 297"/>
        <xdr:cNvSpPr/>
      </xdr:nvSpPr>
      <xdr:spPr>
        <a:xfrm>
          <a:off x="4344379" y="10786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125</xdr:row>
      <xdr:rowOff>31493</xdr:rowOff>
    </xdr:from>
    <xdr:to>
      <xdr:col>7</xdr:col>
      <xdr:colOff>359597</xdr:colOff>
      <xdr:row>125</xdr:row>
      <xdr:rowOff>136893</xdr:rowOff>
    </xdr:to>
    <xdr:sp macro="" textlink="">
      <xdr:nvSpPr>
        <xdr:cNvPr id="299" name="月 298"/>
        <xdr:cNvSpPr/>
      </xdr:nvSpPr>
      <xdr:spPr>
        <a:xfrm rot="13320000">
          <a:off x="4383597" y="10947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127</xdr:row>
      <xdr:rowOff>23653</xdr:rowOff>
    </xdr:from>
    <xdr:to>
      <xdr:col>7</xdr:col>
      <xdr:colOff>375890</xdr:colOff>
      <xdr:row>127</xdr:row>
      <xdr:rowOff>139714</xdr:rowOff>
    </xdr:to>
    <xdr:sp macro="" textlink="">
      <xdr:nvSpPr>
        <xdr:cNvPr id="300" name="太陽 299"/>
        <xdr:cNvSpPr/>
      </xdr:nvSpPr>
      <xdr:spPr>
        <a:xfrm>
          <a:off x="4344379" y="11244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128</xdr:row>
      <xdr:rowOff>31493</xdr:rowOff>
    </xdr:from>
    <xdr:to>
      <xdr:col>7</xdr:col>
      <xdr:colOff>359597</xdr:colOff>
      <xdr:row>128</xdr:row>
      <xdr:rowOff>136893</xdr:rowOff>
    </xdr:to>
    <xdr:sp macro="" textlink="">
      <xdr:nvSpPr>
        <xdr:cNvPr id="301" name="月 300"/>
        <xdr:cNvSpPr/>
      </xdr:nvSpPr>
      <xdr:spPr>
        <a:xfrm rot="13320000">
          <a:off x="4383597" y="11404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130</xdr:row>
      <xdr:rowOff>23653</xdr:rowOff>
    </xdr:from>
    <xdr:to>
      <xdr:col>7</xdr:col>
      <xdr:colOff>375890</xdr:colOff>
      <xdr:row>130</xdr:row>
      <xdr:rowOff>139714</xdr:rowOff>
    </xdr:to>
    <xdr:sp macro="" textlink="">
      <xdr:nvSpPr>
        <xdr:cNvPr id="302" name="太陽 301"/>
        <xdr:cNvSpPr/>
      </xdr:nvSpPr>
      <xdr:spPr>
        <a:xfrm>
          <a:off x="4344379" y="11701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131</xdr:row>
      <xdr:rowOff>31493</xdr:rowOff>
    </xdr:from>
    <xdr:to>
      <xdr:col>7</xdr:col>
      <xdr:colOff>359597</xdr:colOff>
      <xdr:row>131</xdr:row>
      <xdr:rowOff>136893</xdr:rowOff>
    </xdr:to>
    <xdr:sp macro="" textlink="">
      <xdr:nvSpPr>
        <xdr:cNvPr id="303" name="月 302"/>
        <xdr:cNvSpPr/>
      </xdr:nvSpPr>
      <xdr:spPr>
        <a:xfrm rot="13320000">
          <a:off x="4383597" y="11861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133</xdr:row>
      <xdr:rowOff>23653</xdr:rowOff>
    </xdr:from>
    <xdr:to>
      <xdr:col>7</xdr:col>
      <xdr:colOff>375890</xdr:colOff>
      <xdr:row>133</xdr:row>
      <xdr:rowOff>139714</xdr:rowOff>
    </xdr:to>
    <xdr:sp macro="" textlink="">
      <xdr:nvSpPr>
        <xdr:cNvPr id="304" name="太陽 303"/>
        <xdr:cNvSpPr/>
      </xdr:nvSpPr>
      <xdr:spPr>
        <a:xfrm>
          <a:off x="4344379" y="12158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134</xdr:row>
      <xdr:rowOff>31493</xdr:rowOff>
    </xdr:from>
    <xdr:to>
      <xdr:col>7</xdr:col>
      <xdr:colOff>359597</xdr:colOff>
      <xdr:row>134</xdr:row>
      <xdr:rowOff>136893</xdr:rowOff>
    </xdr:to>
    <xdr:sp macro="" textlink="">
      <xdr:nvSpPr>
        <xdr:cNvPr id="305" name="月 304"/>
        <xdr:cNvSpPr/>
      </xdr:nvSpPr>
      <xdr:spPr>
        <a:xfrm rot="13320000">
          <a:off x="4383597" y="12318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136</xdr:row>
      <xdr:rowOff>23653</xdr:rowOff>
    </xdr:from>
    <xdr:to>
      <xdr:col>7</xdr:col>
      <xdr:colOff>375890</xdr:colOff>
      <xdr:row>136</xdr:row>
      <xdr:rowOff>139714</xdr:rowOff>
    </xdr:to>
    <xdr:sp macro="" textlink="">
      <xdr:nvSpPr>
        <xdr:cNvPr id="306" name="太陽 305"/>
        <xdr:cNvSpPr/>
      </xdr:nvSpPr>
      <xdr:spPr>
        <a:xfrm>
          <a:off x="4344379" y="12615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137</xdr:row>
      <xdr:rowOff>31493</xdr:rowOff>
    </xdr:from>
    <xdr:to>
      <xdr:col>7</xdr:col>
      <xdr:colOff>359597</xdr:colOff>
      <xdr:row>137</xdr:row>
      <xdr:rowOff>136893</xdr:rowOff>
    </xdr:to>
    <xdr:sp macro="" textlink="">
      <xdr:nvSpPr>
        <xdr:cNvPr id="307" name="月 306"/>
        <xdr:cNvSpPr/>
      </xdr:nvSpPr>
      <xdr:spPr>
        <a:xfrm rot="13320000">
          <a:off x="4383597" y="12775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139</xdr:row>
      <xdr:rowOff>23653</xdr:rowOff>
    </xdr:from>
    <xdr:to>
      <xdr:col>7</xdr:col>
      <xdr:colOff>375890</xdr:colOff>
      <xdr:row>139</xdr:row>
      <xdr:rowOff>139714</xdr:rowOff>
    </xdr:to>
    <xdr:sp macro="" textlink="">
      <xdr:nvSpPr>
        <xdr:cNvPr id="308" name="太陽 307"/>
        <xdr:cNvSpPr/>
      </xdr:nvSpPr>
      <xdr:spPr>
        <a:xfrm>
          <a:off x="4344379" y="13072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140</xdr:row>
      <xdr:rowOff>31493</xdr:rowOff>
    </xdr:from>
    <xdr:to>
      <xdr:col>7</xdr:col>
      <xdr:colOff>359597</xdr:colOff>
      <xdr:row>140</xdr:row>
      <xdr:rowOff>136893</xdr:rowOff>
    </xdr:to>
    <xdr:sp macro="" textlink="">
      <xdr:nvSpPr>
        <xdr:cNvPr id="309" name="月 308"/>
        <xdr:cNvSpPr/>
      </xdr:nvSpPr>
      <xdr:spPr>
        <a:xfrm rot="13320000">
          <a:off x="4383597" y="13233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82</xdr:row>
      <xdr:rowOff>23653</xdr:rowOff>
    </xdr:from>
    <xdr:to>
      <xdr:col>7</xdr:col>
      <xdr:colOff>375890</xdr:colOff>
      <xdr:row>82</xdr:row>
      <xdr:rowOff>139714</xdr:rowOff>
    </xdr:to>
    <xdr:sp macro="" textlink="">
      <xdr:nvSpPr>
        <xdr:cNvPr id="310" name="太陽 309"/>
        <xdr:cNvSpPr/>
      </xdr:nvSpPr>
      <xdr:spPr>
        <a:xfrm>
          <a:off x="4344379" y="4386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83</xdr:row>
      <xdr:rowOff>31493</xdr:rowOff>
    </xdr:from>
    <xdr:to>
      <xdr:col>7</xdr:col>
      <xdr:colOff>359597</xdr:colOff>
      <xdr:row>83</xdr:row>
      <xdr:rowOff>136893</xdr:rowOff>
    </xdr:to>
    <xdr:sp macro="" textlink="">
      <xdr:nvSpPr>
        <xdr:cNvPr id="311" name="月 310"/>
        <xdr:cNvSpPr/>
      </xdr:nvSpPr>
      <xdr:spPr>
        <a:xfrm rot="13320000">
          <a:off x="4383597" y="4546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85</xdr:row>
      <xdr:rowOff>23653</xdr:rowOff>
    </xdr:from>
    <xdr:to>
      <xdr:col>7</xdr:col>
      <xdr:colOff>375890</xdr:colOff>
      <xdr:row>85</xdr:row>
      <xdr:rowOff>139714</xdr:rowOff>
    </xdr:to>
    <xdr:sp macro="" textlink="">
      <xdr:nvSpPr>
        <xdr:cNvPr id="312" name="太陽 311"/>
        <xdr:cNvSpPr/>
      </xdr:nvSpPr>
      <xdr:spPr>
        <a:xfrm>
          <a:off x="4344379" y="4843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86</xdr:row>
      <xdr:rowOff>31493</xdr:rowOff>
    </xdr:from>
    <xdr:to>
      <xdr:col>7</xdr:col>
      <xdr:colOff>359597</xdr:colOff>
      <xdr:row>86</xdr:row>
      <xdr:rowOff>136893</xdr:rowOff>
    </xdr:to>
    <xdr:sp macro="" textlink="">
      <xdr:nvSpPr>
        <xdr:cNvPr id="313" name="月 312"/>
        <xdr:cNvSpPr/>
      </xdr:nvSpPr>
      <xdr:spPr>
        <a:xfrm rot="13320000">
          <a:off x="4383597" y="5003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88</xdr:row>
      <xdr:rowOff>23653</xdr:rowOff>
    </xdr:from>
    <xdr:to>
      <xdr:col>7</xdr:col>
      <xdr:colOff>375890</xdr:colOff>
      <xdr:row>88</xdr:row>
      <xdr:rowOff>139714</xdr:rowOff>
    </xdr:to>
    <xdr:sp macro="" textlink="">
      <xdr:nvSpPr>
        <xdr:cNvPr id="314" name="太陽 313"/>
        <xdr:cNvSpPr/>
      </xdr:nvSpPr>
      <xdr:spPr>
        <a:xfrm>
          <a:off x="4344379" y="5300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89</xdr:row>
      <xdr:rowOff>31493</xdr:rowOff>
    </xdr:from>
    <xdr:to>
      <xdr:col>7</xdr:col>
      <xdr:colOff>359597</xdr:colOff>
      <xdr:row>89</xdr:row>
      <xdr:rowOff>136893</xdr:rowOff>
    </xdr:to>
    <xdr:sp macro="" textlink="">
      <xdr:nvSpPr>
        <xdr:cNvPr id="315" name="月 314"/>
        <xdr:cNvSpPr/>
      </xdr:nvSpPr>
      <xdr:spPr>
        <a:xfrm rot="13320000">
          <a:off x="4383597" y="5460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91</xdr:row>
      <xdr:rowOff>23653</xdr:rowOff>
    </xdr:from>
    <xdr:to>
      <xdr:col>7</xdr:col>
      <xdr:colOff>375890</xdr:colOff>
      <xdr:row>91</xdr:row>
      <xdr:rowOff>139714</xdr:rowOff>
    </xdr:to>
    <xdr:sp macro="" textlink="">
      <xdr:nvSpPr>
        <xdr:cNvPr id="316" name="太陽 315"/>
        <xdr:cNvSpPr/>
      </xdr:nvSpPr>
      <xdr:spPr>
        <a:xfrm>
          <a:off x="4344379" y="575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92</xdr:row>
      <xdr:rowOff>31493</xdr:rowOff>
    </xdr:from>
    <xdr:to>
      <xdr:col>7</xdr:col>
      <xdr:colOff>359597</xdr:colOff>
      <xdr:row>92</xdr:row>
      <xdr:rowOff>136893</xdr:rowOff>
    </xdr:to>
    <xdr:sp macro="" textlink="">
      <xdr:nvSpPr>
        <xdr:cNvPr id="317" name="月 316"/>
        <xdr:cNvSpPr/>
      </xdr:nvSpPr>
      <xdr:spPr>
        <a:xfrm rot="13320000">
          <a:off x="4383597" y="591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91</xdr:row>
      <xdr:rowOff>23653</xdr:rowOff>
    </xdr:from>
    <xdr:to>
      <xdr:col>7</xdr:col>
      <xdr:colOff>375890</xdr:colOff>
      <xdr:row>91</xdr:row>
      <xdr:rowOff>139714</xdr:rowOff>
    </xdr:to>
    <xdr:sp macro="" textlink="">
      <xdr:nvSpPr>
        <xdr:cNvPr id="318" name="太陽 317"/>
        <xdr:cNvSpPr/>
      </xdr:nvSpPr>
      <xdr:spPr>
        <a:xfrm>
          <a:off x="4344379" y="575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92</xdr:row>
      <xdr:rowOff>31493</xdr:rowOff>
    </xdr:from>
    <xdr:to>
      <xdr:col>7</xdr:col>
      <xdr:colOff>359597</xdr:colOff>
      <xdr:row>92</xdr:row>
      <xdr:rowOff>136893</xdr:rowOff>
    </xdr:to>
    <xdr:sp macro="" textlink="">
      <xdr:nvSpPr>
        <xdr:cNvPr id="319" name="月 318"/>
        <xdr:cNvSpPr/>
      </xdr:nvSpPr>
      <xdr:spPr>
        <a:xfrm rot="13320000">
          <a:off x="4383597" y="591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94</xdr:row>
      <xdr:rowOff>23653</xdr:rowOff>
    </xdr:from>
    <xdr:to>
      <xdr:col>7</xdr:col>
      <xdr:colOff>375890</xdr:colOff>
      <xdr:row>94</xdr:row>
      <xdr:rowOff>139714</xdr:rowOff>
    </xdr:to>
    <xdr:sp macro="" textlink="">
      <xdr:nvSpPr>
        <xdr:cNvPr id="320" name="太陽 319"/>
        <xdr:cNvSpPr/>
      </xdr:nvSpPr>
      <xdr:spPr>
        <a:xfrm>
          <a:off x="4344379" y="6214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95</xdr:row>
      <xdr:rowOff>31493</xdr:rowOff>
    </xdr:from>
    <xdr:to>
      <xdr:col>7</xdr:col>
      <xdr:colOff>359597</xdr:colOff>
      <xdr:row>95</xdr:row>
      <xdr:rowOff>136893</xdr:rowOff>
    </xdr:to>
    <xdr:sp macro="" textlink="">
      <xdr:nvSpPr>
        <xdr:cNvPr id="321" name="月 320"/>
        <xdr:cNvSpPr/>
      </xdr:nvSpPr>
      <xdr:spPr>
        <a:xfrm rot="13320000">
          <a:off x="4383597" y="6375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97</xdr:row>
      <xdr:rowOff>23653</xdr:rowOff>
    </xdr:from>
    <xdr:to>
      <xdr:col>7</xdr:col>
      <xdr:colOff>375890</xdr:colOff>
      <xdr:row>97</xdr:row>
      <xdr:rowOff>139714</xdr:rowOff>
    </xdr:to>
    <xdr:sp macro="" textlink="">
      <xdr:nvSpPr>
        <xdr:cNvPr id="322" name="太陽 321"/>
        <xdr:cNvSpPr/>
      </xdr:nvSpPr>
      <xdr:spPr>
        <a:xfrm>
          <a:off x="4344379" y="6672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98</xdr:row>
      <xdr:rowOff>31493</xdr:rowOff>
    </xdr:from>
    <xdr:to>
      <xdr:col>7</xdr:col>
      <xdr:colOff>359597</xdr:colOff>
      <xdr:row>98</xdr:row>
      <xdr:rowOff>136893</xdr:rowOff>
    </xdr:to>
    <xdr:sp macro="" textlink="">
      <xdr:nvSpPr>
        <xdr:cNvPr id="323" name="月 322"/>
        <xdr:cNvSpPr/>
      </xdr:nvSpPr>
      <xdr:spPr>
        <a:xfrm rot="13320000">
          <a:off x="4383597" y="6832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100</xdr:row>
      <xdr:rowOff>23653</xdr:rowOff>
    </xdr:from>
    <xdr:to>
      <xdr:col>7</xdr:col>
      <xdr:colOff>375890</xdr:colOff>
      <xdr:row>100</xdr:row>
      <xdr:rowOff>139714</xdr:rowOff>
    </xdr:to>
    <xdr:sp macro="" textlink="">
      <xdr:nvSpPr>
        <xdr:cNvPr id="324" name="太陽 323"/>
        <xdr:cNvSpPr/>
      </xdr:nvSpPr>
      <xdr:spPr>
        <a:xfrm>
          <a:off x="4344379" y="7129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101</xdr:row>
      <xdr:rowOff>31493</xdr:rowOff>
    </xdr:from>
    <xdr:to>
      <xdr:col>7</xdr:col>
      <xdr:colOff>359597</xdr:colOff>
      <xdr:row>101</xdr:row>
      <xdr:rowOff>136893</xdr:rowOff>
    </xdr:to>
    <xdr:sp macro="" textlink="">
      <xdr:nvSpPr>
        <xdr:cNvPr id="325" name="月 324"/>
        <xdr:cNvSpPr/>
      </xdr:nvSpPr>
      <xdr:spPr>
        <a:xfrm rot="13320000">
          <a:off x="4383597" y="7289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103</xdr:row>
      <xdr:rowOff>23653</xdr:rowOff>
    </xdr:from>
    <xdr:to>
      <xdr:col>7</xdr:col>
      <xdr:colOff>375890</xdr:colOff>
      <xdr:row>103</xdr:row>
      <xdr:rowOff>139714</xdr:rowOff>
    </xdr:to>
    <xdr:sp macro="" textlink="">
      <xdr:nvSpPr>
        <xdr:cNvPr id="326" name="太陽 325"/>
        <xdr:cNvSpPr/>
      </xdr:nvSpPr>
      <xdr:spPr>
        <a:xfrm>
          <a:off x="4344379" y="7586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104</xdr:row>
      <xdr:rowOff>31493</xdr:rowOff>
    </xdr:from>
    <xdr:to>
      <xdr:col>7</xdr:col>
      <xdr:colOff>359597</xdr:colOff>
      <xdr:row>104</xdr:row>
      <xdr:rowOff>136893</xdr:rowOff>
    </xdr:to>
    <xdr:sp macro="" textlink="">
      <xdr:nvSpPr>
        <xdr:cNvPr id="327" name="月 326"/>
        <xdr:cNvSpPr/>
      </xdr:nvSpPr>
      <xdr:spPr>
        <a:xfrm rot="13320000">
          <a:off x="4383597" y="7746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106</xdr:row>
      <xdr:rowOff>23653</xdr:rowOff>
    </xdr:from>
    <xdr:to>
      <xdr:col>7</xdr:col>
      <xdr:colOff>375890</xdr:colOff>
      <xdr:row>106</xdr:row>
      <xdr:rowOff>139714</xdr:rowOff>
    </xdr:to>
    <xdr:sp macro="" textlink="">
      <xdr:nvSpPr>
        <xdr:cNvPr id="328" name="太陽 327"/>
        <xdr:cNvSpPr/>
      </xdr:nvSpPr>
      <xdr:spPr>
        <a:xfrm>
          <a:off x="4344379" y="8043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107</xdr:row>
      <xdr:rowOff>31493</xdr:rowOff>
    </xdr:from>
    <xdr:to>
      <xdr:col>7</xdr:col>
      <xdr:colOff>359597</xdr:colOff>
      <xdr:row>107</xdr:row>
      <xdr:rowOff>136893</xdr:rowOff>
    </xdr:to>
    <xdr:sp macro="" textlink="">
      <xdr:nvSpPr>
        <xdr:cNvPr id="329" name="月 328"/>
        <xdr:cNvSpPr/>
      </xdr:nvSpPr>
      <xdr:spPr>
        <a:xfrm rot="13320000">
          <a:off x="4383597" y="8203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109</xdr:row>
      <xdr:rowOff>23653</xdr:rowOff>
    </xdr:from>
    <xdr:to>
      <xdr:col>7</xdr:col>
      <xdr:colOff>375890</xdr:colOff>
      <xdr:row>109</xdr:row>
      <xdr:rowOff>139714</xdr:rowOff>
    </xdr:to>
    <xdr:sp macro="" textlink="">
      <xdr:nvSpPr>
        <xdr:cNvPr id="330" name="太陽 329"/>
        <xdr:cNvSpPr/>
      </xdr:nvSpPr>
      <xdr:spPr>
        <a:xfrm>
          <a:off x="4344379" y="8500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110</xdr:row>
      <xdr:rowOff>31493</xdr:rowOff>
    </xdr:from>
    <xdr:to>
      <xdr:col>7</xdr:col>
      <xdr:colOff>359597</xdr:colOff>
      <xdr:row>110</xdr:row>
      <xdr:rowOff>136893</xdr:rowOff>
    </xdr:to>
    <xdr:sp macro="" textlink="">
      <xdr:nvSpPr>
        <xdr:cNvPr id="331" name="月 330"/>
        <xdr:cNvSpPr/>
      </xdr:nvSpPr>
      <xdr:spPr>
        <a:xfrm rot="13320000">
          <a:off x="4383597" y="8661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112</xdr:row>
      <xdr:rowOff>23653</xdr:rowOff>
    </xdr:from>
    <xdr:to>
      <xdr:col>7</xdr:col>
      <xdr:colOff>375890</xdr:colOff>
      <xdr:row>112</xdr:row>
      <xdr:rowOff>139714</xdr:rowOff>
    </xdr:to>
    <xdr:sp macro="" textlink="">
      <xdr:nvSpPr>
        <xdr:cNvPr id="332" name="太陽 331"/>
        <xdr:cNvSpPr/>
      </xdr:nvSpPr>
      <xdr:spPr>
        <a:xfrm>
          <a:off x="4344379" y="8958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113</xdr:row>
      <xdr:rowOff>31493</xdr:rowOff>
    </xdr:from>
    <xdr:to>
      <xdr:col>7</xdr:col>
      <xdr:colOff>359597</xdr:colOff>
      <xdr:row>113</xdr:row>
      <xdr:rowOff>136893</xdr:rowOff>
    </xdr:to>
    <xdr:sp macro="" textlink="">
      <xdr:nvSpPr>
        <xdr:cNvPr id="333" name="月 332"/>
        <xdr:cNvSpPr/>
      </xdr:nvSpPr>
      <xdr:spPr>
        <a:xfrm rot="13320000">
          <a:off x="4383597" y="9118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115</xdr:row>
      <xdr:rowOff>23653</xdr:rowOff>
    </xdr:from>
    <xdr:to>
      <xdr:col>7</xdr:col>
      <xdr:colOff>375890</xdr:colOff>
      <xdr:row>115</xdr:row>
      <xdr:rowOff>139714</xdr:rowOff>
    </xdr:to>
    <xdr:sp macro="" textlink="">
      <xdr:nvSpPr>
        <xdr:cNvPr id="334" name="太陽 333"/>
        <xdr:cNvSpPr/>
      </xdr:nvSpPr>
      <xdr:spPr>
        <a:xfrm>
          <a:off x="4344379" y="9415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116</xdr:row>
      <xdr:rowOff>31493</xdr:rowOff>
    </xdr:from>
    <xdr:to>
      <xdr:col>7</xdr:col>
      <xdr:colOff>359597</xdr:colOff>
      <xdr:row>116</xdr:row>
      <xdr:rowOff>136893</xdr:rowOff>
    </xdr:to>
    <xdr:sp macro="" textlink="">
      <xdr:nvSpPr>
        <xdr:cNvPr id="335" name="月 334"/>
        <xdr:cNvSpPr/>
      </xdr:nvSpPr>
      <xdr:spPr>
        <a:xfrm rot="13320000">
          <a:off x="4383597" y="9575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118</xdr:row>
      <xdr:rowOff>23653</xdr:rowOff>
    </xdr:from>
    <xdr:to>
      <xdr:col>7</xdr:col>
      <xdr:colOff>375890</xdr:colOff>
      <xdr:row>118</xdr:row>
      <xdr:rowOff>139714</xdr:rowOff>
    </xdr:to>
    <xdr:sp macro="" textlink="">
      <xdr:nvSpPr>
        <xdr:cNvPr id="336" name="太陽 335"/>
        <xdr:cNvSpPr/>
      </xdr:nvSpPr>
      <xdr:spPr>
        <a:xfrm>
          <a:off x="4344379" y="9872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119</xdr:row>
      <xdr:rowOff>31493</xdr:rowOff>
    </xdr:from>
    <xdr:to>
      <xdr:col>7</xdr:col>
      <xdr:colOff>359597</xdr:colOff>
      <xdr:row>119</xdr:row>
      <xdr:rowOff>136893</xdr:rowOff>
    </xdr:to>
    <xdr:sp macro="" textlink="">
      <xdr:nvSpPr>
        <xdr:cNvPr id="337" name="月 336"/>
        <xdr:cNvSpPr/>
      </xdr:nvSpPr>
      <xdr:spPr>
        <a:xfrm rot="13320000">
          <a:off x="4383597" y="10032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121</xdr:row>
      <xdr:rowOff>23653</xdr:rowOff>
    </xdr:from>
    <xdr:to>
      <xdr:col>7</xdr:col>
      <xdr:colOff>375890</xdr:colOff>
      <xdr:row>121</xdr:row>
      <xdr:rowOff>139714</xdr:rowOff>
    </xdr:to>
    <xdr:sp macro="" textlink="">
      <xdr:nvSpPr>
        <xdr:cNvPr id="338" name="太陽 337"/>
        <xdr:cNvSpPr/>
      </xdr:nvSpPr>
      <xdr:spPr>
        <a:xfrm>
          <a:off x="4344379" y="10329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122</xdr:row>
      <xdr:rowOff>31493</xdr:rowOff>
    </xdr:from>
    <xdr:to>
      <xdr:col>7</xdr:col>
      <xdr:colOff>359597</xdr:colOff>
      <xdr:row>122</xdr:row>
      <xdr:rowOff>136893</xdr:rowOff>
    </xdr:to>
    <xdr:sp macro="" textlink="">
      <xdr:nvSpPr>
        <xdr:cNvPr id="339" name="月 338"/>
        <xdr:cNvSpPr/>
      </xdr:nvSpPr>
      <xdr:spPr>
        <a:xfrm rot="13320000">
          <a:off x="4383597" y="10489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121</xdr:row>
      <xdr:rowOff>23653</xdr:rowOff>
    </xdr:from>
    <xdr:to>
      <xdr:col>7</xdr:col>
      <xdr:colOff>375890</xdr:colOff>
      <xdr:row>121</xdr:row>
      <xdr:rowOff>139714</xdr:rowOff>
    </xdr:to>
    <xdr:sp macro="" textlink="">
      <xdr:nvSpPr>
        <xdr:cNvPr id="340" name="太陽 339"/>
        <xdr:cNvSpPr/>
      </xdr:nvSpPr>
      <xdr:spPr>
        <a:xfrm>
          <a:off x="4344379" y="10329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122</xdr:row>
      <xdr:rowOff>31493</xdr:rowOff>
    </xdr:from>
    <xdr:to>
      <xdr:col>7</xdr:col>
      <xdr:colOff>359597</xdr:colOff>
      <xdr:row>122</xdr:row>
      <xdr:rowOff>136893</xdr:rowOff>
    </xdr:to>
    <xdr:sp macro="" textlink="">
      <xdr:nvSpPr>
        <xdr:cNvPr id="341" name="月 340"/>
        <xdr:cNvSpPr/>
      </xdr:nvSpPr>
      <xdr:spPr>
        <a:xfrm rot="13320000">
          <a:off x="4383597" y="10489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124</xdr:row>
      <xdr:rowOff>23653</xdr:rowOff>
    </xdr:from>
    <xdr:to>
      <xdr:col>7</xdr:col>
      <xdr:colOff>375890</xdr:colOff>
      <xdr:row>124</xdr:row>
      <xdr:rowOff>139714</xdr:rowOff>
    </xdr:to>
    <xdr:sp macro="" textlink="">
      <xdr:nvSpPr>
        <xdr:cNvPr id="342" name="太陽 341"/>
        <xdr:cNvSpPr/>
      </xdr:nvSpPr>
      <xdr:spPr>
        <a:xfrm>
          <a:off x="4344379" y="10786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125</xdr:row>
      <xdr:rowOff>31493</xdr:rowOff>
    </xdr:from>
    <xdr:to>
      <xdr:col>7</xdr:col>
      <xdr:colOff>359597</xdr:colOff>
      <xdr:row>125</xdr:row>
      <xdr:rowOff>136893</xdr:rowOff>
    </xdr:to>
    <xdr:sp macro="" textlink="">
      <xdr:nvSpPr>
        <xdr:cNvPr id="343" name="月 342"/>
        <xdr:cNvSpPr/>
      </xdr:nvSpPr>
      <xdr:spPr>
        <a:xfrm rot="13320000">
          <a:off x="4383597" y="10947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127</xdr:row>
      <xdr:rowOff>23653</xdr:rowOff>
    </xdr:from>
    <xdr:to>
      <xdr:col>7</xdr:col>
      <xdr:colOff>375890</xdr:colOff>
      <xdr:row>127</xdr:row>
      <xdr:rowOff>139714</xdr:rowOff>
    </xdr:to>
    <xdr:sp macro="" textlink="">
      <xdr:nvSpPr>
        <xdr:cNvPr id="344" name="太陽 343"/>
        <xdr:cNvSpPr/>
      </xdr:nvSpPr>
      <xdr:spPr>
        <a:xfrm>
          <a:off x="4344379" y="11244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128</xdr:row>
      <xdr:rowOff>31493</xdr:rowOff>
    </xdr:from>
    <xdr:to>
      <xdr:col>7</xdr:col>
      <xdr:colOff>359597</xdr:colOff>
      <xdr:row>128</xdr:row>
      <xdr:rowOff>136893</xdr:rowOff>
    </xdr:to>
    <xdr:sp macro="" textlink="">
      <xdr:nvSpPr>
        <xdr:cNvPr id="345" name="月 344"/>
        <xdr:cNvSpPr/>
      </xdr:nvSpPr>
      <xdr:spPr>
        <a:xfrm rot="13320000">
          <a:off x="4383597" y="11404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130</xdr:row>
      <xdr:rowOff>23653</xdr:rowOff>
    </xdr:from>
    <xdr:to>
      <xdr:col>7</xdr:col>
      <xdr:colOff>375890</xdr:colOff>
      <xdr:row>130</xdr:row>
      <xdr:rowOff>139714</xdr:rowOff>
    </xdr:to>
    <xdr:sp macro="" textlink="">
      <xdr:nvSpPr>
        <xdr:cNvPr id="346" name="太陽 345"/>
        <xdr:cNvSpPr/>
      </xdr:nvSpPr>
      <xdr:spPr>
        <a:xfrm>
          <a:off x="4344379" y="11701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131</xdr:row>
      <xdr:rowOff>31493</xdr:rowOff>
    </xdr:from>
    <xdr:to>
      <xdr:col>7</xdr:col>
      <xdr:colOff>359597</xdr:colOff>
      <xdr:row>131</xdr:row>
      <xdr:rowOff>136893</xdr:rowOff>
    </xdr:to>
    <xdr:sp macro="" textlink="">
      <xdr:nvSpPr>
        <xdr:cNvPr id="347" name="月 346"/>
        <xdr:cNvSpPr/>
      </xdr:nvSpPr>
      <xdr:spPr>
        <a:xfrm rot="13320000">
          <a:off x="4383597" y="11861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133</xdr:row>
      <xdr:rowOff>23653</xdr:rowOff>
    </xdr:from>
    <xdr:to>
      <xdr:col>7</xdr:col>
      <xdr:colOff>375890</xdr:colOff>
      <xdr:row>133</xdr:row>
      <xdr:rowOff>139714</xdr:rowOff>
    </xdr:to>
    <xdr:sp macro="" textlink="">
      <xdr:nvSpPr>
        <xdr:cNvPr id="348" name="太陽 347"/>
        <xdr:cNvSpPr/>
      </xdr:nvSpPr>
      <xdr:spPr>
        <a:xfrm>
          <a:off x="4344379" y="12158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134</xdr:row>
      <xdr:rowOff>31493</xdr:rowOff>
    </xdr:from>
    <xdr:to>
      <xdr:col>7</xdr:col>
      <xdr:colOff>359597</xdr:colOff>
      <xdr:row>134</xdr:row>
      <xdr:rowOff>136893</xdr:rowOff>
    </xdr:to>
    <xdr:sp macro="" textlink="">
      <xdr:nvSpPr>
        <xdr:cNvPr id="349" name="月 348"/>
        <xdr:cNvSpPr/>
      </xdr:nvSpPr>
      <xdr:spPr>
        <a:xfrm rot="13320000">
          <a:off x="4383597" y="12318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136</xdr:row>
      <xdr:rowOff>23653</xdr:rowOff>
    </xdr:from>
    <xdr:to>
      <xdr:col>7</xdr:col>
      <xdr:colOff>375890</xdr:colOff>
      <xdr:row>136</xdr:row>
      <xdr:rowOff>139714</xdr:rowOff>
    </xdr:to>
    <xdr:sp macro="" textlink="">
      <xdr:nvSpPr>
        <xdr:cNvPr id="350" name="太陽 349"/>
        <xdr:cNvSpPr/>
      </xdr:nvSpPr>
      <xdr:spPr>
        <a:xfrm>
          <a:off x="4344379" y="12615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137</xdr:row>
      <xdr:rowOff>31493</xdr:rowOff>
    </xdr:from>
    <xdr:to>
      <xdr:col>7</xdr:col>
      <xdr:colOff>359597</xdr:colOff>
      <xdr:row>137</xdr:row>
      <xdr:rowOff>136893</xdr:rowOff>
    </xdr:to>
    <xdr:sp macro="" textlink="">
      <xdr:nvSpPr>
        <xdr:cNvPr id="351" name="月 350"/>
        <xdr:cNvSpPr/>
      </xdr:nvSpPr>
      <xdr:spPr>
        <a:xfrm rot="13320000">
          <a:off x="4383597" y="12775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139</xdr:row>
      <xdr:rowOff>23653</xdr:rowOff>
    </xdr:from>
    <xdr:to>
      <xdr:col>7</xdr:col>
      <xdr:colOff>375890</xdr:colOff>
      <xdr:row>139</xdr:row>
      <xdr:rowOff>139714</xdr:rowOff>
    </xdr:to>
    <xdr:sp macro="" textlink="">
      <xdr:nvSpPr>
        <xdr:cNvPr id="352" name="太陽 351"/>
        <xdr:cNvSpPr/>
      </xdr:nvSpPr>
      <xdr:spPr>
        <a:xfrm>
          <a:off x="4344379" y="13072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140</xdr:row>
      <xdr:rowOff>31493</xdr:rowOff>
    </xdr:from>
    <xdr:to>
      <xdr:col>7</xdr:col>
      <xdr:colOff>359597</xdr:colOff>
      <xdr:row>140</xdr:row>
      <xdr:rowOff>136893</xdr:rowOff>
    </xdr:to>
    <xdr:sp macro="" textlink="">
      <xdr:nvSpPr>
        <xdr:cNvPr id="353" name="月 352"/>
        <xdr:cNvSpPr/>
      </xdr:nvSpPr>
      <xdr:spPr>
        <a:xfrm rot="13320000">
          <a:off x="4383597" y="13233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82</xdr:row>
      <xdr:rowOff>23653</xdr:rowOff>
    </xdr:from>
    <xdr:to>
      <xdr:col>7</xdr:col>
      <xdr:colOff>375890</xdr:colOff>
      <xdr:row>82</xdr:row>
      <xdr:rowOff>139714</xdr:rowOff>
    </xdr:to>
    <xdr:sp macro="" textlink="">
      <xdr:nvSpPr>
        <xdr:cNvPr id="354" name="太陽 353"/>
        <xdr:cNvSpPr/>
      </xdr:nvSpPr>
      <xdr:spPr>
        <a:xfrm>
          <a:off x="4344379" y="4386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83</xdr:row>
      <xdr:rowOff>31493</xdr:rowOff>
    </xdr:from>
    <xdr:to>
      <xdr:col>7</xdr:col>
      <xdr:colOff>359597</xdr:colOff>
      <xdr:row>83</xdr:row>
      <xdr:rowOff>136893</xdr:rowOff>
    </xdr:to>
    <xdr:sp macro="" textlink="">
      <xdr:nvSpPr>
        <xdr:cNvPr id="355" name="月 354"/>
        <xdr:cNvSpPr/>
      </xdr:nvSpPr>
      <xdr:spPr>
        <a:xfrm rot="13320000">
          <a:off x="4383597" y="4546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85</xdr:row>
      <xdr:rowOff>23653</xdr:rowOff>
    </xdr:from>
    <xdr:to>
      <xdr:col>7</xdr:col>
      <xdr:colOff>375890</xdr:colOff>
      <xdr:row>85</xdr:row>
      <xdr:rowOff>139714</xdr:rowOff>
    </xdr:to>
    <xdr:sp macro="" textlink="">
      <xdr:nvSpPr>
        <xdr:cNvPr id="356" name="太陽 355"/>
        <xdr:cNvSpPr/>
      </xdr:nvSpPr>
      <xdr:spPr>
        <a:xfrm>
          <a:off x="4344379" y="4843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86</xdr:row>
      <xdr:rowOff>31493</xdr:rowOff>
    </xdr:from>
    <xdr:to>
      <xdr:col>7</xdr:col>
      <xdr:colOff>359597</xdr:colOff>
      <xdr:row>86</xdr:row>
      <xdr:rowOff>136893</xdr:rowOff>
    </xdr:to>
    <xdr:sp macro="" textlink="">
      <xdr:nvSpPr>
        <xdr:cNvPr id="357" name="月 356"/>
        <xdr:cNvSpPr/>
      </xdr:nvSpPr>
      <xdr:spPr>
        <a:xfrm rot="13320000">
          <a:off x="4383597" y="5003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88</xdr:row>
      <xdr:rowOff>23653</xdr:rowOff>
    </xdr:from>
    <xdr:to>
      <xdr:col>7</xdr:col>
      <xdr:colOff>375890</xdr:colOff>
      <xdr:row>88</xdr:row>
      <xdr:rowOff>139714</xdr:rowOff>
    </xdr:to>
    <xdr:sp macro="" textlink="">
      <xdr:nvSpPr>
        <xdr:cNvPr id="358" name="太陽 357"/>
        <xdr:cNvSpPr/>
      </xdr:nvSpPr>
      <xdr:spPr>
        <a:xfrm>
          <a:off x="4344379" y="5300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89</xdr:row>
      <xdr:rowOff>31493</xdr:rowOff>
    </xdr:from>
    <xdr:to>
      <xdr:col>7</xdr:col>
      <xdr:colOff>359597</xdr:colOff>
      <xdr:row>89</xdr:row>
      <xdr:rowOff>136893</xdr:rowOff>
    </xdr:to>
    <xdr:sp macro="" textlink="">
      <xdr:nvSpPr>
        <xdr:cNvPr id="359" name="月 358"/>
        <xdr:cNvSpPr/>
      </xdr:nvSpPr>
      <xdr:spPr>
        <a:xfrm rot="13320000">
          <a:off x="4383597" y="5460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91</xdr:row>
      <xdr:rowOff>23653</xdr:rowOff>
    </xdr:from>
    <xdr:to>
      <xdr:col>7</xdr:col>
      <xdr:colOff>375890</xdr:colOff>
      <xdr:row>91</xdr:row>
      <xdr:rowOff>139714</xdr:rowOff>
    </xdr:to>
    <xdr:sp macro="" textlink="">
      <xdr:nvSpPr>
        <xdr:cNvPr id="360" name="太陽 359"/>
        <xdr:cNvSpPr/>
      </xdr:nvSpPr>
      <xdr:spPr>
        <a:xfrm>
          <a:off x="4344379" y="575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92</xdr:row>
      <xdr:rowOff>31493</xdr:rowOff>
    </xdr:from>
    <xdr:to>
      <xdr:col>7</xdr:col>
      <xdr:colOff>359597</xdr:colOff>
      <xdr:row>92</xdr:row>
      <xdr:rowOff>136893</xdr:rowOff>
    </xdr:to>
    <xdr:sp macro="" textlink="">
      <xdr:nvSpPr>
        <xdr:cNvPr id="361" name="月 360"/>
        <xdr:cNvSpPr/>
      </xdr:nvSpPr>
      <xdr:spPr>
        <a:xfrm rot="13320000">
          <a:off x="4383597" y="591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91</xdr:row>
      <xdr:rowOff>23653</xdr:rowOff>
    </xdr:from>
    <xdr:to>
      <xdr:col>7</xdr:col>
      <xdr:colOff>375890</xdr:colOff>
      <xdr:row>91</xdr:row>
      <xdr:rowOff>139714</xdr:rowOff>
    </xdr:to>
    <xdr:sp macro="" textlink="">
      <xdr:nvSpPr>
        <xdr:cNvPr id="362" name="太陽 361"/>
        <xdr:cNvSpPr/>
      </xdr:nvSpPr>
      <xdr:spPr>
        <a:xfrm>
          <a:off x="4344379" y="575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92</xdr:row>
      <xdr:rowOff>31493</xdr:rowOff>
    </xdr:from>
    <xdr:to>
      <xdr:col>7</xdr:col>
      <xdr:colOff>359597</xdr:colOff>
      <xdr:row>92</xdr:row>
      <xdr:rowOff>136893</xdr:rowOff>
    </xdr:to>
    <xdr:sp macro="" textlink="">
      <xdr:nvSpPr>
        <xdr:cNvPr id="363" name="月 362"/>
        <xdr:cNvSpPr/>
      </xdr:nvSpPr>
      <xdr:spPr>
        <a:xfrm rot="13320000">
          <a:off x="4383597" y="591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94</xdr:row>
      <xdr:rowOff>23653</xdr:rowOff>
    </xdr:from>
    <xdr:to>
      <xdr:col>7</xdr:col>
      <xdr:colOff>375890</xdr:colOff>
      <xdr:row>94</xdr:row>
      <xdr:rowOff>139714</xdr:rowOff>
    </xdr:to>
    <xdr:sp macro="" textlink="">
      <xdr:nvSpPr>
        <xdr:cNvPr id="364" name="太陽 363"/>
        <xdr:cNvSpPr/>
      </xdr:nvSpPr>
      <xdr:spPr>
        <a:xfrm>
          <a:off x="4344379" y="6214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95</xdr:row>
      <xdr:rowOff>31493</xdr:rowOff>
    </xdr:from>
    <xdr:to>
      <xdr:col>7</xdr:col>
      <xdr:colOff>359597</xdr:colOff>
      <xdr:row>95</xdr:row>
      <xdr:rowOff>136893</xdr:rowOff>
    </xdr:to>
    <xdr:sp macro="" textlink="">
      <xdr:nvSpPr>
        <xdr:cNvPr id="365" name="月 364"/>
        <xdr:cNvSpPr/>
      </xdr:nvSpPr>
      <xdr:spPr>
        <a:xfrm rot="13320000">
          <a:off x="4383597" y="6375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97</xdr:row>
      <xdr:rowOff>23653</xdr:rowOff>
    </xdr:from>
    <xdr:to>
      <xdr:col>7</xdr:col>
      <xdr:colOff>375890</xdr:colOff>
      <xdr:row>97</xdr:row>
      <xdr:rowOff>139714</xdr:rowOff>
    </xdr:to>
    <xdr:sp macro="" textlink="">
      <xdr:nvSpPr>
        <xdr:cNvPr id="366" name="太陽 365"/>
        <xdr:cNvSpPr/>
      </xdr:nvSpPr>
      <xdr:spPr>
        <a:xfrm>
          <a:off x="4344379" y="6672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98</xdr:row>
      <xdr:rowOff>31493</xdr:rowOff>
    </xdr:from>
    <xdr:to>
      <xdr:col>7</xdr:col>
      <xdr:colOff>359597</xdr:colOff>
      <xdr:row>98</xdr:row>
      <xdr:rowOff>136893</xdr:rowOff>
    </xdr:to>
    <xdr:sp macro="" textlink="">
      <xdr:nvSpPr>
        <xdr:cNvPr id="367" name="月 366"/>
        <xdr:cNvSpPr/>
      </xdr:nvSpPr>
      <xdr:spPr>
        <a:xfrm rot="13320000">
          <a:off x="4383597" y="6832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100</xdr:row>
      <xdr:rowOff>23653</xdr:rowOff>
    </xdr:from>
    <xdr:to>
      <xdr:col>7</xdr:col>
      <xdr:colOff>375890</xdr:colOff>
      <xdr:row>100</xdr:row>
      <xdr:rowOff>139714</xdr:rowOff>
    </xdr:to>
    <xdr:sp macro="" textlink="">
      <xdr:nvSpPr>
        <xdr:cNvPr id="368" name="太陽 367"/>
        <xdr:cNvSpPr/>
      </xdr:nvSpPr>
      <xdr:spPr>
        <a:xfrm>
          <a:off x="4344379" y="7129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101</xdr:row>
      <xdr:rowOff>31493</xdr:rowOff>
    </xdr:from>
    <xdr:to>
      <xdr:col>7</xdr:col>
      <xdr:colOff>359597</xdr:colOff>
      <xdr:row>101</xdr:row>
      <xdr:rowOff>136893</xdr:rowOff>
    </xdr:to>
    <xdr:sp macro="" textlink="">
      <xdr:nvSpPr>
        <xdr:cNvPr id="369" name="月 368"/>
        <xdr:cNvSpPr/>
      </xdr:nvSpPr>
      <xdr:spPr>
        <a:xfrm rot="13320000">
          <a:off x="4383597" y="7289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103</xdr:row>
      <xdr:rowOff>23653</xdr:rowOff>
    </xdr:from>
    <xdr:to>
      <xdr:col>7</xdr:col>
      <xdr:colOff>375890</xdr:colOff>
      <xdr:row>103</xdr:row>
      <xdr:rowOff>139714</xdr:rowOff>
    </xdr:to>
    <xdr:sp macro="" textlink="">
      <xdr:nvSpPr>
        <xdr:cNvPr id="370" name="太陽 369"/>
        <xdr:cNvSpPr/>
      </xdr:nvSpPr>
      <xdr:spPr>
        <a:xfrm>
          <a:off x="4344379" y="7586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104</xdr:row>
      <xdr:rowOff>31493</xdr:rowOff>
    </xdr:from>
    <xdr:to>
      <xdr:col>7</xdr:col>
      <xdr:colOff>359597</xdr:colOff>
      <xdr:row>104</xdr:row>
      <xdr:rowOff>136893</xdr:rowOff>
    </xdr:to>
    <xdr:sp macro="" textlink="">
      <xdr:nvSpPr>
        <xdr:cNvPr id="371" name="月 370"/>
        <xdr:cNvSpPr/>
      </xdr:nvSpPr>
      <xdr:spPr>
        <a:xfrm rot="13320000">
          <a:off x="4383597" y="7746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106</xdr:row>
      <xdr:rowOff>23653</xdr:rowOff>
    </xdr:from>
    <xdr:to>
      <xdr:col>7</xdr:col>
      <xdr:colOff>375890</xdr:colOff>
      <xdr:row>106</xdr:row>
      <xdr:rowOff>139714</xdr:rowOff>
    </xdr:to>
    <xdr:sp macro="" textlink="">
      <xdr:nvSpPr>
        <xdr:cNvPr id="372" name="太陽 371"/>
        <xdr:cNvSpPr/>
      </xdr:nvSpPr>
      <xdr:spPr>
        <a:xfrm>
          <a:off x="4344379" y="8043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107</xdr:row>
      <xdr:rowOff>31493</xdr:rowOff>
    </xdr:from>
    <xdr:to>
      <xdr:col>7</xdr:col>
      <xdr:colOff>359597</xdr:colOff>
      <xdr:row>107</xdr:row>
      <xdr:rowOff>136893</xdr:rowOff>
    </xdr:to>
    <xdr:sp macro="" textlink="">
      <xdr:nvSpPr>
        <xdr:cNvPr id="373" name="月 372"/>
        <xdr:cNvSpPr/>
      </xdr:nvSpPr>
      <xdr:spPr>
        <a:xfrm rot="13320000">
          <a:off x="4383597" y="8203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109</xdr:row>
      <xdr:rowOff>23653</xdr:rowOff>
    </xdr:from>
    <xdr:to>
      <xdr:col>7</xdr:col>
      <xdr:colOff>375890</xdr:colOff>
      <xdr:row>109</xdr:row>
      <xdr:rowOff>139714</xdr:rowOff>
    </xdr:to>
    <xdr:sp macro="" textlink="">
      <xdr:nvSpPr>
        <xdr:cNvPr id="374" name="太陽 373"/>
        <xdr:cNvSpPr/>
      </xdr:nvSpPr>
      <xdr:spPr>
        <a:xfrm>
          <a:off x="4344379" y="8500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110</xdr:row>
      <xdr:rowOff>31493</xdr:rowOff>
    </xdr:from>
    <xdr:to>
      <xdr:col>7</xdr:col>
      <xdr:colOff>359597</xdr:colOff>
      <xdr:row>110</xdr:row>
      <xdr:rowOff>136893</xdr:rowOff>
    </xdr:to>
    <xdr:sp macro="" textlink="">
      <xdr:nvSpPr>
        <xdr:cNvPr id="375" name="月 374"/>
        <xdr:cNvSpPr/>
      </xdr:nvSpPr>
      <xdr:spPr>
        <a:xfrm rot="13320000">
          <a:off x="4383597" y="8661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112</xdr:row>
      <xdr:rowOff>23653</xdr:rowOff>
    </xdr:from>
    <xdr:to>
      <xdr:col>7</xdr:col>
      <xdr:colOff>375890</xdr:colOff>
      <xdr:row>112</xdr:row>
      <xdr:rowOff>139714</xdr:rowOff>
    </xdr:to>
    <xdr:sp macro="" textlink="">
      <xdr:nvSpPr>
        <xdr:cNvPr id="376" name="太陽 375"/>
        <xdr:cNvSpPr/>
      </xdr:nvSpPr>
      <xdr:spPr>
        <a:xfrm>
          <a:off x="4344379" y="8958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113</xdr:row>
      <xdr:rowOff>31493</xdr:rowOff>
    </xdr:from>
    <xdr:to>
      <xdr:col>7</xdr:col>
      <xdr:colOff>359597</xdr:colOff>
      <xdr:row>113</xdr:row>
      <xdr:rowOff>136893</xdr:rowOff>
    </xdr:to>
    <xdr:sp macro="" textlink="">
      <xdr:nvSpPr>
        <xdr:cNvPr id="377" name="月 376"/>
        <xdr:cNvSpPr/>
      </xdr:nvSpPr>
      <xdr:spPr>
        <a:xfrm rot="13320000">
          <a:off x="4383597" y="9118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115</xdr:row>
      <xdr:rowOff>23653</xdr:rowOff>
    </xdr:from>
    <xdr:to>
      <xdr:col>7</xdr:col>
      <xdr:colOff>375890</xdr:colOff>
      <xdr:row>115</xdr:row>
      <xdr:rowOff>139714</xdr:rowOff>
    </xdr:to>
    <xdr:sp macro="" textlink="">
      <xdr:nvSpPr>
        <xdr:cNvPr id="378" name="太陽 377"/>
        <xdr:cNvSpPr/>
      </xdr:nvSpPr>
      <xdr:spPr>
        <a:xfrm>
          <a:off x="4344379" y="9415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116</xdr:row>
      <xdr:rowOff>31493</xdr:rowOff>
    </xdr:from>
    <xdr:to>
      <xdr:col>7</xdr:col>
      <xdr:colOff>359597</xdr:colOff>
      <xdr:row>116</xdr:row>
      <xdr:rowOff>136893</xdr:rowOff>
    </xdr:to>
    <xdr:sp macro="" textlink="">
      <xdr:nvSpPr>
        <xdr:cNvPr id="379" name="月 378"/>
        <xdr:cNvSpPr/>
      </xdr:nvSpPr>
      <xdr:spPr>
        <a:xfrm rot="13320000">
          <a:off x="4383597" y="9575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118</xdr:row>
      <xdr:rowOff>23653</xdr:rowOff>
    </xdr:from>
    <xdr:to>
      <xdr:col>7</xdr:col>
      <xdr:colOff>375890</xdr:colOff>
      <xdr:row>118</xdr:row>
      <xdr:rowOff>139714</xdr:rowOff>
    </xdr:to>
    <xdr:sp macro="" textlink="">
      <xdr:nvSpPr>
        <xdr:cNvPr id="380" name="太陽 379"/>
        <xdr:cNvSpPr/>
      </xdr:nvSpPr>
      <xdr:spPr>
        <a:xfrm>
          <a:off x="4344379" y="9872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119</xdr:row>
      <xdr:rowOff>31493</xdr:rowOff>
    </xdr:from>
    <xdr:to>
      <xdr:col>7</xdr:col>
      <xdr:colOff>359597</xdr:colOff>
      <xdr:row>119</xdr:row>
      <xdr:rowOff>136893</xdr:rowOff>
    </xdr:to>
    <xdr:sp macro="" textlink="">
      <xdr:nvSpPr>
        <xdr:cNvPr id="381" name="月 380"/>
        <xdr:cNvSpPr/>
      </xdr:nvSpPr>
      <xdr:spPr>
        <a:xfrm rot="13320000">
          <a:off x="4383597" y="10032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121</xdr:row>
      <xdr:rowOff>23653</xdr:rowOff>
    </xdr:from>
    <xdr:to>
      <xdr:col>7</xdr:col>
      <xdr:colOff>375890</xdr:colOff>
      <xdr:row>121</xdr:row>
      <xdr:rowOff>139714</xdr:rowOff>
    </xdr:to>
    <xdr:sp macro="" textlink="">
      <xdr:nvSpPr>
        <xdr:cNvPr id="382" name="太陽 381"/>
        <xdr:cNvSpPr/>
      </xdr:nvSpPr>
      <xdr:spPr>
        <a:xfrm>
          <a:off x="4344379" y="10329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122</xdr:row>
      <xdr:rowOff>31493</xdr:rowOff>
    </xdr:from>
    <xdr:to>
      <xdr:col>7</xdr:col>
      <xdr:colOff>359597</xdr:colOff>
      <xdr:row>122</xdr:row>
      <xdr:rowOff>136893</xdr:rowOff>
    </xdr:to>
    <xdr:sp macro="" textlink="">
      <xdr:nvSpPr>
        <xdr:cNvPr id="383" name="月 382"/>
        <xdr:cNvSpPr/>
      </xdr:nvSpPr>
      <xdr:spPr>
        <a:xfrm rot="13320000">
          <a:off x="4383597" y="10489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121</xdr:row>
      <xdr:rowOff>23653</xdr:rowOff>
    </xdr:from>
    <xdr:to>
      <xdr:col>7</xdr:col>
      <xdr:colOff>375890</xdr:colOff>
      <xdr:row>121</xdr:row>
      <xdr:rowOff>139714</xdr:rowOff>
    </xdr:to>
    <xdr:sp macro="" textlink="">
      <xdr:nvSpPr>
        <xdr:cNvPr id="384" name="太陽 383"/>
        <xdr:cNvSpPr/>
      </xdr:nvSpPr>
      <xdr:spPr>
        <a:xfrm>
          <a:off x="4344379" y="10329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122</xdr:row>
      <xdr:rowOff>31493</xdr:rowOff>
    </xdr:from>
    <xdr:to>
      <xdr:col>7</xdr:col>
      <xdr:colOff>359597</xdr:colOff>
      <xdr:row>122</xdr:row>
      <xdr:rowOff>136893</xdr:rowOff>
    </xdr:to>
    <xdr:sp macro="" textlink="">
      <xdr:nvSpPr>
        <xdr:cNvPr id="385" name="月 384"/>
        <xdr:cNvSpPr/>
      </xdr:nvSpPr>
      <xdr:spPr>
        <a:xfrm rot="13320000">
          <a:off x="4383597" y="10489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124</xdr:row>
      <xdr:rowOff>23653</xdr:rowOff>
    </xdr:from>
    <xdr:to>
      <xdr:col>7</xdr:col>
      <xdr:colOff>375890</xdr:colOff>
      <xdr:row>124</xdr:row>
      <xdr:rowOff>139714</xdr:rowOff>
    </xdr:to>
    <xdr:sp macro="" textlink="">
      <xdr:nvSpPr>
        <xdr:cNvPr id="386" name="太陽 385"/>
        <xdr:cNvSpPr/>
      </xdr:nvSpPr>
      <xdr:spPr>
        <a:xfrm>
          <a:off x="4344379" y="10786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125</xdr:row>
      <xdr:rowOff>31493</xdr:rowOff>
    </xdr:from>
    <xdr:to>
      <xdr:col>7</xdr:col>
      <xdr:colOff>359597</xdr:colOff>
      <xdr:row>125</xdr:row>
      <xdr:rowOff>136893</xdr:rowOff>
    </xdr:to>
    <xdr:sp macro="" textlink="">
      <xdr:nvSpPr>
        <xdr:cNvPr id="387" name="月 386"/>
        <xdr:cNvSpPr/>
      </xdr:nvSpPr>
      <xdr:spPr>
        <a:xfrm rot="13320000">
          <a:off x="4383597" y="10947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127</xdr:row>
      <xdr:rowOff>23653</xdr:rowOff>
    </xdr:from>
    <xdr:to>
      <xdr:col>7</xdr:col>
      <xdr:colOff>375890</xdr:colOff>
      <xdr:row>127</xdr:row>
      <xdr:rowOff>139714</xdr:rowOff>
    </xdr:to>
    <xdr:sp macro="" textlink="">
      <xdr:nvSpPr>
        <xdr:cNvPr id="388" name="太陽 387"/>
        <xdr:cNvSpPr/>
      </xdr:nvSpPr>
      <xdr:spPr>
        <a:xfrm>
          <a:off x="4344379" y="11244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128</xdr:row>
      <xdr:rowOff>31493</xdr:rowOff>
    </xdr:from>
    <xdr:to>
      <xdr:col>7</xdr:col>
      <xdr:colOff>359597</xdr:colOff>
      <xdr:row>128</xdr:row>
      <xdr:rowOff>136893</xdr:rowOff>
    </xdr:to>
    <xdr:sp macro="" textlink="">
      <xdr:nvSpPr>
        <xdr:cNvPr id="389" name="月 388"/>
        <xdr:cNvSpPr/>
      </xdr:nvSpPr>
      <xdr:spPr>
        <a:xfrm rot="13320000">
          <a:off x="4383597" y="11404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130</xdr:row>
      <xdr:rowOff>23653</xdr:rowOff>
    </xdr:from>
    <xdr:to>
      <xdr:col>7</xdr:col>
      <xdr:colOff>375890</xdr:colOff>
      <xdr:row>130</xdr:row>
      <xdr:rowOff>139714</xdr:rowOff>
    </xdr:to>
    <xdr:sp macro="" textlink="">
      <xdr:nvSpPr>
        <xdr:cNvPr id="390" name="太陽 389"/>
        <xdr:cNvSpPr/>
      </xdr:nvSpPr>
      <xdr:spPr>
        <a:xfrm>
          <a:off x="4344379" y="11701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131</xdr:row>
      <xdr:rowOff>31493</xdr:rowOff>
    </xdr:from>
    <xdr:to>
      <xdr:col>7</xdr:col>
      <xdr:colOff>359597</xdr:colOff>
      <xdr:row>131</xdr:row>
      <xdr:rowOff>136893</xdr:rowOff>
    </xdr:to>
    <xdr:sp macro="" textlink="">
      <xdr:nvSpPr>
        <xdr:cNvPr id="391" name="月 390"/>
        <xdr:cNvSpPr/>
      </xdr:nvSpPr>
      <xdr:spPr>
        <a:xfrm rot="13320000">
          <a:off x="4383597" y="11861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133</xdr:row>
      <xdr:rowOff>23653</xdr:rowOff>
    </xdr:from>
    <xdr:to>
      <xdr:col>7</xdr:col>
      <xdr:colOff>375890</xdr:colOff>
      <xdr:row>133</xdr:row>
      <xdr:rowOff>139714</xdr:rowOff>
    </xdr:to>
    <xdr:sp macro="" textlink="">
      <xdr:nvSpPr>
        <xdr:cNvPr id="392" name="太陽 391"/>
        <xdr:cNvSpPr/>
      </xdr:nvSpPr>
      <xdr:spPr>
        <a:xfrm>
          <a:off x="4344379" y="12158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134</xdr:row>
      <xdr:rowOff>31493</xdr:rowOff>
    </xdr:from>
    <xdr:to>
      <xdr:col>7</xdr:col>
      <xdr:colOff>359597</xdr:colOff>
      <xdr:row>134</xdr:row>
      <xdr:rowOff>136893</xdr:rowOff>
    </xdr:to>
    <xdr:sp macro="" textlink="">
      <xdr:nvSpPr>
        <xdr:cNvPr id="393" name="月 392"/>
        <xdr:cNvSpPr/>
      </xdr:nvSpPr>
      <xdr:spPr>
        <a:xfrm rot="13320000">
          <a:off x="4383597" y="12318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136</xdr:row>
      <xdr:rowOff>23653</xdr:rowOff>
    </xdr:from>
    <xdr:to>
      <xdr:col>7</xdr:col>
      <xdr:colOff>375890</xdr:colOff>
      <xdr:row>136</xdr:row>
      <xdr:rowOff>139714</xdr:rowOff>
    </xdr:to>
    <xdr:sp macro="" textlink="">
      <xdr:nvSpPr>
        <xdr:cNvPr id="394" name="太陽 393"/>
        <xdr:cNvSpPr/>
      </xdr:nvSpPr>
      <xdr:spPr>
        <a:xfrm>
          <a:off x="4344379" y="12615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137</xdr:row>
      <xdr:rowOff>31493</xdr:rowOff>
    </xdr:from>
    <xdr:to>
      <xdr:col>7</xdr:col>
      <xdr:colOff>359597</xdr:colOff>
      <xdr:row>137</xdr:row>
      <xdr:rowOff>136893</xdr:rowOff>
    </xdr:to>
    <xdr:sp macro="" textlink="">
      <xdr:nvSpPr>
        <xdr:cNvPr id="395" name="月 394"/>
        <xdr:cNvSpPr/>
      </xdr:nvSpPr>
      <xdr:spPr>
        <a:xfrm rot="13320000">
          <a:off x="4383597" y="12775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139</xdr:row>
      <xdr:rowOff>23653</xdr:rowOff>
    </xdr:from>
    <xdr:to>
      <xdr:col>7</xdr:col>
      <xdr:colOff>375890</xdr:colOff>
      <xdr:row>139</xdr:row>
      <xdr:rowOff>139714</xdr:rowOff>
    </xdr:to>
    <xdr:sp macro="" textlink="">
      <xdr:nvSpPr>
        <xdr:cNvPr id="396" name="太陽 395"/>
        <xdr:cNvSpPr/>
      </xdr:nvSpPr>
      <xdr:spPr>
        <a:xfrm>
          <a:off x="4344379" y="13072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140</xdr:row>
      <xdr:rowOff>31493</xdr:rowOff>
    </xdr:from>
    <xdr:to>
      <xdr:col>7</xdr:col>
      <xdr:colOff>359597</xdr:colOff>
      <xdr:row>140</xdr:row>
      <xdr:rowOff>136893</xdr:rowOff>
    </xdr:to>
    <xdr:sp macro="" textlink="">
      <xdr:nvSpPr>
        <xdr:cNvPr id="397" name="月 396"/>
        <xdr:cNvSpPr/>
      </xdr:nvSpPr>
      <xdr:spPr>
        <a:xfrm rot="13320000">
          <a:off x="4383597" y="13233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82</xdr:row>
      <xdr:rowOff>23653</xdr:rowOff>
    </xdr:from>
    <xdr:to>
      <xdr:col>7</xdr:col>
      <xdr:colOff>375890</xdr:colOff>
      <xdr:row>82</xdr:row>
      <xdr:rowOff>139714</xdr:rowOff>
    </xdr:to>
    <xdr:sp macro="" textlink="">
      <xdr:nvSpPr>
        <xdr:cNvPr id="398" name="太陽 397"/>
        <xdr:cNvSpPr/>
      </xdr:nvSpPr>
      <xdr:spPr>
        <a:xfrm>
          <a:off x="4344379" y="4386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83</xdr:row>
      <xdr:rowOff>31493</xdr:rowOff>
    </xdr:from>
    <xdr:to>
      <xdr:col>7</xdr:col>
      <xdr:colOff>359597</xdr:colOff>
      <xdr:row>83</xdr:row>
      <xdr:rowOff>136893</xdr:rowOff>
    </xdr:to>
    <xdr:sp macro="" textlink="">
      <xdr:nvSpPr>
        <xdr:cNvPr id="399" name="月 398"/>
        <xdr:cNvSpPr/>
      </xdr:nvSpPr>
      <xdr:spPr>
        <a:xfrm rot="13320000">
          <a:off x="4383597" y="4546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85</xdr:row>
      <xdr:rowOff>23653</xdr:rowOff>
    </xdr:from>
    <xdr:to>
      <xdr:col>7</xdr:col>
      <xdr:colOff>375890</xdr:colOff>
      <xdr:row>85</xdr:row>
      <xdr:rowOff>139714</xdr:rowOff>
    </xdr:to>
    <xdr:sp macro="" textlink="">
      <xdr:nvSpPr>
        <xdr:cNvPr id="400" name="太陽 399"/>
        <xdr:cNvSpPr/>
      </xdr:nvSpPr>
      <xdr:spPr>
        <a:xfrm>
          <a:off x="4344379" y="4843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86</xdr:row>
      <xdr:rowOff>31493</xdr:rowOff>
    </xdr:from>
    <xdr:to>
      <xdr:col>7</xdr:col>
      <xdr:colOff>359597</xdr:colOff>
      <xdr:row>86</xdr:row>
      <xdr:rowOff>136893</xdr:rowOff>
    </xdr:to>
    <xdr:sp macro="" textlink="">
      <xdr:nvSpPr>
        <xdr:cNvPr id="401" name="月 400"/>
        <xdr:cNvSpPr/>
      </xdr:nvSpPr>
      <xdr:spPr>
        <a:xfrm rot="13320000">
          <a:off x="4383597" y="5003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88</xdr:row>
      <xdr:rowOff>23653</xdr:rowOff>
    </xdr:from>
    <xdr:to>
      <xdr:col>7</xdr:col>
      <xdr:colOff>375890</xdr:colOff>
      <xdr:row>88</xdr:row>
      <xdr:rowOff>139714</xdr:rowOff>
    </xdr:to>
    <xdr:sp macro="" textlink="">
      <xdr:nvSpPr>
        <xdr:cNvPr id="402" name="太陽 401"/>
        <xdr:cNvSpPr/>
      </xdr:nvSpPr>
      <xdr:spPr>
        <a:xfrm>
          <a:off x="4344379" y="5300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89</xdr:row>
      <xdr:rowOff>31493</xdr:rowOff>
    </xdr:from>
    <xdr:to>
      <xdr:col>7</xdr:col>
      <xdr:colOff>359597</xdr:colOff>
      <xdr:row>89</xdr:row>
      <xdr:rowOff>136893</xdr:rowOff>
    </xdr:to>
    <xdr:sp macro="" textlink="">
      <xdr:nvSpPr>
        <xdr:cNvPr id="403" name="月 402"/>
        <xdr:cNvSpPr/>
      </xdr:nvSpPr>
      <xdr:spPr>
        <a:xfrm rot="13320000">
          <a:off x="4383597" y="5460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91</xdr:row>
      <xdr:rowOff>23653</xdr:rowOff>
    </xdr:from>
    <xdr:to>
      <xdr:col>7</xdr:col>
      <xdr:colOff>375890</xdr:colOff>
      <xdr:row>91</xdr:row>
      <xdr:rowOff>139714</xdr:rowOff>
    </xdr:to>
    <xdr:sp macro="" textlink="">
      <xdr:nvSpPr>
        <xdr:cNvPr id="404" name="太陽 403"/>
        <xdr:cNvSpPr/>
      </xdr:nvSpPr>
      <xdr:spPr>
        <a:xfrm>
          <a:off x="4344379" y="575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92</xdr:row>
      <xdr:rowOff>31493</xdr:rowOff>
    </xdr:from>
    <xdr:to>
      <xdr:col>7</xdr:col>
      <xdr:colOff>359597</xdr:colOff>
      <xdr:row>92</xdr:row>
      <xdr:rowOff>136893</xdr:rowOff>
    </xdr:to>
    <xdr:sp macro="" textlink="">
      <xdr:nvSpPr>
        <xdr:cNvPr id="405" name="月 404"/>
        <xdr:cNvSpPr/>
      </xdr:nvSpPr>
      <xdr:spPr>
        <a:xfrm rot="13320000">
          <a:off x="4383597" y="591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91</xdr:row>
      <xdr:rowOff>23653</xdr:rowOff>
    </xdr:from>
    <xdr:to>
      <xdr:col>7</xdr:col>
      <xdr:colOff>375890</xdr:colOff>
      <xdr:row>91</xdr:row>
      <xdr:rowOff>139714</xdr:rowOff>
    </xdr:to>
    <xdr:sp macro="" textlink="">
      <xdr:nvSpPr>
        <xdr:cNvPr id="406" name="太陽 405"/>
        <xdr:cNvSpPr/>
      </xdr:nvSpPr>
      <xdr:spPr>
        <a:xfrm>
          <a:off x="4344379" y="575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92</xdr:row>
      <xdr:rowOff>31493</xdr:rowOff>
    </xdr:from>
    <xdr:to>
      <xdr:col>7</xdr:col>
      <xdr:colOff>359597</xdr:colOff>
      <xdr:row>92</xdr:row>
      <xdr:rowOff>136893</xdr:rowOff>
    </xdr:to>
    <xdr:sp macro="" textlink="">
      <xdr:nvSpPr>
        <xdr:cNvPr id="407" name="月 406"/>
        <xdr:cNvSpPr/>
      </xdr:nvSpPr>
      <xdr:spPr>
        <a:xfrm rot="13320000">
          <a:off x="4383597" y="591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94</xdr:row>
      <xdr:rowOff>23653</xdr:rowOff>
    </xdr:from>
    <xdr:to>
      <xdr:col>7</xdr:col>
      <xdr:colOff>375890</xdr:colOff>
      <xdr:row>94</xdr:row>
      <xdr:rowOff>139714</xdr:rowOff>
    </xdr:to>
    <xdr:sp macro="" textlink="">
      <xdr:nvSpPr>
        <xdr:cNvPr id="408" name="太陽 407"/>
        <xdr:cNvSpPr/>
      </xdr:nvSpPr>
      <xdr:spPr>
        <a:xfrm>
          <a:off x="4344379" y="6214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95</xdr:row>
      <xdr:rowOff>31493</xdr:rowOff>
    </xdr:from>
    <xdr:to>
      <xdr:col>7</xdr:col>
      <xdr:colOff>359597</xdr:colOff>
      <xdr:row>95</xdr:row>
      <xdr:rowOff>136893</xdr:rowOff>
    </xdr:to>
    <xdr:sp macro="" textlink="">
      <xdr:nvSpPr>
        <xdr:cNvPr id="409" name="月 408"/>
        <xdr:cNvSpPr/>
      </xdr:nvSpPr>
      <xdr:spPr>
        <a:xfrm rot="13320000">
          <a:off x="4383597" y="6375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97</xdr:row>
      <xdr:rowOff>23653</xdr:rowOff>
    </xdr:from>
    <xdr:to>
      <xdr:col>7</xdr:col>
      <xdr:colOff>375890</xdr:colOff>
      <xdr:row>97</xdr:row>
      <xdr:rowOff>139714</xdr:rowOff>
    </xdr:to>
    <xdr:sp macro="" textlink="">
      <xdr:nvSpPr>
        <xdr:cNvPr id="410" name="太陽 409"/>
        <xdr:cNvSpPr/>
      </xdr:nvSpPr>
      <xdr:spPr>
        <a:xfrm>
          <a:off x="4344379" y="6672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98</xdr:row>
      <xdr:rowOff>31493</xdr:rowOff>
    </xdr:from>
    <xdr:to>
      <xdr:col>7</xdr:col>
      <xdr:colOff>359597</xdr:colOff>
      <xdr:row>98</xdr:row>
      <xdr:rowOff>136893</xdr:rowOff>
    </xdr:to>
    <xdr:sp macro="" textlink="">
      <xdr:nvSpPr>
        <xdr:cNvPr id="411" name="月 410"/>
        <xdr:cNvSpPr/>
      </xdr:nvSpPr>
      <xdr:spPr>
        <a:xfrm rot="13320000">
          <a:off x="4383597" y="6832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100</xdr:row>
      <xdr:rowOff>23653</xdr:rowOff>
    </xdr:from>
    <xdr:to>
      <xdr:col>7</xdr:col>
      <xdr:colOff>375890</xdr:colOff>
      <xdr:row>100</xdr:row>
      <xdr:rowOff>139714</xdr:rowOff>
    </xdr:to>
    <xdr:sp macro="" textlink="">
      <xdr:nvSpPr>
        <xdr:cNvPr id="412" name="太陽 411"/>
        <xdr:cNvSpPr/>
      </xdr:nvSpPr>
      <xdr:spPr>
        <a:xfrm>
          <a:off x="4344379" y="7129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101</xdr:row>
      <xdr:rowOff>31493</xdr:rowOff>
    </xdr:from>
    <xdr:to>
      <xdr:col>7</xdr:col>
      <xdr:colOff>359597</xdr:colOff>
      <xdr:row>101</xdr:row>
      <xdr:rowOff>136893</xdr:rowOff>
    </xdr:to>
    <xdr:sp macro="" textlink="">
      <xdr:nvSpPr>
        <xdr:cNvPr id="413" name="月 412"/>
        <xdr:cNvSpPr/>
      </xdr:nvSpPr>
      <xdr:spPr>
        <a:xfrm rot="13320000">
          <a:off x="4383597" y="7289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103</xdr:row>
      <xdr:rowOff>23653</xdr:rowOff>
    </xdr:from>
    <xdr:to>
      <xdr:col>7</xdr:col>
      <xdr:colOff>375890</xdr:colOff>
      <xdr:row>103</xdr:row>
      <xdr:rowOff>139714</xdr:rowOff>
    </xdr:to>
    <xdr:sp macro="" textlink="">
      <xdr:nvSpPr>
        <xdr:cNvPr id="414" name="太陽 413"/>
        <xdr:cNvSpPr/>
      </xdr:nvSpPr>
      <xdr:spPr>
        <a:xfrm>
          <a:off x="4344379" y="7586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104</xdr:row>
      <xdr:rowOff>31493</xdr:rowOff>
    </xdr:from>
    <xdr:to>
      <xdr:col>7</xdr:col>
      <xdr:colOff>359597</xdr:colOff>
      <xdr:row>104</xdr:row>
      <xdr:rowOff>136893</xdr:rowOff>
    </xdr:to>
    <xdr:sp macro="" textlink="">
      <xdr:nvSpPr>
        <xdr:cNvPr id="415" name="月 414"/>
        <xdr:cNvSpPr/>
      </xdr:nvSpPr>
      <xdr:spPr>
        <a:xfrm rot="13320000">
          <a:off x="4383597" y="7746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106</xdr:row>
      <xdr:rowOff>23653</xdr:rowOff>
    </xdr:from>
    <xdr:to>
      <xdr:col>7</xdr:col>
      <xdr:colOff>375890</xdr:colOff>
      <xdr:row>106</xdr:row>
      <xdr:rowOff>139714</xdr:rowOff>
    </xdr:to>
    <xdr:sp macro="" textlink="">
      <xdr:nvSpPr>
        <xdr:cNvPr id="416" name="太陽 415"/>
        <xdr:cNvSpPr/>
      </xdr:nvSpPr>
      <xdr:spPr>
        <a:xfrm>
          <a:off x="4344379" y="8043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107</xdr:row>
      <xdr:rowOff>31493</xdr:rowOff>
    </xdr:from>
    <xdr:to>
      <xdr:col>7</xdr:col>
      <xdr:colOff>359597</xdr:colOff>
      <xdr:row>107</xdr:row>
      <xdr:rowOff>136893</xdr:rowOff>
    </xdr:to>
    <xdr:sp macro="" textlink="">
      <xdr:nvSpPr>
        <xdr:cNvPr id="417" name="月 416"/>
        <xdr:cNvSpPr/>
      </xdr:nvSpPr>
      <xdr:spPr>
        <a:xfrm rot="13320000">
          <a:off x="4383597" y="8203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109</xdr:row>
      <xdr:rowOff>23653</xdr:rowOff>
    </xdr:from>
    <xdr:to>
      <xdr:col>7</xdr:col>
      <xdr:colOff>375890</xdr:colOff>
      <xdr:row>109</xdr:row>
      <xdr:rowOff>139714</xdr:rowOff>
    </xdr:to>
    <xdr:sp macro="" textlink="">
      <xdr:nvSpPr>
        <xdr:cNvPr id="418" name="太陽 417"/>
        <xdr:cNvSpPr/>
      </xdr:nvSpPr>
      <xdr:spPr>
        <a:xfrm>
          <a:off x="4344379" y="8500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110</xdr:row>
      <xdr:rowOff>31493</xdr:rowOff>
    </xdr:from>
    <xdr:to>
      <xdr:col>7</xdr:col>
      <xdr:colOff>359597</xdr:colOff>
      <xdr:row>110</xdr:row>
      <xdr:rowOff>136893</xdr:rowOff>
    </xdr:to>
    <xdr:sp macro="" textlink="">
      <xdr:nvSpPr>
        <xdr:cNvPr id="419" name="月 418"/>
        <xdr:cNvSpPr/>
      </xdr:nvSpPr>
      <xdr:spPr>
        <a:xfrm rot="13320000">
          <a:off x="4383597" y="8661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112</xdr:row>
      <xdr:rowOff>23653</xdr:rowOff>
    </xdr:from>
    <xdr:to>
      <xdr:col>7</xdr:col>
      <xdr:colOff>375890</xdr:colOff>
      <xdr:row>112</xdr:row>
      <xdr:rowOff>139714</xdr:rowOff>
    </xdr:to>
    <xdr:sp macro="" textlink="">
      <xdr:nvSpPr>
        <xdr:cNvPr id="420" name="太陽 419"/>
        <xdr:cNvSpPr/>
      </xdr:nvSpPr>
      <xdr:spPr>
        <a:xfrm>
          <a:off x="4344379" y="8958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113</xdr:row>
      <xdr:rowOff>31493</xdr:rowOff>
    </xdr:from>
    <xdr:to>
      <xdr:col>7</xdr:col>
      <xdr:colOff>359597</xdr:colOff>
      <xdr:row>113</xdr:row>
      <xdr:rowOff>136893</xdr:rowOff>
    </xdr:to>
    <xdr:sp macro="" textlink="">
      <xdr:nvSpPr>
        <xdr:cNvPr id="421" name="月 420"/>
        <xdr:cNvSpPr/>
      </xdr:nvSpPr>
      <xdr:spPr>
        <a:xfrm rot="13320000">
          <a:off x="4383597" y="9118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115</xdr:row>
      <xdr:rowOff>23653</xdr:rowOff>
    </xdr:from>
    <xdr:to>
      <xdr:col>7</xdr:col>
      <xdr:colOff>375890</xdr:colOff>
      <xdr:row>115</xdr:row>
      <xdr:rowOff>139714</xdr:rowOff>
    </xdr:to>
    <xdr:sp macro="" textlink="">
      <xdr:nvSpPr>
        <xdr:cNvPr id="422" name="太陽 421"/>
        <xdr:cNvSpPr/>
      </xdr:nvSpPr>
      <xdr:spPr>
        <a:xfrm>
          <a:off x="4344379" y="9415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116</xdr:row>
      <xdr:rowOff>31493</xdr:rowOff>
    </xdr:from>
    <xdr:to>
      <xdr:col>7</xdr:col>
      <xdr:colOff>359597</xdr:colOff>
      <xdr:row>116</xdr:row>
      <xdr:rowOff>136893</xdr:rowOff>
    </xdr:to>
    <xdr:sp macro="" textlink="">
      <xdr:nvSpPr>
        <xdr:cNvPr id="423" name="月 422"/>
        <xdr:cNvSpPr/>
      </xdr:nvSpPr>
      <xdr:spPr>
        <a:xfrm rot="13320000">
          <a:off x="4383597" y="9575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118</xdr:row>
      <xdr:rowOff>23653</xdr:rowOff>
    </xdr:from>
    <xdr:to>
      <xdr:col>7</xdr:col>
      <xdr:colOff>375890</xdr:colOff>
      <xdr:row>118</xdr:row>
      <xdr:rowOff>139714</xdr:rowOff>
    </xdr:to>
    <xdr:sp macro="" textlink="">
      <xdr:nvSpPr>
        <xdr:cNvPr id="424" name="太陽 423"/>
        <xdr:cNvSpPr/>
      </xdr:nvSpPr>
      <xdr:spPr>
        <a:xfrm>
          <a:off x="4344379" y="9872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119</xdr:row>
      <xdr:rowOff>31493</xdr:rowOff>
    </xdr:from>
    <xdr:to>
      <xdr:col>7</xdr:col>
      <xdr:colOff>359597</xdr:colOff>
      <xdr:row>119</xdr:row>
      <xdr:rowOff>136893</xdr:rowOff>
    </xdr:to>
    <xdr:sp macro="" textlink="">
      <xdr:nvSpPr>
        <xdr:cNvPr id="425" name="月 424"/>
        <xdr:cNvSpPr/>
      </xdr:nvSpPr>
      <xdr:spPr>
        <a:xfrm rot="13320000">
          <a:off x="4383597" y="10032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121</xdr:row>
      <xdr:rowOff>23653</xdr:rowOff>
    </xdr:from>
    <xdr:to>
      <xdr:col>7</xdr:col>
      <xdr:colOff>375890</xdr:colOff>
      <xdr:row>121</xdr:row>
      <xdr:rowOff>139714</xdr:rowOff>
    </xdr:to>
    <xdr:sp macro="" textlink="">
      <xdr:nvSpPr>
        <xdr:cNvPr id="426" name="太陽 425"/>
        <xdr:cNvSpPr/>
      </xdr:nvSpPr>
      <xdr:spPr>
        <a:xfrm>
          <a:off x="4344379" y="10329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122</xdr:row>
      <xdr:rowOff>31493</xdr:rowOff>
    </xdr:from>
    <xdr:to>
      <xdr:col>7</xdr:col>
      <xdr:colOff>359597</xdr:colOff>
      <xdr:row>122</xdr:row>
      <xdr:rowOff>136893</xdr:rowOff>
    </xdr:to>
    <xdr:sp macro="" textlink="">
      <xdr:nvSpPr>
        <xdr:cNvPr id="427" name="月 426"/>
        <xdr:cNvSpPr/>
      </xdr:nvSpPr>
      <xdr:spPr>
        <a:xfrm rot="13320000">
          <a:off x="4383597" y="10489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121</xdr:row>
      <xdr:rowOff>23653</xdr:rowOff>
    </xdr:from>
    <xdr:to>
      <xdr:col>7</xdr:col>
      <xdr:colOff>375890</xdr:colOff>
      <xdr:row>121</xdr:row>
      <xdr:rowOff>139714</xdr:rowOff>
    </xdr:to>
    <xdr:sp macro="" textlink="">
      <xdr:nvSpPr>
        <xdr:cNvPr id="428" name="太陽 427"/>
        <xdr:cNvSpPr/>
      </xdr:nvSpPr>
      <xdr:spPr>
        <a:xfrm>
          <a:off x="4344379" y="10329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122</xdr:row>
      <xdr:rowOff>31493</xdr:rowOff>
    </xdr:from>
    <xdr:to>
      <xdr:col>7</xdr:col>
      <xdr:colOff>359597</xdr:colOff>
      <xdr:row>122</xdr:row>
      <xdr:rowOff>136893</xdr:rowOff>
    </xdr:to>
    <xdr:sp macro="" textlink="">
      <xdr:nvSpPr>
        <xdr:cNvPr id="429" name="月 428"/>
        <xdr:cNvSpPr/>
      </xdr:nvSpPr>
      <xdr:spPr>
        <a:xfrm rot="13320000">
          <a:off x="4383597" y="10489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124</xdr:row>
      <xdr:rowOff>23653</xdr:rowOff>
    </xdr:from>
    <xdr:to>
      <xdr:col>7</xdr:col>
      <xdr:colOff>375890</xdr:colOff>
      <xdr:row>124</xdr:row>
      <xdr:rowOff>139714</xdr:rowOff>
    </xdr:to>
    <xdr:sp macro="" textlink="">
      <xdr:nvSpPr>
        <xdr:cNvPr id="430" name="太陽 429"/>
        <xdr:cNvSpPr/>
      </xdr:nvSpPr>
      <xdr:spPr>
        <a:xfrm>
          <a:off x="4344379" y="10786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125</xdr:row>
      <xdr:rowOff>31493</xdr:rowOff>
    </xdr:from>
    <xdr:to>
      <xdr:col>7</xdr:col>
      <xdr:colOff>359597</xdr:colOff>
      <xdr:row>125</xdr:row>
      <xdr:rowOff>136893</xdr:rowOff>
    </xdr:to>
    <xdr:sp macro="" textlink="">
      <xdr:nvSpPr>
        <xdr:cNvPr id="431" name="月 430"/>
        <xdr:cNvSpPr/>
      </xdr:nvSpPr>
      <xdr:spPr>
        <a:xfrm rot="13320000">
          <a:off x="4383597" y="10947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127</xdr:row>
      <xdr:rowOff>23653</xdr:rowOff>
    </xdr:from>
    <xdr:to>
      <xdr:col>7</xdr:col>
      <xdr:colOff>375890</xdr:colOff>
      <xdr:row>127</xdr:row>
      <xdr:rowOff>139714</xdr:rowOff>
    </xdr:to>
    <xdr:sp macro="" textlink="">
      <xdr:nvSpPr>
        <xdr:cNvPr id="432" name="太陽 431"/>
        <xdr:cNvSpPr/>
      </xdr:nvSpPr>
      <xdr:spPr>
        <a:xfrm>
          <a:off x="4344379" y="11244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128</xdr:row>
      <xdr:rowOff>31493</xdr:rowOff>
    </xdr:from>
    <xdr:to>
      <xdr:col>7</xdr:col>
      <xdr:colOff>359597</xdr:colOff>
      <xdr:row>128</xdr:row>
      <xdr:rowOff>136893</xdr:rowOff>
    </xdr:to>
    <xdr:sp macro="" textlink="">
      <xdr:nvSpPr>
        <xdr:cNvPr id="433" name="月 432"/>
        <xdr:cNvSpPr/>
      </xdr:nvSpPr>
      <xdr:spPr>
        <a:xfrm rot="13320000">
          <a:off x="4383597" y="11404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130</xdr:row>
      <xdr:rowOff>23653</xdr:rowOff>
    </xdr:from>
    <xdr:to>
      <xdr:col>7</xdr:col>
      <xdr:colOff>375890</xdr:colOff>
      <xdr:row>130</xdr:row>
      <xdr:rowOff>139714</xdr:rowOff>
    </xdr:to>
    <xdr:sp macro="" textlink="">
      <xdr:nvSpPr>
        <xdr:cNvPr id="434" name="太陽 433"/>
        <xdr:cNvSpPr/>
      </xdr:nvSpPr>
      <xdr:spPr>
        <a:xfrm>
          <a:off x="4344379" y="11701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131</xdr:row>
      <xdr:rowOff>31493</xdr:rowOff>
    </xdr:from>
    <xdr:to>
      <xdr:col>7</xdr:col>
      <xdr:colOff>359597</xdr:colOff>
      <xdr:row>131</xdr:row>
      <xdr:rowOff>136893</xdr:rowOff>
    </xdr:to>
    <xdr:sp macro="" textlink="">
      <xdr:nvSpPr>
        <xdr:cNvPr id="435" name="月 434"/>
        <xdr:cNvSpPr/>
      </xdr:nvSpPr>
      <xdr:spPr>
        <a:xfrm rot="13320000">
          <a:off x="4383597" y="11861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133</xdr:row>
      <xdr:rowOff>23653</xdr:rowOff>
    </xdr:from>
    <xdr:to>
      <xdr:col>7</xdr:col>
      <xdr:colOff>375890</xdr:colOff>
      <xdr:row>133</xdr:row>
      <xdr:rowOff>139714</xdr:rowOff>
    </xdr:to>
    <xdr:sp macro="" textlink="">
      <xdr:nvSpPr>
        <xdr:cNvPr id="436" name="太陽 435"/>
        <xdr:cNvSpPr/>
      </xdr:nvSpPr>
      <xdr:spPr>
        <a:xfrm>
          <a:off x="4344379" y="12158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134</xdr:row>
      <xdr:rowOff>31493</xdr:rowOff>
    </xdr:from>
    <xdr:to>
      <xdr:col>7</xdr:col>
      <xdr:colOff>359597</xdr:colOff>
      <xdr:row>134</xdr:row>
      <xdr:rowOff>136893</xdr:rowOff>
    </xdr:to>
    <xdr:sp macro="" textlink="">
      <xdr:nvSpPr>
        <xdr:cNvPr id="437" name="月 436"/>
        <xdr:cNvSpPr/>
      </xdr:nvSpPr>
      <xdr:spPr>
        <a:xfrm rot="13320000">
          <a:off x="4383597" y="12318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136</xdr:row>
      <xdr:rowOff>23653</xdr:rowOff>
    </xdr:from>
    <xdr:to>
      <xdr:col>7</xdr:col>
      <xdr:colOff>375890</xdr:colOff>
      <xdr:row>136</xdr:row>
      <xdr:rowOff>139714</xdr:rowOff>
    </xdr:to>
    <xdr:sp macro="" textlink="">
      <xdr:nvSpPr>
        <xdr:cNvPr id="438" name="太陽 437"/>
        <xdr:cNvSpPr/>
      </xdr:nvSpPr>
      <xdr:spPr>
        <a:xfrm>
          <a:off x="4344379" y="12615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137</xdr:row>
      <xdr:rowOff>31493</xdr:rowOff>
    </xdr:from>
    <xdr:to>
      <xdr:col>7</xdr:col>
      <xdr:colOff>359597</xdr:colOff>
      <xdr:row>137</xdr:row>
      <xdr:rowOff>136893</xdr:rowOff>
    </xdr:to>
    <xdr:sp macro="" textlink="">
      <xdr:nvSpPr>
        <xdr:cNvPr id="439" name="月 438"/>
        <xdr:cNvSpPr/>
      </xdr:nvSpPr>
      <xdr:spPr>
        <a:xfrm rot="13320000">
          <a:off x="4383597" y="12775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139</xdr:row>
      <xdr:rowOff>23653</xdr:rowOff>
    </xdr:from>
    <xdr:to>
      <xdr:col>7</xdr:col>
      <xdr:colOff>375890</xdr:colOff>
      <xdr:row>139</xdr:row>
      <xdr:rowOff>139714</xdr:rowOff>
    </xdr:to>
    <xdr:sp macro="" textlink="">
      <xdr:nvSpPr>
        <xdr:cNvPr id="440" name="太陽 439"/>
        <xdr:cNvSpPr/>
      </xdr:nvSpPr>
      <xdr:spPr>
        <a:xfrm>
          <a:off x="4344379" y="13072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140</xdr:row>
      <xdr:rowOff>31493</xdr:rowOff>
    </xdr:from>
    <xdr:to>
      <xdr:col>7</xdr:col>
      <xdr:colOff>359597</xdr:colOff>
      <xdr:row>140</xdr:row>
      <xdr:rowOff>136893</xdr:rowOff>
    </xdr:to>
    <xdr:sp macro="" textlink="">
      <xdr:nvSpPr>
        <xdr:cNvPr id="441" name="月 440"/>
        <xdr:cNvSpPr/>
      </xdr:nvSpPr>
      <xdr:spPr>
        <a:xfrm rot="13320000">
          <a:off x="4383597" y="13233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142</xdr:row>
      <xdr:rowOff>23653</xdr:rowOff>
    </xdr:from>
    <xdr:to>
      <xdr:col>7</xdr:col>
      <xdr:colOff>375890</xdr:colOff>
      <xdr:row>142</xdr:row>
      <xdr:rowOff>139714</xdr:rowOff>
    </xdr:to>
    <xdr:sp macro="" textlink="">
      <xdr:nvSpPr>
        <xdr:cNvPr id="442" name="太陽 441"/>
        <xdr:cNvSpPr/>
      </xdr:nvSpPr>
      <xdr:spPr>
        <a:xfrm>
          <a:off x="4344379" y="4386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143</xdr:row>
      <xdr:rowOff>31493</xdr:rowOff>
    </xdr:from>
    <xdr:to>
      <xdr:col>7</xdr:col>
      <xdr:colOff>359597</xdr:colOff>
      <xdr:row>143</xdr:row>
      <xdr:rowOff>136893</xdr:rowOff>
    </xdr:to>
    <xdr:sp macro="" textlink="">
      <xdr:nvSpPr>
        <xdr:cNvPr id="443" name="月 442"/>
        <xdr:cNvSpPr/>
      </xdr:nvSpPr>
      <xdr:spPr>
        <a:xfrm rot="13320000">
          <a:off x="4383597" y="4546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145</xdr:row>
      <xdr:rowOff>23653</xdr:rowOff>
    </xdr:from>
    <xdr:to>
      <xdr:col>7</xdr:col>
      <xdr:colOff>375890</xdr:colOff>
      <xdr:row>145</xdr:row>
      <xdr:rowOff>139714</xdr:rowOff>
    </xdr:to>
    <xdr:sp macro="" textlink="">
      <xdr:nvSpPr>
        <xdr:cNvPr id="444" name="太陽 443"/>
        <xdr:cNvSpPr/>
      </xdr:nvSpPr>
      <xdr:spPr>
        <a:xfrm>
          <a:off x="4344379" y="4843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146</xdr:row>
      <xdr:rowOff>31493</xdr:rowOff>
    </xdr:from>
    <xdr:to>
      <xdr:col>7</xdr:col>
      <xdr:colOff>359597</xdr:colOff>
      <xdr:row>146</xdr:row>
      <xdr:rowOff>136893</xdr:rowOff>
    </xdr:to>
    <xdr:sp macro="" textlink="">
      <xdr:nvSpPr>
        <xdr:cNvPr id="445" name="月 444"/>
        <xdr:cNvSpPr/>
      </xdr:nvSpPr>
      <xdr:spPr>
        <a:xfrm rot="13320000">
          <a:off x="4383597" y="5003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148</xdr:row>
      <xdr:rowOff>23653</xdr:rowOff>
    </xdr:from>
    <xdr:to>
      <xdr:col>7</xdr:col>
      <xdr:colOff>375890</xdr:colOff>
      <xdr:row>148</xdr:row>
      <xdr:rowOff>139714</xdr:rowOff>
    </xdr:to>
    <xdr:sp macro="" textlink="">
      <xdr:nvSpPr>
        <xdr:cNvPr id="446" name="太陽 445"/>
        <xdr:cNvSpPr/>
      </xdr:nvSpPr>
      <xdr:spPr>
        <a:xfrm>
          <a:off x="4344379" y="5300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149</xdr:row>
      <xdr:rowOff>31493</xdr:rowOff>
    </xdr:from>
    <xdr:to>
      <xdr:col>7</xdr:col>
      <xdr:colOff>359597</xdr:colOff>
      <xdr:row>149</xdr:row>
      <xdr:rowOff>136893</xdr:rowOff>
    </xdr:to>
    <xdr:sp macro="" textlink="">
      <xdr:nvSpPr>
        <xdr:cNvPr id="447" name="月 446"/>
        <xdr:cNvSpPr/>
      </xdr:nvSpPr>
      <xdr:spPr>
        <a:xfrm rot="13320000">
          <a:off x="4383597" y="5460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151</xdr:row>
      <xdr:rowOff>23653</xdr:rowOff>
    </xdr:from>
    <xdr:to>
      <xdr:col>7</xdr:col>
      <xdr:colOff>375890</xdr:colOff>
      <xdr:row>151</xdr:row>
      <xdr:rowOff>139714</xdr:rowOff>
    </xdr:to>
    <xdr:sp macro="" textlink="">
      <xdr:nvSpPr>
        <xdr:cNvPr id="448" name="太陽 447"/>
        <xdr:cNvSpPr/>
      </xdr:nvSpPr>
      <xdr:spPr>
        <a:xfrm>
          <a:off x="4344379" y="575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152</xdr:row>
      <xdr:rowOff>31493</xdr:rowOff>
    </xdr:from>
    <xdr:to>
      <xdr:col>7</xdr:col>
      <xdr:colOff>359597</xdr:colOff>
      <xdr:row>152</xdr:row>
      <xdr:rowOff>136893</xdr:rowOff>
    </xdr:to>
    <xdr:sp macro="" textlink="">
      <xdr:nvSpPr>
        <xdr:cNvPr id="449" name="月 448"/>
        <xdr:cNvSpPr/>
      </xdr:nvSpPr>
      <xdr:spPr>
        <a:xfrm rot="13320000">
          <a:off x="4383597" y="591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151</xdr:row>
      <xdr:rowOff>23653</xdr:rowOff>
    </xdr:from>
    <xdr:to>
      <xdr:col>7</xdr:col>
      <xdr:colOff>375890</xdr:colOff>
      <xdr:row>151</xdr:row>
      <xdr:rowOff>139714</xdr:rowOff>
    </xdr:to>
    <xdr:sp macro="" textlink="">
      <xdr:nvSpPr>
        <xdr:cNvPr id="450" name="太陽 449"/>
        <xdr:cNvSpPr/>
      </xdr:nvSpPr>
      <xdr:spPr>
        <a:xfrm>
          <a:off x="4344379" y="575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152</xdr:row>
      <xdr:rowOff>31493</xdr:rowOff>
    </xdr:from>
    <xdr:to>
      <xdr:col>7</xdr:col>
      <xdr:colOff>359597</xdr:colOff>
      <xdr:row>152</xdr:row>
      <xdr:rowOff>136893</xdr:rowOff>
    </xdr:to>
    <xdr:sp macro="" textlink="">
      <xdr:nvSpPr>
        <xdr:cNvPr id="451" name="月 450"/>
        <xdr:cNvSpPr/>
      </xdr:nvSpPr>
      <xdr:spPr>
        <a:xfrm rot="13320000">
          <a:off x="4383597" y="591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154</xdr:row>
      <xdr:rowOff>23653</xdr:rowOff>
    </xdr:from>
    <xdr:to>
      <xdr:col>7</xdr:col>
      <xdr:colOff>375890</xdr:colOff>
      <xdr:row>154</xdr:row>
      <xdr:rowOff>139714</xdr:rowOff>
    </xdr:to>
    <xdr:sp macro="" textlink="">
      <xdr:nvSpPr>
        <xdr:cNvPr id="452" name="太陽 451"/>
        <xdr:cNvSpPr/>
      </xdr:nvSpPr>
      <xdr:spPr>
        <a:xfrm>
          <a:off x="4344379" y="6214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155</xdr:row>
      <xdr:rowOff>31493</xdr:rowOff>
    </xdr:from>
    <xdr:to>
      <xdr:col>7</xdr:col>
      <xdr:colOff>359597</xdr:colOff>
      <xdr:row>155</xdr:row>
      <xdr:rowOff>136893</xdr:rowOff>
    </xdr:to>
    <xdr:sp macro="" textlink="">
      <xdr:nvSpPr>
        <xdr:cNvPr id="453" name="月 452"/>
        <xdr:cNvSpPr/>
      </xdr:nvSpPr>
      <xdr:spPr>
        <a:xfrm rot="13320000">
          <a:off x="4383597" y="6375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157</xdr:row>
      <xdr:rowOff>23653</xdr:rowOff>
    </xdr:from>
    <xdr:to>
      <xdr:col>7</xdr:col>
      <xdr:colOff>375890</xdr:colOff>
      <xdr:row>157</xdr:row>
      <xdr:rowOff>139714</xdr:rowOff>
    </xdr:to>
    <xdr:sp macro="" textlink="">
      <xdr:nvSpPr>
        <xdr:cNvPr id="454" name="太陽 453"/>
        <xdr:cNvSpPr/>
      </xdr:nvSpPr>
      <xdr:spPr>
        <a:xfrm>
          <a:off x="4344379" y="6672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158</xdr:row>
      <xdr:rowOff>31493</xdr:rowOff>
    </xdr:from>
    <xdr:to>
      <xdr:col>7</xdr:col>
      <xdr:colOff>359597</xdr:colOff>
      <xdr:row>158</xdr:row>
      <xdr:rowOff>136893</xdr:rowOff>
    </xdr:to>
    <xdr:sp macro="" textlink="">
      <xdr:nvSpPr>
        <xdr:cNvPr id="455" name="月 454"/>
        <xdr:cNvSpPr/>
      </xdr:nvSpPr>
      <xdr:spPr>
        <a:xfrm rot="13320000">
          <a:off x="4383597" y="6832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160</xdr:row>
      <xdr:rowOff>23653</xdr:rowOff>
    </xdr:from>
    <xdr:to>
      <xdr:col>7</xdr:col>
      <xdr:colOff>375890</xdr:colOff>
      <xdr:row>160</xdr:row>
      <xdr:rowOff>139714</xdr:rowOff>
    </xdr:to>
    <xdr:sp macro="" textlink="">
      <xdr:nvSpPr>
        <xdr:cNvPr id="456" name="太陽 455"/>
        <xdr:cNvSpPr/>
      </xdr:nvSpPr>
      <xdr:spPr>
        <a:xfrm>
          <a:off x="4344379" y="7129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161</xdr:row>
      <xdr:rowOff>31493</xdr:rowOff>
    </xdr:from>
    <xdr:to>
      <xdr:col>7</xdr:col>
      <xdr:colOff>359597</xdr:colOff>
      <xdr:row>161</xdr:row>
      <xdr:rowOff>136893</xdr:rowOff>
    </xdr:to>
    <xdr:sp macro="" textlink="">
      <xdr:nvSpPr>
        <xdr:cNvPr id="457" name="月 456"/>
        <xdr:cNvSpPr/>
      </xdr:nvSpPr>
      <xdr:spPr>
        <a:xfrm rot="13320000">
          <a:off x="4383597" y="7289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163</xdr:row>
      <xdr:rowOff>23653</xdr:rowOff>
    </xdr:from>
    <xdr:to>
      <xdr:col>7</xdr:col>
      <xdr:colOff>375890</xdr:colOff>
      <xdr:row>163</xdr:row>
      <xdr:rowOff>139714</xdr:rowOff>
    </xdr:to>
    <xdr:sp macro="" textlink="">
      <xdr:nvSpPr>
        <xdr:cNvPr id="458" name="太陽 457"/>
        <xdr:cNvSpPr/>
      </xdr:nvSpPr>
      <xdr:spPr>
        <a:xfrm>
          <a:off x="4344379" y="7586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164</xdr:row>
      <xdr:rowOff>31493</xdr:rowOff>
    </xdr:from>
    <xdr:to>
      <xdr:col>7</xdr:col>
      <xdr:colOff>359597</xdr:colOff>
      <xdr:row>164</xdr:row>
      <xdr:rowOff>136893</xdr:rowOff>
    </xdr:to>
    <xdr:sp macro="" textlink="">
      <xdr:nvSpPr>
        <xdr:cNvPr id="459" name="月 458"/>
        <xdr:cNvSpPr/>
      </xdr:nvSpPr>
      <xdr:spPr>
        <a:xfrm rot="13320000">
          <a:off x="4383597" y="7746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166</xdr:row>
      <xdr:rowOff>23653</xdr:rowOff>
    </xdr:from>
    <xdr:to>
      <xdr:col>7</xdr:col>
      <xdr:colOff>375890</xdr:colOff>
      <xdr:row>166</xdr:row>
      <xdr:rowOff>139714</xdr:rowOff>
    </xdr:to>
    <xdr:sp macro="" textlink="">
      <xdr:nvSpPr>
        <xdr:cNvPr id="460" name="太陽 459"/>
        <xdr:cNvSpPr/>
      </xdr:nvSpPr>
      <xdr:spPr>
        <a:xfrm>
          <a:off x="4344379" y="8043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167</xdr:row>
      <xdr:rowOff>31493</xdr:rowOff>
    </xdr:from>
    <xdr:to>
      <xdr:col>7</xdr:col>
      <xdr:colOff>359597</xdr:colOff>
      <xdr:row>167</xdr:row>
      <xdr:rowOff>136893</xdr:rowOff>
    </xdr:to>
    <xdr:sp macro="" textlink="">
      <xdr:nvSpPr>
        <xdr:cNvPr id="461" name="月 460"/>
        <xdr:cNvSpPr/>
      </xdr:nvSpPr>
      <xdr:spPr>
        <a:xfrm rot="13320000">
          <a:off x="4383597" y="8203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169</xdr:row>
      <xdr:rowOff>23653</xdr:rowOff>
    </xdr:from>
    <xdr:to>
      <xdr:col>7</xdr:col>
      <xdr:colOff>375890</xdr:colOff>
      <xdr:row>169</xdr:row>
      <xdr:rowOff>139714</xdr:rowOff>
    </xdr:to>
    <xdr:sp macro="" textlink="">
      <xdr:nvSpPr>
        <xdr:cNvPr id="462" name="太陽 461"/>
        <xdr:cNvSpPr/>
      </xdr:nvSpPr>
      <xdr:spPr>
        <a:xfrm>
          <a:off x="4344379" y="8500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170</xdr:row>
      <xdr:rowOff>31493</xdr:rowOff>
    </xdr:from>
    <xdr:to>
      <xdr:col>7</xdr:col>
      <xdr:colOff>359597</xdr:colOff>
      <xdr:row>170</xdr:row>
      <xdr:rowOff>136893</xdr:rowOff>
    </xdr:to>
    <xdr:sp macro="" textlink="">
      <xdr:nvSpPr>
        <xdr:cNvPr id="463" name="月 462"/>
        <xdr:cNvSpPr/>
      </xdr:nvSpPr>
      <xdr:spPr>
        <a:xfrm rot="13320000">
          <a:off x="4383597" y="8661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172</xdr:row>
      <xdr:rowOff>23653</xdr:rowOff>
    </xdr:from>
    <xdr:to>
      <xdr:col>7</xdr:col>
      <xdr:colOff>375890</xdr:colOff>
      <xdr:row>172</xdr:row>
      <xdr:rowOff>139714</xdr:rowOff>
    </xdr:to>
    <xdr:sp macro="" textlink="">
      <xdr:nvSpPr>
        <xdr:cNvPr id="464" name="太陽 463"/>
        <xdr:cNvSpPr/>
      </xdr:nvSpPr>
      <xdr:spPr>
        <a:xfrm>
          <a:off x="4344379" y="8958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173</xdr:row>
      <xdr:rowOff>31493</xdr:rowOff>
    </xdr:from>
    <xdr:to>
      <xdr:col>7</xdr:col>
      <xdr:colOff>359597</xdr:colOff>
      <xdr:row>173</xdr:row>
      <xdr:rowOff>136893</xdr:rowOff>
    </xdr:to>
    <xdr:sp macro="" textlink="">
      <xdr:nvSpPr>
        <xdr:cNvPr id="465" name="月 464"/>
        <xdr:cNvSpPr/>
      </xdr:nvSpPr>
      <xdr:spPr>
        <a:xfrm rot="13320000">
          <a:off x="4383597" y="9118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175</xdr:row>
      <xdr:rowOff>23653</xdr:rowOff>
    </xdr:from>
    <xdr:to>
      <xdr:col>7</xdr:col>
      <xdr:colOff>375890</xdr:colOff>
      <xdr:row>175</xdr:row>
      <xdr:rowOff>139714</xdr:rowOff>
    </xdr:to>
    <xdr:sp macro="" textlink="">
      <xdr:nvSpPr>
        <xdr:cNvPr id="466" name="太陽 465"/>
        <xdr:cNvSpPr/>
      </xdr:nvSpPr>
      <xdr:spPr>
        <a:xfrm>
          <a:off x="4344379" y="9415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176</xdr:row>
      <xdr:rowOff>31493</xdr:rowOff>
    </xdr:from>
    <xdr:to>
      <xdr:col>7</xdr:col>
      <xdr:colOff>359597</xdr:colOff>
      <xdr:row>176</xdr:row>
      <xdr:rowOff>136893</xdr:rowOff>
    </xdr:to>
    <xdr:sp macro="" textlink="">
      <xdr:nvSpPr>
        <xdr:cNvPr id="467" name="月 466"/>
        <xdr:cNvSpPr/>
      </xdr:nvSpPr>
      <xdr:spPr>
        <a:xfrm rot="13320000">
          <a:off x="4383597" y="9575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178</xdr:row>
      <xdr:rowOff>23653</xdr:rowOff>
    </xdr:from>
    <xdr:to>
      <xdr:col>7</xdr:col>
      <xdr:colOff>375890</xdr:colOff>
      <xdr:row>178</xdr:row>
      <xdr:rowOff>139714</xdr:rowOff>
    </xdr:to>
    <xdr:sp macro="" textlink="">
      <xdr:nvSpPr>
        <xdr:cNvPr id="468" name="太陽 467"/>
        <xdr:cNvSpPr/>
      </xdr:nvSpPr>
      <xdr:spPr>
        <a:xfrm>
          <a:off x="4344379" y="9872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179</xdr:row>
      <xdr:rowOff>31493</xdr:rowOff>
    </xdr:from>
    <xdr:to>
      <xdr:col>7</xdr:col>
      <xdr:colOff>359597</xdr:colOff>
      <xdr:row>179</xdr:row>
      <xdr:rowOff>136893</xdr:rowOff>
    </xdr:to>
    <xdr:sp macro="" textlink="">
      <xdr:nvSpPr>
        <xdr:cNvPr id="469" name="月 468"/>
        <xdr:cNvSpPr/>
      </xdr:nvSpPr>
      <xdr:spPr>
        <a:xfrm rot="13320000">
          <a:off x="4383597" y="10032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181</xdr:row>
      <xdr:rowOff>23653</xdr:rowOff>
    </xdr:from>
    <xdr:to>
      <xdr:col>7</xdr:col>
      <xdr:colOff>375890</xdr:colOff>
      <xdr:row>181</xdr:row>
      <xdr:rowOff>139714</xdr:rowOff>
    </xdr:to>
    <xdr:sp macro="" textlink="">
      <xdr:nvSpPr>
        <xdr:cNvPr id="470" name="太陽 469"/>
        <xdr:cNvSpPr/>
      </xdr:nvSpPr>
      <xdr:spPr>
        <a:xfrm>
          <a:off x="4344379" y="10329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182</xdr:row>
      <xdr:rowOff>31493</xdr:rowOff>
    </xdr:from>
    <xdr:to>
      <xdr:col>7</xdr:col>
      <xdr:colOff>359597</xdr:colOff>
      <xdr:row>182</xdr:row>
      <xdr:rowOff>136893</xdr:rowOff>
    </xdr:to>
    <xdr:sp macro="" textlink="">
      <xdr:nvSpPr>
        <xdr:cNvPr id="471" name="月 470"/>
        <xdr:cNvSpPr/>
      </xdr:nvSpPr>
      <xdr:spPr>
        <a:xfrm rot="13320000">
          <a:off x="4383597" y="10489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181</xdr:row>
      <xdr:rowOff>23653</xdr:rowOff>
    </xdr:from>
    <xdr:to>
      <xdr:col>7</xdr:col>
      <xdr:colOff>375890</xdr:colOff>
      <xdr:row>181</xdr:row>
      <xdr:rowOff>139714</xdr:rowOff>
    </xdr:to>
    <xdr:sp macro="" textlink="">
      <xdr:nvSpPr>
        <xdr:cNvPr id="472" name="太陽 471"/>
        <xdr:cNvSpPr/>
      </xdr:nvSpPr>
      <xdr:spPr>
        <a:xfrm>
          <a:off x="4344379" y="10329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182</xdr:row>
      <xdr:rowOff>31493</xdr:rowOff>
    </xdr:from>
    <xdr:to>
      <xdr:col>7</xdr:col>
      <xdr:colOff>359597</xdr:colOff>
      <xdr:row>182</xdr:row>
      <xdr:rowOff>136893</xdr:rowOff>
    </xdr:to>
    <xdr:sp macro="" textlink="">
      <xdr:nvSpPr>
        <xdr:cNvPr id="473" name="月 472"/>
        <xdr:cNvSpPr/>
      </xdr:nvSpPr>
      <xdr:spPr>
        <a:xfrm rot="13320000">
          <a:off x="4383597" y="10489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184</xdr:row>
      <xdr:rowOff>23653</xdr:rowOff>
    </xdr:from>
    <xdr:to>
      <xdr:col>7</xdr:col>
      <xdr:colOff>375890</xdr:colOff>
      <xdr:row>184</xdr:row>
      <xdr:rowOff>139714</xdr:rowOff>
    </xdr:to>
    <xdr:sp macro="" textlink="">
      <xdr:nvSpPr>
        <xdr:cNvPr id="474" name="太陽 473"/>
        <xdr:cNvSpPr/>
      </xdr:nvSpPr>
      <xdr:spPr>
        <a:xfrm>
          <a:off x="4344379" y="10786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185</xdr:row>
      <xdr:rowOff>31493</xdr:rowOff>
    </xdr:from>
    <xdr:to>
      <xdr:col>7</xdr:col>
      <xdr:colOff>359597</xdr:colOff>
      <xdr:row>185</xdr:row>
      <xdr:rowOff>136893</xdr:rowOff>
    </xdr:to>
    <xdr:sp macro="" textlink="">
      <xdr:nvSpPr>
        <xdr:cNvPr id="475" name="月 474"/>
        <xdr:cNvSpPr/>
      </xdr:nvSpPr>
      <xdr:spPr>
        <a:xfrm rot="13320000">
          <a:off x="4383597" y="10947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187</xdr:row>
      <xdr:rowOff>23653</xdr:rowOff>
    </xdr:from>
    <xdr:to>
      <xdr:col>7</xdr:col>
      <xdr:colOff>375890</xdr:colOff>
      <xdr:row>187</xdr:row>
      <xdr:rowOff>139714</xdr:rowOff>
    </xdr:to>
    <xdr:sp macro="" textlink="">
      <xdr:nvSpPr>
        <xdr:cNvPr id="476" name="太陽 475"/>
        <xdr:cNvSpPr/>
      </xdr:nvSpPr>
      <xdr:spPr>
        <a:xfrm>
          <a:off x="4344379" y="11244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188</xdr:row>
      <xdr:rowOff>31493</xdr:rowOff>
    </xdr:from>
    <xdr:to>
      <xdr:col>7</xdr:col>
      <xdr:colOff>359597</xdr:colOff>
      <xdr:row>188</xdr:row>
      <xdr:rowOff>136893</xdr:rowOff>
    </xdr:to>
    <xdr:sp macro="" textlink="">
      <xdr:nvSpPr>
        <xdr:cNvPr id="477" name="月 476"/>
        <xdr:cNvSpPr/>
      </xdr:nvSpPr>
      <xdr:spPr>
        <a:xfrm rot="13320000">
          <a:off x="4383597" y="11404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190</xdr:row>
      <xdr:rowOff>23653</xdr:rowOff>
    </xdr:from>
    <xdr:to>
      <xdr:col>7</xdr:col>
      <xdr:colOff>375890</xdr:colOff>
      <xdr:row>190</xdr:row>
      <xdr:rowOff>139714</xdr:rowOff>
    </xdr:to>
    <xdr:sp macro="" textlink="">
      <xdr:nvSpPr>
        <xdr:cNvPr id="478" name="太陽 477"/>
        <xdr:cNvSpPr/>
      </xdr:nvSpPr>
      <xdr:spPr>
        <a:xfrm>
          <a:off x="4344379" y="11701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191</xdr:row>
      <xdr:rowOff>31493</xdr:rowOff>
    </xdr:from>
    <xdr:to>
      <xdr:col>7</xdr:col>
      <xdr:colOff>359597</xdr:colOff>
      <xdr:row>191</xdr:row>
      <xdr:rowOff>136893</xdr:rowOff>
    </xdr:to>
    <xdr:sp macro="" textlink="">
      <xdr:nvSpPr>
        <xdr:cNvPr id="479" name="月 478"/>
        <xdr:cNvSpPr/>
      </xdr:nvSpPr>
      <xdr:spPr>
        <a:xfrm rot="13320000">
          <a:off x="4383597" y="11861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193</xdr:row>
      <xdr:rowOff>23653</xdr:rowOff>
    </xdr:from>
    <xdr:to>
      <xdr:col>7</xdr:col>
      <xdr:colOff>375890</xdr:colOff>
      <xdr:row>193</xdr:row>
      <xdr:rowOff>139714</xdr:rowOff>
    </xdr:to>
    <xdr:sp macro="" textlink="">
      <xdr:nvSpPr>
        <xdr:cNvPr id="480" name="太陽 479"/>
        <xdr:cNvSpPr/>
      </xdr:nvSpPr>
      <xdr:spPr>
        <a:xfrm>
          <a:off x="4344379" y="12158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194</xdr:row>
      <xdr:rowOff>31493</xdr:rowOff>
    </xdr:from>
    <xdr:to>
      <xdr:col>7</xdr:col>
      <xdr:colOff>359597</xdr:colOff>
      <xdr:row>194</xdr:row>
      <xdr:rowOff>136893</xdr:rowOff>
    </xdr:to>
    <xdr:sp macro="" textlink="">
      <xdr:nvSpPr>
        <xdr:cNvPr id="481" name="月 480"/>
        <xdr:cNvSpPr/>
      </xdr:nvSpPr>
      <xdr:spPr>
        <a:xfrm rot="13320000">
          <a:off x="4383597" y="12318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196</xdr:row>
      <xdr:rowOff>23653</xdr:rowOff>
    </xdr:from>
    <xdr:to>
      <xdr:col>7</xdr:col>
      <xdr:colOff>375890</xdr:colOff>
      <xdr:row>196</xdr:row>
      <xdr:rowOff>139714</xdr:rowOff>
    </xdr:to>
    <xdr:sp macro="" textlink="">
      <xdr:nvSpPr>
        <xdr:cNvPr id="482" name="太陽 481"/>
        <xdr:cNvSpPr/>
      </xdr:nvSpPr>
      <xdr:spPr>
        <a:xfrm>
          <a:off x="4344379" y="12615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197</xdr:row>
      <xdr:rowOff>31493</xdr:rowOff>
    </xdr:from>
    <xdr:to>
      <xdr:col>7</xdr:col>
      <xdr:colOff>359597</xdr:colOff>
      <xdr:row>197</xdr:row>
      <xdr:rowOff>136893</xdr:rowOff>
    </xdr:to>
    <xdr:sp macro="" textlink="">
      <xdr:nvSpPr>
        <xdr:cNvPr id="483" name="月 482"/>
        <xdr:cNvSpPr/>
      </xdr:nvSpPr>
      <xdr:spPr>
        <a:xfrm rot="13320000">
          <a:off x="4383597" y="12775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199</xdr:row>
      <xdr:rowOff>23653</xdr:rowOff>
    </xdr:from>
    <xdr:to>
      <xdr:col>7</xdr:col>
      <xdr:colOff>375890</xdr:colOff>
      <xdr:row>199</xdr:row>
      <xdr:rowOff>139714</xdr:rowOff>
    </xdr:to>
    <xdr:sp macro="" textlink="">
      <xdr:nvSpPr>
        <xdr:cNvPr id="484" name="太陽 483"/>
        <xdr:cNvSpPr/>
      </xdr:nvSpPr>
      <xdr:spPr>
        <a:xfrm>
          <a:off x="4344379" y="13072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200</xdr:row>
      <xdr:rowOff>31493</xdr:rowOff>
    </xdr:from>
    <xdr:to>
      <xdr:col>7</xdr:col>
      <xdr:colOff>359597</xdr:colOff>
      <xdr:row>200</xdr:row>
      <xdr:rowOff>136893</xdr:rowOff>
    </xdr:to>
    <xdr:sp macro="" textlink="">
      <xdr:nvSpPr>
        <xdr:cNvPr id="485" name="月 484"/>
        <xdr:cNvSpPr/>
      </xdr:nvSpPr>
      <xdr:spPr>
        <a:xfrm rot="13320000">
          <a:off x="4383597" y="13233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142</xdr:row>
      <xdr:rowOff>23653</xdr:rowOff>
    </xdr:from>
    <xdr:to>
      <xdr:col>7</xdr:col>
      <xdr:colOff>375890</xdr:colOff>
      <xdr:row>142</xdr:row>
      <xdr:rowOff>139714</xdr:rowOff>
    </xdr:to>
    <xdr:sp macro="" textlink="">
      <xdr:nvSpPr>
        <xdr:cNvPr id="486" name="太陽 485"/>
        <xdr:cNvSpPr/>
      </xdr:nvSpPr>
      <xdr:spPr>
        <a:xfrm>
          <a:off x="4344379" y="4386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143</xdr:row>
      <xdr:rowOff>31493</xdr:rowOff>
    </xdr:from>
    <xdr:to>
      <xdr:col>7</xdr:col>
      <xdr:colOff>359597</xdr:colOff>
      <xdr:row>143</xdr:row>
      <xdr:rowOff>136893</xdr:rowOff>
    </xdr:to>
    <xdr:sp macro="" textlink="">
      <xdr:nvSpPr>
        <xdr:cNvPr id="487" name="月 486"/>
        <xdr:cNvSpPr/>
      </xdr:nvSpPr>
      <xdr:spPr>
        <a:xfrm rot="13320000">
          <a:off x="4383597" y="4546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145</xdr:row>
      <xdr:rowOff>23653</xdr:rowOff>
    </xdr:from>
    <xdr:to>
      <xdr:col>7</xdr:col>
      <xdr:colOff>375890</xdr:colOff>
      <xdr:row>145</xdr:row>
      <xdr:rowOff>139714</xdr:rowOff>
    </xdr:to>
    <xdr:sp macro="" textlink="">
      <xdr:nvSpPr>
        <xdr:cNvPr id="488" name="太陽 487"/>
        <xdr:cNvSpPr/>
      </xdr:nvSpPr>
      <xdr:spPr>
        <a:xfrm>
          <a:off x="4344379" y="4843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146</xdr:row>
      <xdr:rowOff>31493</xdr:rowOff>
    </xdr:from>
    <xdr:to>
      <xdr:col>7</xdr:col>
      <xdr:colOff>359597</xdr:colOff>
      <xdr:row>146</xdr:row>
      <xdr:rowOff>136893</xdr:rowOff>
    </xdr:to>
    <xdr:sp macro="" textlink="">
      <xdr:nvSpPr>
        <xdr:cNvPr id="489" name="月 488"/>
        <xdr:cNvSpPr/>
      </xdr:nvSpPr>
      <xdr:spPr>
        <a:xfrm rot="13320000">
          <a:off x="4383597" y="5003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148</xdr:row>
      <xdr:rowOff>23653</xdr:rowOff>
    </xdr:from>
    <xdr:to>
      <xdr:col>7</xdr:col>
      <xdr:colOff>375890</xdr:colOff>
      <xdr:row>148</xdr:row>
      <xdr:rowOff>139714</xdr:rowOff>
    </xdr:to>
    <xdr:sp macro="" textlink="">
      <xdr:nvSpPr>
        <xdr:cNvPr id="490" name="太陽 489"/>
        <xdr:cNvSpPr/>
      </xdr:nvSpPr>
      <xdr:spPr>
        <a:xfrm>
          <a:off x="4344379" y="5300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149</xdr:row>
      <xdr:rowOff>31493</xdr:rowOff>
    </xdr:from>
    <xdr:to>
      <xdr:col>7</xdr:col>
      <xdr:colOff>359597</xdr:colOff>
      <xdr:row>149</xdr:row>
      <xdr:rowOff>136893</xdr:rowOff>
    </xdr:to>
    <xdr:sp macro="" textlink="">
      <xdr:nvSpPr>
        <xdr:cNvPr id="491" name="月 490"/>
        <xdr:cNvSpPr/>
      </xdr:nvSpPr>
      <xdr:spPr>
        <a:xfrm rot="13320000">
          <a:off x="4383597" y="5460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151</xdr:row>
      <xdr:rowOff>23653</xdr:rowOff>
    </xdr:from>
    <xdr:to>
      <xdr:col>7</xdr:col>
      <xdr:colOff>375890</xdr:colOff>
      <xdr:row>151</xdr:row>
      <xdr:rowOff>139714</xdr:rowOff>
    </xdr:to>
    <xdr:sp macro="" textlink="">
      <xdr:nvSpPr>
        <xdr:cNvPr id="492" name="太陽 491"/>
        <xdr:cNvSpPr/>
      </xdr:nvSpPr>
      <xdr:spPr>
        <a:xfrm>
          <a:off x="4344379" y="575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152</xdr:row>
      <xdr:rowOff>31493</xdr:rowOff>
    </xdr:from>
    <xdr:to>
      <xdr:col>7</xdr:col>
      <xdr:colOff>359597</xdr:colOff>
      <xdr:row>152</xdr:row>
      <xdr:rowOff>136893</xdr:rowOff>
    </xdr:to>
    <xdr:sp macro="" textlink="">
      <xdr:nvSpPr>
        <xdr:cNvPr id="493" name="月 492"/>
        <xdr:cNvSpPr/>
      </xdr:nvSpPr>
      <xdr:spPr>
        <a:xfrm rot="13320000">
          <a:off x="4383597" y="591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151</xdr:row>
      <xdr:rowOff>23653</xdr:rowOff>
    </xdr:from>
    <xdr:to>
      <xdr:col>7</xdr:col>
      <xdr:colOff>375890</xdr:colOff>
      <xdr:row>151</xdr:row>
      <xdr:rowOff>139714</xdr:rowOff>
    </xdr:to>
    <xdr:sp macro="" textlink="">
      <xdr:nvSpPr>
        <xdr:cNvPr id="494" name="太陽 493"/>
        <xdr:cNvSpPr/>
      </xdr:nvSpPr>
      <xdr:spPr>
        <a:xfrm>
          <a:off x="4344379" y="575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152</xdr:row>
      <xdr:rowOff>31493</xdr:rowOff>
    </xdr:from>
    <xdr:to>
      <xdr:col>7</xdr:col>
      <xdr:colOff>359597</xdr:colOff>
      <xdr:row>152</xdr:row>
      <xdr:rowOff>136893</xdr:rowOff>
    </xdr:to>
    <xdr:sp macro="" textlink="">
      <xdr:nvSpPr>
        <xdr:cNvPr id="495" name="月 494"/>
        <xdr:cNvSpPr/>
      </xdr:nvSpPr>
      <xdr:spPr>
        <a:xfrm rot="13320000">
          <a:off x="4383597" y="591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154</xdr:row>
      <xdr:rowOff>23653</xdr:rowOff>
    </xdr:from>
    <xdr:to>
      <xdr:col>7</xdr:col>
      <xdr:colOff>375890</xdr:colOff>
      <xdr:row>154</xdr:row>
      <xdr:rowOff>139714</xdr:rowOff>
    </xdr:to>
    <xdr:sp macro="" textlink="">
      <xdr:nvSpPr>
        <xdr:cNvPr id="496" name="太陽 495"/>
        <xdr:cNvSpPr/>
      </xdr:nvSpPr>
      <xdr:spPr>
        <a:xfrm>
          <a:off x="4344379" y="6214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155</xdr:row>
      <xdr:rowOff>31493</xdr:rowOff>
    </xdr:from>
    <xdr:to>
      <xdr:col>7</xdr:col>
      <xdr:colOff>359597</xdr:colOff>
      <xdr:row>155</xdr:row>
      <xdr:rowOff>136893</xdr:rowOff>
    </xdr:to>
    <xdr:sp macro="" textlink="">
      <xdr:nvSpPr>
        <xdr:cNvPr id="497" name="月 496"/>
        <xdr:cNvSpPr/>
      </xdr:nvSpPr>
      <xdr:spPr>
        <a:xfrm rot="13320000">
          <a:off x="4383597" y="6375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157</xdr:row>
      <xdr:rowOff>23653</xdr:rowOff>
    </xdr:from>
    <xdr:to>
      <xdr:col>7</xdr:col>
      <xdr:colOff>375890</xdr:colOff>
      <xdr:row>157</xdr:row>
      <xdr:rowOff>139714</xdr:rowOff>
    </xdr:to>
    <xdr:sp macro="" textlink="">
      <xdr:nvSpPr>
        <xdr:cNvPr id="498" name="太陽 497"/>
        <xdr:cNvSpPr/>
      </xdr:nvSpPr>
      <xdr:spPr>
        <a:xfrm>
          <a:off x="4344379" y="6672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158</xdr:row>
      <xdr:rowOff>31493</xdr:rowOff>
    </xdr:from>
    <xdr:to>
      <xdr:col>7</xdr:col>
      <xdr:colOff>359597</xdr:colOff>
      <xdr:row>158</xdr:row>
      <xdr:rowOff>136893</xdr:rowOff>
    </xdr:to>
    <xdr:sp macro="" textlink="">
      <xdr:nvSpPr>
        <xdr:cNvPr id="499" name="月 498"/>
        <xdr:cNvSpPr/>
      </xdr:nvSpPr>
      <xdr:spPr>
        <a:xfrm rot="13320000">
          <a:off x="4383597" y="6832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160</xdr:row>
      <xdr:rowOff>23653</xdr:rowOff>
    </xdr:from>
    <xdr:to>
      <xdr:col>7</xdr:col>
      <xdr:colOff>375890</xdr:colOff>
      <xdr:row>160</xdr:row>
      <xdr:rowOff>139714</xdr:rowOff>
    </xdr:to>
    <xdr:sp macro="" textlink="">
      <xdr:nvSpPr>
        <xdr:cNvPr id="500" name="太陽 499"/>
        <xdr:cNvSpPr/>
      </xdr:nvSpPr>
      <xdr:spPr>
        <a:xfrm>
          <a:off x="4344379" y="7129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161</xdr:row>
      <xdr:rowOff>31493</xdr:rowOff>
    </xdr:from>
    <xdr:to>
      <xdr:col>7</xdr:col>
      <xdr:colOff>359597</xdr:colOff>
      <xdr:row>161</xdr:row>
      <xdr:rowOff>136893</xdr:rowOff>
    </xdr:to>
    <xdr:sp macro="" textlink="">
      <xdr:nvSpPr>
        <xdr:cNvPr id="501" name="月 500"/>
        <xdr:cNvSpPr/>
      </xdr:nvSpPr>
      <xdr:spPr>
        <a:xfrm rot="13320000">
          <a:off x="4383597" y="7289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163</xdr:row>
      <xdr:rowOff>23653</xdr:rowOff>
    </xdr:from>
    <xdr:to>
      <xdr:col>7</xdr:col>
      <xdr:colOff>375890</xdr:colOff>
      <xdr:row>163</xdr:row>
      <xdr:rowOff>139714</xdr:rowOff>
    </xdr:to>
    <xdr:sp macro="" textlink="">
      <xdr:nvSpPr>
        <xdr:cNvPr id="502" name="太陽 501"/>
        <xdr:cNvSpPr/>
      </xdr:nvSpPr>
      <xdr:spPr>
        <a:xfrm>
          <a:off x="4344379" y="7586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164</xdr:row>
      <xdr:rowOff>31493</xdr:rowOff>
    </xdr:from>
    <xdr:to>
      <xdr:col>7</xdr:col>
      <xdr:colOff>359597</xdr:colOff>
      <xdr:row>164</xdr:row>
      <xdr:rowOff>136893</xdr:rowOff>
    </xdr:to>
    <xdr:sp macro="" textlink="">
      <xdr:nvSpPr>
        <xdr:cNvPr id="503" name="月 502"/>
        <xdr:cNvSpPr/>
      </xdr:nvSpPr>
      <xdr:spPr>
        <a:xfrm rot="13320000">
          <a:off x="4383597" y="7746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166</xdr:row>
      <xdr:rowOff>23653</xdr:rowOff>
    </xdr:from>
    <xdr:to>
      <xdr:col>7</xdr:col>
      <xdr:colOff>375890</xdr:colOff>
      <xdr:row>166</xdr:row>
      <xdr:rowOff>139714</xdr:rowOff>
    </xdr:to>
    <xdr:sp macro="" textlink="">
      <xdr:nvSpPr>
        <xdr:cNvPr id="504" name="太陽 503"/>
        <xdr:cNvSpPr/>
      </xdr:nvSpPr>
      <xdr:spPr>
        <a:xfrm>
          <a:off x="4344379" y="8043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167</xdr:row>
      <xdr:rowOff>31493</xdr:rowOff>
    </xdr:from>
    <xdr:to>
      <xdr:col>7</xdr:col>
      <xdr:colOff>359597</xdr:colOff>
      <xdr:row>167</xdr:row>
      <xdr:rowOff>136893</xdr:rowOff>
    </xdr:to>
    <xdr:sp macro="" textlink="">
      <xdr:nvSpPr>
        <xdr:cNvPr id="505" name="月 504"/>
        <xdr:cNvSpPr/>
      </xdr:nvSpPr>
      <xdr:spPr>
        <a:xfrm rot="13320000">
          <a:off x="4383597" y="8203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169</xdr:row>
      <xdr:rowOff>23653</xdr:rowOff>
    </xdr:from>
    <xdr:to>
      <xdr:col>7</xdr:col>
      <xdr:colOff>375890</xdr:colOff>
      <xdr:row>169</xdr:row>
      <xdr:rowOff>139714</xdr:rowOff>
    </xdr:to>
    <xdr:sp macro="" textlink="">
      <xdr:nvSpPr>
        <xdr:cNvPr id="506" name="太陽 505"/>
        <xdr:cNvSpPr/>
      </xdr:nvSpPr>
      <xdr:spPr>
        <a:xfrm>
          <a:off x="4344379" y="8500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170</xdr:row>
      <xdr:rowOff>31493</xdr:rowOff>
    </xdr:from>
    <xdr:to>
      <xdr:col>7</xdr:col>
      <xdr:colOff>359597</xdr:colOff>
      <xdr:row>170</xdr:row>
      <xdr:rowOff>136893</xdr:rowOff>
    </xdr:to>
    <xdr:sp macro="" textlink="">
      <xdr:nvSpPr>
        <xdr:cNvPr id="507" name="月 506"/>
        <xdr:cNvSpPr/>
      </xdr:nvSpPr>
      <xdr:spPr>
        <a:xfrm rot="13320000">
          <a:off x="4383597" y="8661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172</xdr:row>
      <xdr:rowOff>23653</xdr:rowOff>
    </xdr:from>
    <xdr:to>
      <xdr:col>7</xdr:col>
      <xdr:colOff>375890</xdr:colOff>
      <xdr:row>172</xdr:row>
      <xdr:rowOff>139714</xdr:rowOff>
    </xdr:to>
    <xdr:sp macro="" textlink="">
      <xdr:nvSpPr>
        <xdr:cNvPr id="508" name="太陽 507"/>
        <xdr:cNvSpPr/>
      </xdr:nvSpPr>
      <xdr:spPr>
        <a:xfrm>
          <a:off x="4344379" y="8958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173</xdr:row>
      <xdr:rowOff>31493</xdr:rowOff>
    </xdr:from>
    <xdr:to>
      <xdr:col>7</xdr:col>
      <xdr:colOff>359597</xdr:colOff>
      <xdr:row>173</xdr:row>
      <xdr:rowOff>136893</xdr:rowOff>
    </xdr:to>
    <xdr:sp macro="" textlink="">
      <xdr:nvSpPr>
        <xdr:cNvPr id="509" name="月 508"/>
        <xdr:cNvSpPr/>
      </xdr:nvSpPr>
      <xdr:spPr>
        <a:xfrm rot="13320000">
          <a:off x="4383597" y="9118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175</xdr:row>
      <xdr:rowOff>23653</xdr:rowOff>
    </xdr:from>
    <xdr:to>
      <xdr:col>7</xdr:col>
      <xdr:colOff>375890</xdr:colOff>
      <xdr:row>175</xdr:row>
      <xdr:rowOff>139714</xdr:rowOff>
    </xdr:to>
    <xdr:sp macro="" textlink="">
      <xdr:nvSpPr>
        <xdr:cNvPr id="510" name="太陽 509"/>
        <xdr:cNvSpPr/>
      </xdr:nvSpPr>
      <xdr:spPr>
        <a:xfrm>
          <a:off x="4344379" y="9415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176</xdr:row>
      <xdr:rowOff>31493</xdr:rowOff>
    </xdr:from>
    <xdr:to>
      <xdr:col>7</xdr:col>
      <xdr:colOff>359597</xdr:colOff>
      <xdr:row>176</xdr:row>
      <xdr:rowOff>136893</xdr:rowOff>
    </xdr:to>
    <xdr:sp macro="" textlink="">
      <xdr:nvSpPr>
        <xdr:cNvPr id="511" name="月 510"/>
        <xdr:cNvSpPr/>
      </xdr:nvSpPr>
      <xdr:spPr>
        <a:xfrm rot="13320000">
          <a:off x="4383597" y="9575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178</xdr:row>
      <xdr:rowOff>23653</xdr:rowOff>
    </xdr:from>
    <xdr:to>
      <xdr:col>7</xdr:col>
      <xdr:colOff>375890</xdr:colOff>
      <xdr:row>178</xdr:row>
      <xdr:rowOff>139714</xdr:rowOff>
    </xdr:to>
    <xdr:sp macro="" textlink="">
      <xdr:nvSpPr>
        <xdr:cNvPr id="512" name="太陽 511"/>
        <xdr:cNvSpPr/>
      </xdr:nvSpPr>
      <xdr:spPr>
        <a:xfrm>
          <a:off x="4344379" y="9872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179</xdr:row>
      <xdr:rowOff>31493</xdr:rowOff>
    </xdr:from>
    <xdr:to>
      <xdr:col>7</xdr:col>
      <xdr:colOff>359597</xdr:colOff>
      <xdr:row>179</xdr:row>
      <xdr:rowOff>136893</xdr:rowOff>
    </xdr:to>
    <xdr:sp macro="" textlink="">
      <xdr:nvSpPr>
        <xdr:cNvPr id="513" name="月 512"/>
        <xdr:cNvSpPr/>
      </xdr:nvSpPr>
      <xdr:spPr>
        <a:xfrm rot="13320000">
          <a:off x="4383597" y="10032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181</xdr:row>
      <xdr:rowOff>23653</xdr:rowOff>
    </xdr:from>
    <xdr:to>
      <xdr:col>7</xdr:col>
      <xdr:colOff>375890</xdr:colOff>
      <xdr:row>181</xdr:row>
      <xdr:rowOff>139714</xdr:rowOff>
    </xdr:to>
    <xdr:sp macro="" textlink="">
      <xdr:nvSpPr>
        <xdr:cNvPr id="514" name="太陽 513"/>
        <xdr:cNvSpPr/>
      </xdr:nvSpPr>
      <xdr:spPr>
        <a:xfrm>
          <a:off x="4344379" y="10329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182</xdr:row>
      <xdr:rowOff>31493</xdr:rowOff>
    </xdr:from>
    <xdr:to>
      <xdr:col>7</xdr:col>
      <xdr:colOff>359597</xdr:colOff>
      <xdr:row>182</xdr:row>
      <xdr:rowOff>136893</xdr:rowOff>
    </xdr:to>
    <xdr:sp macro="" textlink="">
      <xdr:nvSpPr>
        <xdr:cNvPr id="515" name="月 514"/>
        <xdr:cNvSpPr/>
      </xdr:nvSpPr>
      <xdr:spPr>
        <a:xfrm rot="13320000">
          <a:off x="4383597" y="10489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181</xdr:row>
      <xdr:rowOff>23653</xdr:rowOff>
    </xdr:from>
    <xdr:to>
      <xdr:col>7</xdr:col>
      <xdr:colOff>375890</xdr:colOff>
      <xdr:row>181</xdr:row>
      <xdr:rowOff>139714</xdr:rowOff>
    </xdr:to>
    <xdr:sp macro="" textlink="">
      <xdr:nvSpPr>
        <xdr:cNvPr id="516" name="太陽 515"/>
        <xdr:cNvSpPr/>
      </xdr:nvSpPr>
      <xdr:spPr>
        <a:xfrm>
          <a:off x="4344379" y="10329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182</xdr:row>
      <xdr:rowOff>31493</xdr:rowOff>
    </xdr:from>
    <xdr:to>
      <xdr:col>7</xdr:col>
      <xdr:colOff>359597</xdr:colOff>
      <xdr:row>182</xdr:row>
      <xdr:rowOff>136893</xdr:rowOff>
    </xdr:to>
    <xdr:sp macro="" textlink="">
      <xdr:nvSpPr>
        <xdr:cNvPr id="517" name="月 516"/>
        <xdr:cNvSpPr/>
      </xdr:nvSpPr>
      <xdr:spPr>
        <a:xfrm rot="13320000">
          <a:off x="4383597" y="10489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184</xdr:row>
      <xdr:rowOff>23653</xdr:rowOff>
    </xdr:from>
    <xdr:to>
      <xdr:col>7</xdr:col>
      <xdr:colOff>375890</xdr:colOff>
      <xdr:row>184</xdr:row>
      <xdr:rowOff>139714</xdr:rowOff>
    </xdr:to>
    <xdr:sp macro="" textlink="">
      <xdr:nvSpPr>
        <xdr:cNvPr id="518" name="太陽 517"/>
        <xdr:cNvSpPr/>
      </xdr:nvSpPr>
      <xdr:spPr>
        <a:xfrm>
          <a:off x="4344379" y="10786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185</xdr:row>
      <xdr:rowOff>31493</xdr:rowOff>
    </xdr:from>
    <xdr:to>
      <xdr:col>7</xdr:col>
      <xdr:colOff>359597</xdr:colOff>
      <xdr:row>185</xdr:row>
      <xdr:rowOff>136893</xdr:rowOff>
    </xdr:to>
    <xdr:sp macro="" textlink="">
      <xdr:nvSpPr>
        <xdr:cNvPr id="519" name="月 518"/>
        <xdr:cNvSpPr/>
      </xdr:nvSpPr>
      <xdr:spPr>
        <a:xfrm rot="13320000">
          <a:off x="4383597" y="10947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187</xdr:row>
      <xdr:rowOff>23653</xdr:rowOff>
    </xdr:from>
    <xdr:to>
      <xdr:col>7</xdr:col>
      <xdr:colOff>375890</xdr:colOff>
      <xdr:row>187</xdr:row>
      <xdr:rowOff>139714</xdr:rowOff>
    </xdr:to>
    <xdr:sp macro="" textlink="">
      <xdr:nvSpPr>
        <xdr:cNvPr id="520" name="太陽 519"/>
        <xdr:cNvSpPr/>
      </xdr:nvSpPr>
      <xdr:spPr>
        <a:xfrm>
          <a:off x="4344379" y="11244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188</xdr:row>
      <xdr:rowOff>31493</xdr:rowOff>
    </xdr:from>
    <xdr:to>
      <xdr:col>7</xdr:col>
      <xdr:colOff>359597</xdr:colOff>
      <xdr:row>188</xdr:row>
      <xdr:rowOff>136893</xdr:rowOff>
    </xdr:to>
    <xdr:sp macro="" textlink="">
      <xdr:nvSpPr>
        <xdr:cNvPr id="521" name="月 520"/>
        <xdr:cNvSpPr/>
      </xdr:nvSpPr>
      <xdr:spPr>
        <a:xfrm rot="13320000">
          <a:off x="4383597" y="11404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190</xdr:row>
      <xdr:rowOff>23653</xdr:rowOff>
    </xdr:from>
    <xdr:to>
      <xdr:col>7</xdr:col>
      <xdr:colOff>375890</xdr:colOff>
      <xdr:row>190</xdr:row>
      <xdr:rowOff>139714</xdr:rowOff>
    </xdr:to>
    <xdr:sp macro="" textlink="">
      <xdr:nvSpPr>
        <xdr:cNvPr id="522" name="太陽 521"/>
        <xdr:cNvSpPr/>
      </xdr:nvSpPr>
      <xdr:spPr>
        <a:xfrm>
          <a:off x="4344379" y="11701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191</xdr:row>
      <xdr:rowOff>31493</xdr:rowOff>
    </xdr:from>
    <xdr:to>
      <xdr:col>7</xdr:col>
      <xdr:colOff>359597</xdr:colOff>
      <xdr:row>191</xdr:row>
      <xdr:rowOff>136893</xdr:rowOff>
    </xdr:to>
    <xdr:sp macro="" textlink="">
      <xdr:nvSpPr>
        <xdr:cNvPr id="523" name="月 522"/>
        <xdr:cNvSpPr/>
      </xdr:nvSpPr>
      <xdr:spPr>
        <a:xfrm rot="13320000">
          <a:off x="4383597" y="11861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193</xdr:row>
      <xdr:rowOff>23653</xdr:rowOff>
    </xdr:from>
    <xdr:to>
      <xdr:col>7</xdr:col>
      <xdr:colOff>375890</xdr:colOff>
      <xdr:row>193</xdr:row>
      <xdr:rowOff>139714</xdr:rowOff>
    </xdr:to>
    <xdr:sp macro="" textlink="">
      <xdr:nvSpPr>
        <xdr:cNvPr id="524" name="太陽 523"/>
        <xdr:cNvSpPr/>
      </xdr:nvSpPr>
      <xdr:spPr>
        <a:xfrm>
          <a:off x="4344379" y="12158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194</xdr:row>
      <xdr:rowOff>31493</xdr:rowOff>
    </xdr:from>
    <xdr:to>
      <xdr:col>7</xdr:col>
      <xdr:colOff>359597</xdr:colOff>
      <xdr:row>194</xdr:row>
      <xdr:rowOff>136893</xdr:rowOff>
    </xdr:to>
    <xdr:sp macro="" textlink="">
      <xdr:nvSpPr>
        <xdr:cNvPr id="525" name="月 524"/>
        <xdr:cNvSpPr/>
      </xdr:nvSpPr>
      <xdr:spPr>
        <a:xfrm rot="13320000">
          <a:off x="4383597" y="12318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196</xdr:row>
      <xdr:rowOff>23653</xdr:rowOff>
    </xdr:from>
    <xdr:to>
      <xdr:col>7</xdr:col>
      <xdr:colOff>375890</xdr:colOff>
      <xdr:row>196</xdr:row>
      <xdr:rowOff>139714</xdr:rowOff>
    </xdr:to>
    <xdr:sp macro="" textlink="">
      <xdr:nvSpPr>
        <xdr:cNvPr id="526" name="太陽 525"/>
        <xdr:cNvSpPr/>
      </xdr:nvSpPr>
      <xdr:spPr>
        <a:xfrm>
          <a:off x="4344379" y="12615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197</xdr:row>
      <xdr:rowOff>31493</xdr:rowOff>
    </xdr:from>
    <xdr:to>
      <xdr:col>7</xdr:col>
      <xdr:colOff>359597</xdr:colOff>
      <xdr:row>197</xdr:row>
      <xdr:rowOff>136893</xdr:rowOff>
    </xdr:to>
    <xdr:sp macro="" textlink="">
      <xdr:nvSpPr>
        <xdr:cNvPr id="527" name="月 526"/>
        <xdr:cNvSpPr/>
      </xdr:nvSpPr>
      <xdr:spPr>
        <a:xfrm rot="13320000">
          <a:off x="4383597" y="12775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199</xdr:row>
      <xdr:rowOff>23653</xdr:rowOff>
    </xdr:from>
    <xdr:to>
      <xdr:col>7</xdr:col>
      <xdr:colOff>375890</xdr:colOff>
      <xdr:row>199</xdr:row>
      <xdr:rowOff>139714</xdr:rowOff>
    </xdr:to>
    <xdr:sp macro="" textlink="">
      <xdr:nvSpPr>
        <xdr:cNvPr id="528" name="太陽 527"/>
        <xdr:cNvSpPr/>
      </xdr:nvSpPr>
      <xdr:spPr>
        <a:xfrm>
          <a:off x="4344379" y="13072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200</xdr:row>
      <xdr:rowOff>31493</xdr:rowOff>
    </xdr:from>
    <xdr:to>
      <xdr:col>7</xdr:col>
      <xdr:colOff>359597</xdr:colOff>
      <xdr:row>200</xdr:row>
      <xdr:rowOff>136893</xdr:rowOff>
    </xdr:to>
    <xdr:sp macro="" textlink="">
      <xdr:nvSpPr>
        <xdr:cNvPr id="529" name="月 528"/>
        <xdr:cNvSpPr/>
      </xdr:nvSpPr>
      <xdr:spPr>
        <a:xfrm rot="13320000">
          <a:off x="4383597" y="13233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142</xdr:row>
      <xdr:rowOff>23653</xdr:rowOff>
    </xdr:from>
    <xdr:to>
      <xdr:col>7</xdr:col>
      <xdr:colOff>375890</xdr:colOff>
      <xdr:row>142</xdr:row>
      <xdr:rowOff>139714</xdr:rowOff>
    </xdr:to>
    <xdr:sp macro="" textlink="">
      <xdr:nvSpPr>
        <xdr:cNvPr id="530" name="太陽 529"/>
        <xdr:cNvSpPr/>
      </xdr:nvSpPr>
      <xdr:spPr>
        <a:xfrm>
          <a:off x="4344379" y="4386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143</xdr:row>
      <xdr:rowOff>31493</xdr:rowOff>
    </xdr:from>
    <xdr:to>
      <xdr:col>7</xdr:col>
      <xdr:colOff>359597</xdr:colOff>
      <xdr:row>143</xdr:row>
      <xdr:rowOff>136893</xdr:rowOff>
    </xdr:to>
    <xdr:sp macro="" textlink="">
      <xdr:nvSpPr>
        <xdr:cNvPr id="531" name="月 530"/>
        <xdr:cNvSpPr/>
      </xdr:nvSpPr>
      <xdr:spPr>
        <a:xfrm rot="13320000">
          <a:off x="4383597" y="4546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145</xdr:row>
      <xdr:rowOff>23653</xdr:rowOff>
    </xdr:from>
    <xdr:to>
      <xdr:col>7</xdr:col>
      <xdr:colOff>375890</xdr:colOff>
      <xdr:row>145</xdr:row>
      <xdr:rowOff>139714</xdr:rowOff>
    </xdr:to>
    <xdr:sp macro="" textlink="">
      <xdr:nvSpPr>
        <xdr:cNvPr id="532" name="太陽 531"/>
        <xdr:cNvSpPr/>
      </xdr:nvSpPr>
      <xdr:spPr>
        <a:xfrm>
          <a:off x="4344379" y="4843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146</xdr:row>
      <xdr:rowOff>31493</xdr:rowOff>
    </xdr:from>
    <xdr:to>
      <xdr:col>7</xdr:col>
      <xdr:colOff>359597</xdr:colOff>
      <xdr:row>146</xdr:row>
      <xdr:rowOff>136893</xdr:rowOff>
    </xdr:to>
    <xdr:sp macro="" textlink="">
      <xdr:nvSpPr>
        <xdr:cNvPr id="533" name="月 532"/>
        <xdr:cNvSpPr/>
      </xdr:nvSpPr>
      <xdr:spPr>
        <a:xfrm rot="13320000">
          <a:off x="4383597" y="5003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148</xdr:row>
      <xdr:rowOff>23653</xdr:rowOff>
    </xdr:from>
    <xdr:to>
      <xdr:col>7</xdr:col>
      <xdr:colOff>375890</xdr:colOff>
      <xdr:row>148</xdr:row>
      <xdr:rowOff>139714</xdr:rowOff>
    </xdr:to>
    <xdr:sp macro="" textlink="">
      <xdr:nvSpPr>
        <xdr:cNvPr id="534" name="太陽 533"/>
        <xdr:cNvSpPr/>
      </xdr:nvSpPr>
      <xdr:spPr>
        <a:xfrm>
          <a:off x="4344379" y="5300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149</xdr:row>
      <xdr:rowOff>31493</xdr:rowOff>
    </xdr:from>
    <xdr:to>
      <xdr:col>7</xdr:col>
      <xdr:colOff>359597</xdr:colOff>
      <xdr:row>149</xdr:row>
      <xdr:rowOff>136893</xdr:rowOff>
    </xdr:to>
    <xdr:sp macro="" textlink="">
      <xdr:nvSpPr>
        <xdr:cNvPr id="535" name="月 534"/>
        <xdr:cNvSpPr/>
      </xdr:nvSpPr>
      <xdr:spPr>
        <a:xfrm rot="13320000">
          <a:off x="4383597" y="5460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151</xdr:row>
      <xdr:rowOff>23653</xdr:rowOff>
    </xdr:from>
    <xdr:to>
      <xdr:col>7</xdr:col>
      <xdr:colOff>375890</xdr:colOff>
      <xdr:row>151</xdr:row>
      <xdr:rowOff>139714</xdr:rowOff>
    </xdr:to>
    <xdr:sp macro="" textlink="">
      <xdr:nvSpPr>
        <xdr:cNvPr id="536" name="太陽 535"/>
        <xdr:cNvSpPr/>
      </xdr:nvSpPr>
      <xdr:spPr>
        <a:xfrm>
          <a:off x="4344379" y="575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152</xdr:row>
      <xdr:rowOff>31493</xdr:rowOff>
    </xdr:from>
    <xdr:to>
      <xdr:col>7</xdr:col>
      <xdr:colOff>359597</xdr:colOff>
      <xdr:row>152</xdr:row>
      <xdr:rowOff>136893</xdr:rowOff>
    </xdr:to>
    <xdr:sp macro="" textlink="">
      <xdr:nvSpPr>
        <xdr:cNvPr id="537" name="月 536"/>
        <xdr:cNvSpPr/>
      </xdr:nvSpPr>
      <xdr:spPr>
        <a:xfrm rot="13320000">
          <a:off x="4383597" y="591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151</xdr:row>
      <xdr:rowOff>23653</xdr:rowOff>
    </xdr:from>
    <xdr:to>
      <xdr:col>7</xdr:col>
      <xdr:colOff>375890</xdr:colOff>
      <xdr:row>151</xdr:row>
      <xdr:rowOff>139714</xdr:rowOff>
    </xdr:to>
    <xdr:sp macro="" textlink="">
      <xdr:nvSpPr>
        <xdr:cNvPr id="538" name="太陽 537"/>
        <xdr:cNvSpPr/>
      </xdr:nvSpPr>
      <xdr:spPr>
        <a:xfrm>
          <a:off x="4344379" y="575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152</xdr:row>
      <xdr:rowOff>31493</xdr:rowOff>
    </xdr:from>
    <xdr:to>
      <xdr:col>7</xdr:col>
      <xdr:colOff>359597</xdr:colOff>
      <xdr:row>152</xdr:row>
      <xdr:rowOff>136893</xdr:rowOff>
    </xdr:to>
    <xdr:sp macro="" textlink="">
      <xdr:nvSpPr>
        <xdr:cNvPr id="539" name="月 538"/>
        <xdr:cNvSpPr/>
      </xdr:nvSpPr>
      <xdr:spPr>
        <a:xfrm rot="13320000">
          <a:off x="4383597" y="591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154</xdr:row>
      <xdr:rowOff>23653</xdr:rowOff>
    </xdr:from>
    <xdr:to>
      <xdr:col>7</xdr:col>
      <xdr:colOff>375890</xdr:colOff>
      <xdr:row>154</xdr:row>
      <xdr:rowOff>139714</xdr:rowOff>
    </xdr:to>
    <xdr:sp macro="" textlink="">
      <xdr:nvSpPr>
        <xdr:cNvPr id="540" name="太陽 539"/>
        <xdr:cNvSpPr/>
      </xdr:nvSpPr>
      <xdr:spPr>
        <a:xfrm>
          <a:off x="4344379" y="6214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155</xdr:row>
      <xdr:rowOff>31493</xdr:rowOff>
    </xdr:from>
    <xdr:to>
      <xdr:col>7</xdr:col>
      <xdr:colOff>359597</xdr:colOff>
      <xdr:row>155</xdr:row>
      <xdr:rowOff>136893</xdr:rowOff>
    </xdr:to>
    <xdr:sp macro="" textlink="">
      <xdr:nvSpPr>
        <xdr:cNvPr id="541" name="月 540"/>
        <xdr:cNvSpPr/>
      </xdr:nvSpPr>
      <xdr:spPr>
        <a:xfrm rot="13320000">
          <a:off x="4383597" y="6375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157</xdr:row>
      <xdr:rowOff>23653</xdr:rowOff>
    </xdr:from>
    <xdr:to>
      <xdr:col>7</xdr:col>
      <xdr:colOff>375890</xdr:colOff>
      <xdr:row>157</xdr:row>
      <xdr:rowOff>139714</xdr:rowOff>
    </xdr:to>
    <xdr:sp macro="" textlink="">
      <xdr:nvSpPr>
        <xdr:cNvPr id="542" name="太陽 541"/>
        <xdr:cNvSpPr/>
      </xdr:nvSpPr>
      <xdr:spPr>
        <a:xfrm>
          <a:off x="4344379" y="6672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158</xdr:row>
      <xdr:rowOff>31493</xdr:rowOff>
    </xdr:from>
    <xdr:to>
      <xdr:col>7</xdr:col>
      <xdr:colOff>359597</xdr:colOff>
      <xdr:row>158</xdr:row>
      <xdr:rowOff>136893</xdr:rowOff>
    </xdr:to>
    <xdr:sp macro="" textlink="">
      <xdr:nvSpPr>
        <xdr:cNvPr id="543" name="月 542"/>
        <xdr:cNvSpPr/>
      </xdr:nvSpPr>
      <xdr:spPr>
        <a:xfrm rot="13320000">
          <a:off x="4383597" y="6832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160</xdr:row>
      <xdr:rowOff>23653</xdr:rowOff>
    </xdr:from>
    <xdr:to>
      <xdr:col>7</xdr:col>
      <xdr:colOff>375890</xdr:colOff>
      <xdr:row>160</xdr:row>
      <xdr:rowOff>139714</xdr:rowOff>
    </xdr:to>
    <xdr:sp macro="" textlink="">
      <xdr:nvSpPr>
        <xdr:cNvPr id="544" name="太陽 543"/>
        <xdr:cNvSpPr/>
      </xdr:nvSpPr>
      <xdr:spPr>
        <a:xfrm>
          <a:off x="4344379" y="7129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161</xdr:row>
      <xdr:rowOff>31493</xdr:rowOff>
    </xdr:from>
    <xdr:to>
      <xdr:col>7</xdr:col>
      <xdr:colOff>359597</xdr:colOff>
      <xdr:row>161</xdr:row>
      <xdr:rowOff>136893</xdr:rowOff>
    </xdr:to>
    <xdr:sp macro="" textlink="">
      <xdr:nvSpPr>
        <xdr:cNvPr id="545" name="月 544"/>
        <xdr:cNvSpPr/>
      </xdr:nvSpPr>
      <xdr:spPr>
        <a:xfrm rot="13320000">
          <a:off x="4383597" y="7289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163</xdr:row>
      <xdr:rowOff>23653</xdr:rowOff>
    </xdr:from>
    <xdr:to>
      <xdr:col>7</xdr:col>
      <xdr:colOff>375890</xdr:colOff>
      <xdr:row>163</xdr:row>
      <xdr:rowOff>139714</xdr:rowOff>
    </xdr:to>
    <xdr:sp macro="" textlink="">
      <xdr:nvSpPr>
        <xdr:cNvPr id="546" name="太陽 545"/>
        <xdr:cNvSpPr/>
      </xdr:nvSpPr>
      <xdr:spPr>
        <a:xfrm>
          <a:off x="4344379" y="7586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164</xdr:row>
      <xdr:rowOff>31493</xdr:rowOff>
    </xdr:from>
    <xdr:to>
      <xdr:col>7</xdr:col>
      <xdr:colOff>359597</xdr:colOff>
      <xdr:row>164</xdr:row>
      <xdr:rowOff>136893</xdr:rowOff>
    </xdr:to>
    <xdr:sp macro="" textlink="">
      <xdr:nvSpPr>
        <xdr:cNvPr id="547" name="月 546"/>
        <xdr:cNvSpPr/>
      </xdr:nvSpPr>
      <xdr:spPr>
        <a:xfrm rot="13320000">
          <a:off x="4383597" y="7746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166</xdr:row>
      <xdr:rowOff>23653</xdr:rowOff>
    </xdr:from>
    <xdr:to>
      <xdr:col>7</xdr:col>
      <xdr:colOff>375890</xdr:colOff>
      <xdr:row>166</xdr:row>
      <xdr:rowOff>139714</xdr:rowOff>
    </xdr:to>
    <xdr:sp macro="" textlink="">
      <xdr:nvSpPr>
        <xdr:cNvPr id="548" name="太陽 547"/>
        <xdr:cNvSpPr/>
      </xdr:nvSpPr>
      <xdr:spPr>
        <a:xfrm>
          <a:off x="4344379" y="8043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167</xdr:row>
      <xdr:rowOff>31493</xdr:rowOff>
    </xdr:from>
    <xdr:to>
      <xdr:col>7</xdr:col>
      <xdr:colOff>359597</xdr:colOff>
      <xdr:row>167</xdr:row>
      <xdr:rowOff>136893</xdr:rowOff>
    </xdr:to>
    <xdr:sp macro="" textlink="">
      <xdr:nvSpPr>
        <xdr:cNvPr id="549" name="月 548"/>
        <xdr:cNvSpPr/>
      </xdr:nvSpPr>
      <xdr:spPr>
        <a:xfrm rot="13320000">
          <a:off x="4383597" y="8203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169</xdr:row>
      <xdr:rowOff>23653</xdr:rowOff>
    </xdr:from>
    <xdr:to>
      <xdr:col>7</xdr:col>
      <xdr:colOff>375890</xdr:colOff>
      <xdr:row>169</xdr:row>
      <xdr:rowOff>139714</xdr:rowOff>
    </xdr:to>
    <xdr:sp macro="" textlink="">
      <xdr:nvSpPr>
        <xdr:cNvPr id="550" name="太陽 549"/>
        <xdr:cNvSpPr/>
      </xdr:nvSpPr>
      <xdr:spPr>
        <a:xfrm>
          <a:off x="4344379" y="8500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170</xdr:row>
      <xdr:rowOff>31493</xdr:rowOff>
    </xdr:from>
    <xdr:to>
      <xdr:col>7</xdr:col>
      <xdr:colOff>359597</xdr:colOff>
      <xdr:row>170</xdr:row>
      <xdr:rowOff>136893</xdr:rowOff>
    </xdr:to>
    <xdr:sp macro="" textlink="">
      <xdr:nvSpPr>
        <xdr:cNvPr id="551" name="月 550"/>
        <xdr:cNvSpPr/>
      </xdr:nvSpPr>
      <xdr:spPr>
        <a:xfrm rot="13320000">
          <a:off x="4383597" y="8661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172</xdr:row>
      <xdr:rowOff>23653</xdr:rowOff>
    </xdr:from>
    <xdr:to>
      <xdr:col>7</xdr:col>
      <xdr:colOff>375890</xdr:colOff>
      <xdr:row>172</xdr:row>
      <xdr:rowOff>139714</xdr:rowOff>
    </xdr:to>
    <xdr:sp macro="" textlink="">
      <xdr:nvSpPr>
        <xdr:cNvPr id="552" name="太陽 551"/>
        <xdr:cNvSpPr/>
      </xdr:nvSpPr>
      <xdr:spPr>
        <a:xfrm>
          <a:off x="4344379" y="8958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173</xdr:row>
      <xdr:rowOff>31493</xdr:rowOff>
    </xdr:from>
    <xdr:to>
      <xdr:col>7</xdr:col>
      <xdr:colOff>359597</xdr:colOff>
      <xdr:row>173</xdr:row>
      <xdr:rowOff>136893</xdr:rowOff>
    </xdr:to>
    <xdr:sp macro="" textlink="">
      <xdr:nvSpPr>
        <xdr:cNvPr id="553" name="月 552"/>
        <xdr:cNvSpPr/>
      </xdr:nvSpPr>
      <xdr:spPr>
        <a:xfrm rot="13320000">
          <a:off x="4383597" y="9118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175</xdr:row>
      <xdr:rowOff>23653</xdr:rowOff>
    </xdr:from>
    <xdr:to>
      <xdr:col>7</xdr:col>
      <xdr:colOff>375890</xdr:colOff>
      <xdr:row>175</xdr:row>
      <xdr:rowOff>139714</xdr:rowOff>
    </xdr:to>
    <xdr:sp macro="" textlink="">
      <xdr:nvSpPr>
        <xdr:cNvPr id="554" name="太陽 553"/>
        <xdr:cNvSpPr/>
      </xdr:nvSpPr>
      <xdr:spPr>
        <a:xfrm>
          <a:off x="4344379" y="9415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176</xdr:row>
      <xdr:rowOff>31493</xdr:rowOff>
    </xdr:from>
    <xdr:to>
      <xdr:col>7</xdr:col>
      <xdr:colOff>359597</xdr:colOff>
      <xdr:row>176</xdr:row>
      <xdr:rowOff>136893</xdr:rowOff>
    </xdr:to>
    <xdr:sp macro="" textlink="">
      <xdr:nvSpPr>
        <xdr:cNvPr id="555" name="月 554"/>
        <xdr:cNvSpPr/>
      </xdr:nvSpPr>
      <xdr:spPr>
        <a:xfrm rot="13320000">
          <a:off x="4383597" y="9575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178</xdr:row>
      <xdr:rowOff>23653</xdr:rowOff>
    </xdr:from>
    <xdr:to>
      <xdr:col>7</xdr:col>
      <xdr:colOff>375890</xdr:colOff>
      <xdr:row>178</xdr:row>
      <xdr:rowOff>139714</xdr:rowOff>
    </xdr:to>
    <xdr:sp macro="" textlink="">
      <xdr:nvSpPr>
        <xdr:cNvPr id="556" name="太陽 555"/>
        <xdr:cNvSpPr/>
      </xdr:nvSpPr>
      <xdr:spPr>
        <a:xfrm>
          <a:off x="4344379" y="9872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179</xdr:row>
      <xdr:rowOff>31493</xdr:rowOff>
    </xdr:from>
    <xdr:to>
      <xdr:col>7</xdr:col>
      <xdr:colOff>359597</xdr:colOff>
      <xdr:row>179</xdr:row>
      <xdr:rowOff>136893</xdr:rowOff>
    </xdr:to>
    <xdr:sp macro="" textlink="">
      <xdr:nvSpPr>
        <xdr:cNvPr id="557" name="月 556"/>
        <xdr:cNvSpPr/>
      </xdr:nvSpPr>
      <xdr:spPr>
        <a:xfrm rot="13320000">
          <a:off x="4383597" y="10032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181</xdr:row>
      <xdr:rowOff>23653</xdr:rowOff>
    </xdr:from>
    <xdr:to>
      <xdr:col>7</xdr:col>
      <xdr:colOff>375890</xdr:colOff>
      <xdr:row>181</xdr:row>
      <xdr:rowOff>139714</xdr:rowOff>
    </xdr:to>
    <xdr:sp macro="" textlink="">
      <xdr:nvSpPr>
        <xdr:cNvPr id="558" name="太陽 557"/>
        <xdr:cNvSpPr/>
      </xdr:nvSpPr>
      <xdr:spPr>
        <a:xfrm>
          <a:off x="4344379" y="10329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182</xdr:row>
      <xdr:rowOff>31493</xdr:rowOff>
    </xdr:from>
    <xdr:to>
      <xdr:col>7</xdr:col>
      <xdr:colOff>359597</xdr:colOff>
      <xdr:row>182</xdr:row>
      <xdr:rowOff>136893</xdr:rowOff>
    </xdr:to>
    <xdr:sp macro="" textlink="">
      <xdr:nvSpPr>
        <xdr:cNvPr id="559" name="月 558"/>
        <xdr:cNvSpPr/>
      </xdr:nvSpPr>
      <xdr:spPr>
        <a:xfrm rot="13320000">
          <a:off x="4383597" y="10489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181</xdr:row>
      <xdr:rowOff>23653</xdr:rowOff>
    </xdr:from>
    <xdr:to>
      <xdr:col>7</xdr:col>
      <xdr:colOff>375890</xdr:colOff>
      <xdr:row>181</xdr:row>
      <xdr:rowOff>139714</xdr:rowOff>
    </xdr:to>
    <xdr:sp macro="" textlink="">
      <xdr:nvSpPr>
        <xdr:cNvPr id="560" name="太陽 559"/>
        <xdr:cNvSpPr/>
      </xdr:nvSpPr>
      <xdr:spPr>
        <a:xfrm>
          <a:off x="4344379" y="10329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182</xdr:row>
      <xdr:rowOff>31493</xdr:rowOff>
    </xdr:from>
    <xdr:to>
      <xdr:col>7</xdr:col>
      <xdr:colOff>359597</xdr:colOff>
      <xdr:row>182</xdr:row>
      <xdr:rowOff>136893</xdr:rowOff>
    </xdr:to>
    <xdr:sp macro="" textlink="">
      <xdr:nvSpPr>
        <xdr:cNvPr id="561" name="月 560"/>
        <xdr:cNvSpPr/>
      </xdr:nvSpPr>
      <xdr:spPr>
        <a:xfrm rot="13320000">
          <a:off x="4383597" y="10489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184</xdr:row>
      <xdr:rowOff>23653</xdr:rowOff>
    </xdr:from>
    <xdr:to>
      <xdr:col>7</xdr:col>
      <xdr:colOff>375890</xdr:colOff>
      <xdr:row>184</xdr:row>
      <xdr:rowOff>139714</xdr:rowOff>
    </xdr:to>
    <xdr:sp macro="" textlink="">
      <xdr:nvSpPr>
        <xdr:cNvPr id="562" name="太陽 561"/>
        <xdr:cNvSpPr/>
      </xdr:nvSpPr>
      <xdr:spPr>
        <a:xfrm>
          <a:off x="4344379" y="10786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185</xdr:row>
      <xdr:rowOff>31493</xdr:rowOff>
    </xdr:from>
    <xdr:to>
      <xdr:col>7</xdr:col>
      <xdr:colOff>359597</xdr:colOff>
      <xdr:row>185</xdr:row>
      <xdr:rowOff>136893</xdr:rowOff>
    </xdr:to>
    <xdr:sp macro="" textlink="">
      <xdr:nvSpPr>
        <xdr:cNvPr id="563" name="月 562"/>
        <xdr:cNvSpPr/>
      </xdr:nvSpPr>
      <xdr:spPr>
        <a:xfrm rot="13320000">
          <a:off x="4383597" y="10947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187</xdr:row>
      <xdr:rowOff>23653</xdr:rowOff>
    </xdr:from>
    <xdr:to>
      <xdr:col>7</xdr:col>
      <xdr:colOff>375890</xdr:colOff>
      <xdr:row>187</xdr:row>
      <xdr:rowOff>139714</xdr:rowOff>
    </xdr:to>
    <xdr:sp macro="" textlink="">
      <xdr:nvSpPr>
        <xdr:cNvPr id="564" name="太陽 563"/>
        <xdr:cNvSpPr/>
      </xdr:nvSpPr>
      <xdr:spPr>
        <a:xfrm>
          <a:off x="4344379" y="11244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188</xdr:row>
      <xdr:rowOff>31493</xdr:rowOff>
    </xdr:from>
    <xdr:to>
      <xdr:col>7</xdr:col>
      <xdr:colOff>359597</xdr:colOff>
      <xdr:row>188</xdr:row>
      <xdr:rowOff>136893</xdr:rowOff>
    </xdr:to>
    <xdr:sp macro="" textlink="">
      <xdr:nvSpPr>
        <xdr:cNvPr id="565" name="月 564"/>
        <xdr:cNvSpPr/>
      </xdr:nvSpPr>
      <xdr:spPr>
        <a:xfrm rot="13320000">
          <a:off x="4383597" y="11404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190</xdr:row>
      <xdr:rowOff>23653</xdr:rowOff>
    </xdr:from>
    <xdr:to>
      <xdr:col>7</xdr:col>
      <xdr:colOff>375890</xdr:colOff>
      <xdr:row>190</xdr:row>
      <xdr:rowOff>139714</xdr:rowOff>
    </xdr:to>
    <xdr:sp macro="" textlink="">
      <xdr:nvSpPr>
        <xdr:cNvPr id="566" name="太陽 565"/>
        <xdr:cNvSpPr/>
      </xdr:nvSpPr>
      <xdr:spPr>
        <a:xfrm>
          <a:off x="4344379" y="11701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191</xdr:row>
      <xdr:rowOff>31493</xdr:rowOff>
    </xdr:from>
    <xdr:to>
      <xdr:col>7</xdr:col>
      <xdr:colOff>359597</xdr:colOff>
      <xdr:row>191</xdr:row>
      <xdr:rowOff>136893</xdr:rowOff>
    </xdr:to>
    <xdr:sp macro="" textlink="">
      <xdr:nvSpPr>
        <xdr:cNvPr id="567" name="月 566"/>
        <xdr:cNvSpPr/>
      </xdr:nvSpPr>
      <xdr:spPr>
        <a:xfrm rot="13320000">
          <a:off x="4383597" y="11861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193</xdr:row>
      <xdr:rowOff>23653</xdr:rowOff>
    </xdr:from>
    <xdr:to>
      <xdr:col>7</xdr:col>
      <xdr:colOff>375890</xdr:colOff>
      <xdr:row>193</xdr:row>
      <xdr:rowOff>139714</xdr:rowOff>
    </xdr:to>
    <xdr:sp macro="" textlink="">
      <xdr:nvSpPr>
        <xdr:cNvPr id="568" name="太陽 567"/>
        <xdr:cNvSpPr/>
      </xdr:nvSpPr>
      <xdr:spPr>
        <a:xfrm>
          <a:off x="4344379" y="12158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194</xdr:row>
      <xdr:rowOff>31493</xdr:rowOff>
    </xdr:from>
    <xdr:to>
      <xdr:col>7</xdr:col>
      <xdr:colOff>359597</xdr:colOff>
      <xdr:row>194</xdr:row>
      <xdr:rowOff>136893</xdr:rowOff>
    </xdr:to>
    <xdr:sp macro="" textlink="">
      <xdr:nvSpPr>
        <xdr:cNvPr id="569" name="月 568"/>
        <xdr:cNvSpPr/>
      </xdr:nvSpPr>
      <xdr:spPr>
        <a:xfrm rot="13320000">
          <a:off x="4383597" y="12318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196</xdr:row>
      <xdr:rowOff>23653</xdr:rowOff>
    </xdr:from>
    <xdr:to>
      <xdr:col>7</xdr:col>
      <xdr:colOff>375890</xdr:colOff>
      <xdr:row>196</xdr:row>
      <xdr:rowOff>139714</xdr:rowOff>
    </xdr:to>
    <xdr:sp macro="" textlink="">
      <xdr:nvSpPr>
        <xdr:cNvPr id="570" name="太陽 569"/>
        <xdr:cNvSpPr/>
      </xdr:nvSpPr>
      <xdr:spPr>
        <a:xfrm>
          <a:off x="4344379" y="12615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197</xdr:row>
      <xdr:rowOff>31493</xdr:rowOff>
    </xdr:from>
    <xdr:to>
      <xdr:col>7</xdr:col>
      <xdr:colOff>359597</xdr:colOff>
      <xdr:row>197</xdr:row>
      <xdr:rowOff>136893</xdr:rowOff>
    </xdr:to>
    <xdr:sp macro="" textlink="">
      <xdr:nvSpPr>
        <xdr:cNvPr id="571" name="月 570"/>
        <xdr:cNvSpPr/>
      </xdr:nvSpPr>
      <xdr:spPr>
        <a:xfrm rot="13320000">
          <a:off x="4383597" y="12775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199</xdr:row>
      <xdr:rowOff>23653</xdr:rowOff>
    </xdr:from>
    <xdr:to>
      <xdr:col>7</xdr:col>
      <xdr:colOff>375890</xdr:colOff>
      <xdr:row>199</xdr:row>
      <xdr:rowOff>139714</xdr:rowOff>
    </xdr:to>
    <xdr:sp macro="" textlink="">
      <xdr:nvSpPr>
        <xdr:cNvPr id="572" name="太陽 571"/>
        <xdr:cNvSpPr/>
      </xdr:nvSpPr>
      <xdr:spPr>
        <a:xfrm>
          <a:off x="4344379" y="13072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200</xdr:row>
      <xdr:rowOff>31493</xdr:rowOff>
    </xdr:from>
    <xdr:to>
      <xdr:col>7</xdr:col>
      <xdr:colOff>359597</xdr:colOff>
      <xdr:row>200</xdr:row>
      <xdr:rowOff>136893</xdr:rowOff>
    </xdr:to>
    <xdr:sp macro="" textlink="">
      <xdr:nvSpPr>
        <xdr:cNvPr id="573" name="月 572"/>
        <xdr:cNvSpPr/>
      </xdr:nvSpPr>
      <xdr:spPr>
        <a:xfrm rot="13320000">
          <a:off x="4383597" y="13233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142</xdr:row>
      <xdr:rowOff>23653</xdr:rowOff>
    </xdr:from>
    <xdr:to>
      <xdr:col>7</xdr:col>
      <xdr:colOff>375890</xdr:colOff>
      <xdr:row>142</xdr:row>
      <xdr:rowOff>139714</xdr:rowOff>
    </xdr:to>
    <xdr:sp macro="" textlink="">
      <xdr:nvSpPr>
        <xdr:cNvPr id="574" name="太陽 573"/>
        <xdr:cNvSpPr/>
      </xdr:nvSpPr>
      <xdr:spPr>
        <a:xfrm>
          <a:off x="4344379" y="4386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143</xdr:row>
      <xdr:rowOff>31493</xdr:rowOff>
    </xdr:from>
    <xdr:to>
      <xdr:col>7</xdr:col>
      <xdr:colOff>359597</xdr:colOff>
      <xdr:row>143</xdr:row>
      <xdr:rowOff>136893</xdr:rowOff>
    </xdr:to>
    <xdr:sp macro="" textlink="">
      <xdr:nvSpPr>
        <xdr:cNvPr id="575" name="月 574"/>
        <xdr:cNvSpPr/>
      </xdr:nvSpPr>
      <xdr:spPr>
        <a:xfrm rot="13320000">
          <a:off x="4383597" y="4546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145</xdr:row>
      <xdr:rowOff>23653</xdr:rowOff>
    </xdr:from>
    <xdr:to>
      <xdr:col>7</xdr:col>
      <xdr:colOff>375890</xdr:colOff>
      <xdr:row>145</xdr:row>
      <xdr:rowOff>139714</xdr:rowOff>
    </xdr:to>
    <xdr:sp macro="" textlink="">
      <xdr:nvSpPr>
        <xdr:cNvPr id="576" name="太陽 575"/>
        <xdr:cNvSpPr/>
      </xdr:nvSpPr>
      <xdr:spPr>
        <a:xfrm>
          <a:off x="4344379" y="4843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146</xdr:row>
      <xdr:rowOff>31493</xdr:rowOff>
    </xdr:from>
    <xdr:to>
      <xdr:col>7</xdr:col>
      <xdr:colOff>359597</xdr:colOff>
      <xdr:row>146</xdr:row>
      <xdr:rowOff>136893</xdr:rowOff>
    </xdr:to>
    <xdr:sp macro="" textlink="">
      <xdr:nvSpPr>
        <xdr:cNvPr id="577" name="月 576"/>
        <xdr:cNvSpPr/>
      </xdr:nvSpPr>
      <xdr:spPr>
        <a:xfrm rot="13320000">
          <a:off x="4383597" y="5003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148</xdr:row>
      <xdr:rowOff>23653</xdr:rowOff>
    </xdr:from>
    <xdr:to>
      <xdr:col>7</xdr:col>
      <xdr:colOff>375890</xdr:colOff>
      <xdr:row>148</xdr:row>
      <xdr:rowOff>139714</xdr:rowOff>
    </xdr:to>
    <xdr:sp macro="" textlink="">
      <xdr:nvSpPr>
        <xdr:cNvPr id="578" name="太陽 577"/>
        <xdr:cNvSpPr/>
      </xdr:nvSpPr>
      <xdr:spPr>
        <a:xfrm>
          <a:off x="4344379" y="5300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149</xdr:row>
      <xdr:rowOff>31493</xdr:rowOff>
    </xdr:from>
    <xdr:to>
      <xdr:col>7</xdr:col>
      <xdr:colOff>359597</xdr:colOff>
      <xdr:row>149</xdr:row>
      <xdr:rowOff>136893</xdr:rowOff>
    </xdr:to>
    <xdr:sp macro="" textlink="">
      <xdr:nvSpPr>
        <xdr:cNvPr id="579" name="月 578"/>
        <xdr:cNvSpPr/>
      </xdr:nvSpPr>
      <xdr:spPr>
        <a:xfrm rot="13320000">
          <a:off x="4383597" y="5460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151</xdr:row>
      <xdr:rowOff>23653</xdr:rowOff>
    </xdr:from>
    <xdr:to>
      <xdr:col>7</xdr:col>
      <xdr:colOff>375890</xdr:colOff>
      <xdr:row>151</xdr:row>
      <xdr:rowOff>139714</xdr:rowOff>
    </xdr:to>
    <xdr:sp macro="" textlink="">
      <xdr:nvSpPr>
        <xdr:cNvPr id="580" name="太陽 579"/>
        <xdr:cNvSpPr/>
      </xdr:nvSpPr>
      <xdr:spPr>
        <a:xfrm>
          <a:off x="4344379" y="575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152</xdr:row>
      <xdr:rowOff>31493</xdr:rowOff>
    </xdr:from>
    <xdr:to>
      <xdr:col>7</xdr:col>
      <xdr:colOff>359597</xdr:colOff>
      <xdr:row>152</xdr:row>
      <xdr:rowOff>136893</xdr:rowOff>
    </xdr:to>
    <xdr:sp macro="" textlink="">
      <xdr:nvSpPr>
        <xdr:cNvPr id="581" name="月 580"/>
        <xdr:cNvSpPr/>
      </xdr:nvSpPr>
      <xdr:spPr>
        <a:xfrm rot="13320000">
          <a:off x="4383597" y="591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151</xdr:row>
      <xdr:rowOff>23653</xdr:rowOff>
    </xdr:from>
    <xdr:to>
      <xdr:col>7</xdr:col>
      <xdr:colOff>375890</xdr:colOff>
      <xdr:row>151</xdr:row>
      <xdr:rowOff>139714</xdr:rowOff>
    </xdr:to>
    <xdr:sp macro="" textlink="">
      <xdr:nvSpPr>
        <xdr:cNvPr id="582" name="太陽 581"/>
        <xdr:cNvSpPr/>
      </xdr:nvSpPr>
      <xdr:spPr>
        <a:xfrm>
          <a:off x="4344379" y="575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152</xdr:row>
      <xdr:rowOff>31493</xdr:rowOff>
    </xdr:from>
    <xdr:to>
      <xdr:col>7</xdr:col>
      <xdr:colOff>359597</xdr:colOff>
      <xdr:row>152</xdr:row>
      <xdr:rowOff>136893</xdr:rowOff>
    </xdr:to>
    <xdr:sp macro="" textlink="">
      <xdr:nvSpPr>
        <xdr:cNvPr id="583" name="月 582"/>
        <xdr:cNvSpPr/>
      </xdr:nvSpPr>
      <xdr:spPr>
        <a:xfrm rot="13320000">
          <a:off x="4383597" y="591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154</xdr:row>
      <xdr:rowOff>23653</xdr:rowOff>
    </xdr:from>
    <xdr:to>
      <xdr:col>7</xdr:col>
      <xdr:colOff>375890</xdr:colOff>
      <xdr:row>154</xdr:row>
      <xdr:rowOff>139714</xdr:rowOff>
    </xdr:to>
    <xdr:sp macro="" textlink="">
      <xdr:nvSpPr>
        <xdr:cNvPr id="584" name="太陽 583"/>
        <xdr:cNvSpPr/>
      </xdr:nvSpPr>
      <xdr:spPr>
        <a:xfrm>
          <a:off x="4344379" y="6214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155</xdr:row>
      <xdr:rowOff>31493</xdr:rowOff>
    </xdr:from>
    <xdr:to>
      <xdr:col>7</xdr:col>
      <xdr:colOff>359597</xdr:colOff>
      <xdr:row>155</xdr:row>
      <xdr:rowOff>136893</xdr:rowOff>
    </xdr:to>
    <xdr:sp macro="" textlink="">
      <xdr:nvSpPr>
        <xdr:cNvPr id="585" name="月 584"/>
        <xdr:cNvSpPr/>
      </xdr:nvSpPr>
      <xdr:spPr>
        <a:xfrm rot="13320000">
          <a:off x="4383597" y="6375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157</xdr:row>
      <xdr:rowOff>23653</xdr:rowOff>
    </xdr:from>
    <xdr:to>
      <xdr:col>7</xdr:col>
      <xdr:colOff>375890</xdr:colOff>
      <xdr:row>157</xdr:row>
      <xdr:rowOff>139714</xdr:rowOff>
    </xdr:to>
    <xdr:sp macro="" textlink="">
      <xdr:nvSpPr>
        <xdr:cNvPr id="586" name="太陽 585"/>
        <xdr:cNvSpPr/>
      </xdr:nvSpPr>
      <xdr:spPr>
        <a:xfrm>
          <a:off x="4344379" y="6672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158</xdr:row>
      <xdr:rowOff>31493</xdr:rowOff>
    </xdr:from>
    <xdr:to>
      <xdr:col>7</xdr:col>
      <xdr:colOff>359597</xdr:colOff>
      <xdr:row>158</xdr:row>
      <xdr:rowOff>136893</xdr:rowOff>
    </xdr:to>
    <xdr:sp macro="" textlink="">
      <xdr:nvSpPr>
        <xdr:cNvPr id="587" name="月 586"/>
        <xdr:cNvSpPr/>
      </xdr:nvSpPr>
      <xdr:spPr>
        <a:xfrm rot="13320000">
          <a:off x="4383597" y="6832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160</xdr:row>
      <xdr:rowOff>23653</xdr:rowOff>
    </xdr:from>
    <xdr:to>
      <xdr:col>7</xdr:col>
      <xdr:colOff>375890</xdr:colOff>
      <xdr:row>160</xdr:row>
      <xdr:rowOff>139714</xdr:rowOff>
    </xdr:to>
    <xdr:sp macro="" textlink="">
      <xdr:nvSpPr>
        <xdr:cNvPr id="588" name="太陽 587"/>
        <xdr:cNvSpPr/>
      </xdr:nvSpPr>
      <xdr:spPr>
        <a:xfrm>
          <a:off x="4344379" y="7129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161</xdr:row>
      <xdr:rowOff>31493</xdr:rowOff>
    </xdr:from>
    <xdr:to>
      <xdr:col>7</xdr:col>
      <xdr:colOff>359597</xdr:colOff>
      <xdr:row>161</xdr:row>
      <xdr:rowOff>136893</xdr:rowOff>
    </xdr:to>
    <xdr:sp macro="" textlink="">
      <xdr:nvSpPr>
        <xdr:cNvPr id="589" name="月 588"/>
        <xdr:cNvSpPr/>
      </xdr:nvSpPr>
      <xdr:spPr>
        <a:xfrm rot="13320000">
          <a:off x="4383597" y="7289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163</xdr:row>
      <xdr:rowOff>23653</xdr:rowOff>
    </xdr:from>
    <xdr:to>
      <xdr:col>7</xdr:col>
      <xdr:colOff>375890</xdr:colOff>
      <xdr:row>163</xdr:row>
      <xdr:rowOff>139714</xdr:rowOff>
    </xdr:to>
    <xdr:sp macro="" textlink="">
      <xdr:nvSpPr>
        <xdr:cNvPr id="590" name="太陽 589"/>
        <xdr:cNvSpPr/>
      </xdr:nvSpPr>
      <xdr:spPr>
        <a:xfrm>
          <a:off x="4344379" y="7586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164</xdr:row>
      <xdr:rowOff>31493</xdr:rowOff>
    </xdr:from>
    <xdr:to>
      <xdr:col>7</xdr:col>
      <xdr:colOff>359597</xdr:colOff>
      <xdr:row>164</xdr:row>
      <xdr:rowOff>136893</xdr:rowOff>
    </xdr:to>
    <xdr:sp macro="" textlink="">
      <xdr:nvSpPr>
        <xdr:cNvPr id="591" name="月 590"/>
        <xdr:cNvSpPr/>
      </xdr:nvSpPr>
      <xdr:spPr>
        <a:xfrm rot="13320000">
          <a:off x="4383597" y="7746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166</xdr:row>
      <xdr:rowOff>23653</xdr:rowOff>
    </xdr:from>
    <xdr:to>
      <xdr:col>7</xdr:col>
      <xdr:colOff>375890</xdr:colOff>
      <xdr:row>166</xdr:row>
      <xdr:rowOff>139714</xdr:rowOff>
    </xdr:to>
    <xdr:sp macro="" textlink="">
      <xdr:nvSpPr>
        <xdr:cNvPr id="592" name="太陽 591"/>
        <xdr:cNvSpPr/>
      </xdr:nvSpPr>
      <xdr:spPr>
        <a:xfrm>
          <a:off x="4344379" y="8043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167</xdr:row>
      <xdr:rowOff>31493</xdr:rowOff>
    </xdr:from>
    <xdr:to>
      <xdr:col>7</xdr:col>
      <xdr:colOff>359597</xdr:colOff>
      <xdr:row>167</xdr:row>
      <xdr:rowOff>136893</xdr:rowOff>
    </xdr:to>
    <xdr:sp macro="" textlink="">
      <xdr:nvSpPr>
        <xdr:cNvPr id="593" name="月 592"/>
        <xdr:cNvSpPr/>
      </xdr:nvSpPr>
      <xdr:spPr>
        <a:xfrm rot="13320000">
          <a:off x="4383597" y="8203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169</xdr:row>
      <xdr:rowOff>23653</xdr:rowOff>
    </xdr:from>
    <xdr:to>
      <xdr:col>7</xdr:col>
      <xdr:colOff>375890</xdr:colOff>
      <xdr:row>169</xdr:row>
      <xdr:rowOff>139714</xdr:rowOff>
    </xdr:to>
    <xdr:sp macro="" textlink="">
      <xdr:nvSpPr>
        <xdr:cNvPr id="594" name="太陽 593"/>
        <xdr:cNvSpPr/>
      </xdr:nvSpPr>
      <xdr:spPr>
        <a:xfrm>
          <a:off x="4344379" y="8500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170</xdr:row>
      <xdr:rowOff>31493</xdr:rowOff>
    </xdr:from>
    <xdr:to>
      <xdr:col>7</xdr:col>
      <xdr:colOff>359597</xdr:colOff>
      <xdr:row>170</xdr:row>
      <xdr:rowOff>136893</xdr:rowOff>
    </xdr:to>
    <xdr:sp macro="" textlink="">
      <xdr:nvSpPr>
        <xdr:cNvPr id="595" name="月 594"/>
        <xdr:cNvSpPr/>
      </xdr:nvSpPr>
      <xdr:spPr>
        <a:xfrm rot="13320000">
          <a:off x="4383597" y="8661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172</xdr:row>
      <xdr:rowOff>23653</xdr:rowOff>
    </xdr:from>
    <xdr:to>
      <xdr:col>7</xdr:col>
      <xdr:colOff>375890</xdr:colOff>
      <xdr:row>172</xdr:row>
      <xdr:rowOff>139714</xdr:rowOff>
    </xdr:to>
    <xdr:sp macro="" textlink="">
      <xdr:nvSpPr>
        <xdr:cNvPr id="596" name="太陽 595"/>
        <xdr:cNvSpPr/>
      </xdr:nvSpPr>
      <xdr:spPr>
        <a:xfrm>
          <a:off x="4344379" y="8958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173</xdr:row>
      <xdr:rowOff>31493</xdr:rowOff>
    </xdr:from>
    <xdr:to>
      <xdr:col>7</xdr:col>
      <xdr:colOff>359597</xdr:colOff>
      <xdr:row>173</xdr:row>
      <xdr:rowOff>136893</xdr:rowOff>
    </xdr:to>
    <xdr:sp macro="" textlink="">
      <xdr:nvSpPr>
        <xdr:cNvPr id="597" name="月 596"/>
        <xdr:cNvSpPr/>
      </xdr:nvSpPr>
      <xdr:spPr>
        <a:xfrm rot="13320000">
          <a:off x="4383597" y="9118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175</xdr:row>
      <xdr:rowOff>23653</xdr:rowOff>
    </xdr:from>
    <xdr:to>
      <xdr:col>7</xdr:col>
      <xdr:colOff>375890</xdr:colOff>
      <xdr:row>175</xdr:row>
      <xdr:rowOff>139714</xdr:rowOff>
    </xdr:to>
    <xdr:sp macro="" textlink="">
      <xdr:nvSpPr>
        <xdr:cNvPr id="598" name="太陽 597"/>
        <xdr:cNvSpPr/>
      </xdr:nvSpPr>
      <xdr:spPr>
        <a:xfrm>
          <a:off x="4344379" y="9415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176</xdr:row>
      <xdr:rowOff>31493</xdr:rowOff>
    </xdr:from>
    <xdr:to>
      <xdr:col>7</xdr:col>
      <xdr:colOff>359597</xdr:colOff>
      <xdr:row>176</xdr:row>
      <xdr:rowOff>136893</xdr:rowOff>
    </xdr:to>
    <xdr:sp macro="" textlink="">
      <xdr:nvSpPr>
        <xdr:cNvPr id="599" name="月 598"/>
        <xdr:cNvSpPr/>
      </xdr:nvSpPr>
      <xdr:spPr>
        <a:xfrm rot="13320000">
          <a:off x="4383597" y="9575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178</xdr:row>
      <xdr:rowOff>23653</xdr:rowOff>
    </xdr:from>
    <xdr:to>
      <xdr:col>7</xdr:col>
      <xdr:colOff>375890</xdr:colOff>
      <xdr:row>178</xdr:row>
      <xdr:rowOff>139714</xdr:rowOff>
    </xdr:to>
    <xdr:sp macro="" textlink="">
      <xdr:nvSpPr>
        <xdr:cNvPr id="600" name="太陽 599"/>
        <xdr:cNvSpPr/>
      </xdr:nvSpPr>
      <xdr:spPr>
        <a:xfrm>
          <a:off x="4344379" y="9872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179</xdr:row>
      <xdr:rowOff>31493</xdr:rowOff>
    </xdr:from>
    <xdr:to>
      <xdr:col>7</xdr:col>
      <xdr:colOff>359597</xdr:colOff>
      <xdr:row>179</xdr:row>
      <xdr:rowOff>136893</xdr:rowOff>
    </xdr:to>
    <xdr:sp macro="" textlink="">
      <xdr:nvSpPr>
        <xdr:cNvPr id="601" name="月 600"/>
        <xdr:cNvSpPr/>
      </xdr:nvSpPr>
      <xdr:spPr>
        <a:xfrm rot="13320000">
          <a:off x="4383597" y="10032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181</xdr:row>
      <xdr:rowOff>23653</xdr:rowOff>
    </xdr:from>
    <xdr:to>
      <xdr:col>7</xdr:col>
      <xdr:colOff>375890</xdr:colOff>
      <xdr:row>181</xdr:row>
      <xdr:rowOff>139714</xdr:rowOff>
    </xdr:to>
    <xdr:sp macro="" textlink="">
      <xdr:nvSpPr>
        <xdr:cNvPr id="602" name="太陽 601"/>
        <xdr:cNvSpPr/>
      </xdr:nvSpPr>
      <xdr:spPr>
        <a:xfrm>
          <a:off x="4344379" y="10329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182</xdr:row>
      <xdr:rowOff>31493</xdr:rowOff>
    </xdr:from>
    <xdr:to>
      <xdr:col>7</xdr:col>
      <xdr:colOff>359597</xdr:colOff>
      <xdr:row>182</xdr:row>
      <xdr:rowOff>136893</xdr:rowOff>
    </xdr:to>
    <xdr:sp macro="" textlink="">
      <xdr:nvSpPr>
        <xdr:cNvPr id="603" name="月 602"/>
        <xdr:cNvSpPr/>
      </xdr:nvSpPr>
      <xdr:spPr>
        <a:xfrm rot="13320000">
          <a:off x="4383597" y="10489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181</xdr:row>
      <xdr:rowOff>23653</xdr:rowOff>
    </xdr:from>
    <xdr:to>
      <xdr:col>7</xdr:col>
      <xdr:colOff>375890</xdr:colOff>
      <xdr:row>181</xdr:row>
      <xdr:rowOff>139714</xdr:rowOff>
    </xdr:to>
    <xdr:sp macro="" textlink="">
      <xdr:nvSpPr>
        <xdr:cNvPr id="604" name="太陽 603"/>
        <xdr:cNvSpPr/>
      </xdr:nvSpPr>
      <xdr:spPr>
        <a:xfrm>
          <a:off x="4344379" y="10329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182</xdr:row>
      <xdr:rowOff>31493</xdr:rowOff>
    </xdr:from>
    <xdr:to>
      <xdr:col>7</xdr:col>
      <xdr:colOff>359597</xdr:colOff>
      <xdr:row>182</xdr:row>
      <xdr:rowOff>136893</xdr:rowOff>
    </xdr:to>
    <xdr:sp macro="" textlink="">
      <xdr:nvSpPr>
        <xdr:cNvPr id="605" name="月 604"/>
        <xdr:cNvSpPr/>
      </xdr:nvSpPr>
      <xdr:spPr>
        <a:xfrm rot="13320000">
          <a:off x="4383597" y="10489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184</xdr:row>
      <xdr:rowOff>23653</xdr:rowOff>
    </xdr:from>
    <xdr:to>
      <xdr:col>7</xdr:col>
      <xdr:colOff>375890</xdr:colOff>
      <xdr:row>184</xdr:row>
      <xdr:rowOff>139714</xdr:rowOff>
    </xdr:to>
    <xdr:sp macro="" textlink="">
      <xdr:nvSpPr>
        <xdr:cNvPr id="606" name="太陽 605"/>
        <xdr:cNvSpPr/>
      </xdr:nvSpPr>
      <xdr:spPr>
        <a:xfrm>
          <a:off x="4344379" y="10786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185</xdr:row>
      <xdr:rowOff>31493</xdr:rowOff>
    </xdr:from>
    <xdr:to>
      <xdr:col>7</xdr:col>
      <xdr:colOff>359597</xdr:colOff>
      <xdr:row>185</xdr:row>
      <xdr:rowOff>136893</xdr:rowOff>
    </xdr:to>
    <xdr:sp macro="" textlink="">
      <xdr:nvSpPr>
        <xdr:cNvPr id="607" name="月 606"/>
        <xdr:cNvSpPr/>
      </xdr:nvSpPr>
      <xdr:spPr>
        <a:xfrm rot="13320000">
          <a:off x="4383597" y="10947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187</xdr:row>
      <xdr:rowOff>23653</xdr:rowOff>
    </xdr:from>
    <xdr:to>
      <xdr:col>7</xdr:col>
      <xdr:colOff>375890</xdr:colOff>
      <xdr:row>187</xdr:row>
      <xdr:rowOff>139714</xdr:rowOff>
    </xdr:to>
    <xdr:sp macro="" textlink="">
      <xdr:nvSpPr>
        <xdr:cNvPr id="608" name="太陽 607"/>
        <xdr:cNvSpPr/>
      </xdr:nvSpPr>
      <xdr:spPr>
        <a:xfrm>
          <a:off x="4344379" y="11244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188</xdr:row>
      <xdr:rowOff>31493</xdr:rowOff>
    </xdr:from>
    <xdr:to>
      <xdr:col>7</xdr:col>
      <xdr:colOff>359597</xdr:colOff>
      <xdr:row>188</xdr:row>
      <xdr:rowOff>136893</xdr:rowOff>
    </xdr:to>
    <xdr:sp macro="" textlink="">
      <xdr:nvSpPr>
        <xdr:cNvPr id="609" name="月 608"/>
        <xdr:cNvSpPr/>
      </xdr:nvSpPr>
      <xdr:spPr>
        <a:xfrm rot="13320000">
          <a:off x="4383597" y="11404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190</xdr:row>
      <xdr:rowOff>23653</xdr:rowOff>
    </xdr:from>
    <xdr:to>
      <xdr:col>7</xdr:col>
      <xdr:colOff>375890</xdr:colOff>
      <xdr:row>190</xdr:row>
      <xdr:rowOff>139714</xdr:rowOff>
    </xdr:to>
    <xdr:sp macro="" textlink="">
      <xdr:nvSpPr>
        <xdr:cNvPr id="610" name="太陽 609"/>
        <xdr:cNvSpPr/>
      </xdr:nvSpPr>
      <xdr:spPr>
        <a:xfrm>
          <a:off x="4344379" y="11701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191</xdr:row>
      <xdr:rowOff>31493</xdr:rowOff>
    </xdr:from>
    <xdr:to>
      <xdr:col>7</xdr:col>
      <xdr:colOff>359597</xdr:colOff>
      <xdr:row>191</xdr:row>
      <xdr:rowOff>136893</xdr:rowOff>
    </xdr:to>
    <xdr:sp macro="" textlink="">
      <xdr:nvSpPr>
        <xdr:cNvPr id="611" name="月 610"/>
        <xdr:cNvSpPr/>
      </xdr:nvSpPr>
      <xdr:spPr>
        <a:xfrm rot="13320000">
          <a:off x="4383597" y="11861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193</xdr:row>
      <xdr:rowOff>23653</xdr:rowOff>
    </xdr:from>
    <xdr:to>
      <xdr:col>7</xdr:col>
      <xdr:colOff>375890</xdr:colOff>
      <xdr:row>193</xdr:row>
      <xdr:rowOff>139714</xdr:rowOff>
    </xdr:to>
    <xdr:sp macro="" textlink="">
      <xdr:nvSpPr>
        <xdr:cNvPr id="612" name="太陽 611"/>
        <xdr:cNvSpPr/>
      </xdr:nvSpPr>
      <xdr:spPr>
        <a:xfrm>
          <a:off x="4344379" y="12158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194</xdr:row>
      <xdr:rowOff>31493</xdr:rowOff>
    </xdr:from>
    <xdr:to>
      <xdr:col>7</xdr:col>
      <xdr:colOff>359597</xdr:colOff>
      <xdr:row>194</xdr:row>
      <xdr:rowOff>136893</xdr:rowOff>
    </xdr:to>
    <xdr:sp macro="" textlink="">
      <xdr:nvSpPr>
        <xdr:cNvPr id="613" name="月 612"/>
        <xdr:cNvSpPr/>
      </xdr:nvSpPr>
      <xdr:spPr>
        <a:xfrm rot="13320000">
          <a:off x="4383597" y="12318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196</xdr:row>
      <xdr:rowOff>23653</xdr:rowOff>
    </xdr:from>
    <xdr:to>
      <xdr:col>7</xdr:col>
      <xdr:colOff>375890</xdr:colOff>
      <xdr:row>196</xdr:row>
      <xdr:rowOff>139714</xdr:rowOff>
    </xdr:to>
    <xdr:sp macro="" textlink="">
      <xdr:nvSpPr>
        <xdr:cNvPr id="614" name="太陽 613"/>
        <xdr:cNvSpPr/>
      </xdr:nvSpPr>
      <xdr:spPr>
        <a:xfrm>
          <a:off x="4344379" y="12615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197</xdr:row>
      <xdr:rowOff>31493</xdr:rowOff>
    </xdr:from>
    <xdr:to>
      <xdr:col>7</xdr:col>
      <xdr:colOff>359597</xdr:colOff>
      <xdr:row>197</xdr:row>
      <xdr:rowOff>136893</xdr:rowOff>
    </xdr:to>
    <xdr:sp macro="" textlink="">
      <xdr:nvSpPr>
        <xdr:cNvPr id="615" name="月 614"/>
        <xdr:cNvSpPr/>
      </xdr:nvSpPr>
      <xdr:spPr>
        <a:xfrm rot="13320000">
          <a:off x="4383597" y="12775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199</xdr:row>
      <xdr:rowOff>23653</xdr:rowOff>
    </xdr:from>
    <xdr:to>
      <xdr:col>7</xdr:col>
      <xdr:colOff>375890</xdr:colOff>
      <xdr:row>199</xdr:row>
      <xdr:rowOff>139714</xdr:rowOff>
    </xdr:to>
    <xdr:sp macro="" textlink="">
      <xdr:nvSpPr>
        <xdr:cNvPr id="616" name="太陽 615"/>
        <xdr:cNvSpPr/>
      </xdr:nvSpPr>
      <xdr:spPr>
        <a:xfrm>
          <a:off x="4344379" y="13072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200</xdr:row>
      <xdr:rowOff>31493</xdr:rowOff>
    </xdr:from>
    <xdr:to>
      <xdr:col>7</xdr:col>
      <xdr:colOff>359597</xdr:colOff>
      <xdr:row>200</xdr:row>
      <xdr:rowOff>136893</xdr:rowOff>
    </xdr:to>
    <xdr:sp macro="" textlink="">
      <xdr:nvSpPr>
        <xdr:cNvPr id="617" name="月 616"/>
        <xdr:cNvSpPr/>
      </xdr:nvSpPr>
      <xdr:spPr>
        <a:xfrm rot="13320000">
          <a:off x="4383597" y="13233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142</xdr:row>
      <xdr:rowOff>23653</xdr:rowOff>
    </xdr:from>
    <xdr:to>
      <xdr:col>7</xdr:col>
      <xdr:colOff>375890</xdr:colOff>
      <xdr:row>142</xdr:row>
      <xdr:rowOff>139714</xdr:rowOff>
    </xdr:to>
    <xdr:sp macro="" textlink="">
      <xdr:nvSpPr>
        <xdr:cNvPr id="618" name="太陽 617"/>
        <xdr:cNvSpPr/>
      </xdr:nvSpPr>
      <xdr:spPr>
        <a:xfrm>
          <a:off x="4344379" y="4386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143</xdr:row>
      <xdr:rowOff>31493</xdr:rowOff>
    </xdr:from>
    <xdr:to>
      <xdr:col>7</xdr:col>
      <xdr:colOff>359597</xdr:colOff>
      <xdr:row>143</xdr:row>
      <xdr:rowOff>136893</xdr:rowOff>
    </xdr:to>
    <xdr:sp macro="" textlink="">
      <xdr:nvSpPr>
        <xdr:cNvPr id="619" name="月 618"/>
        <xdr:cNvSpPr/>
      </xdr:nvSpPr>
      <xdr:spPr>
        <a:xfrm rot="13320000">
          <a:off x="4383597" y="4546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145</xdr:row>
      <xdr:rowOff>23653</xdr:rowOff>
    </xdr:from>
    <xdr:to>
      <xdr:col>7</xdr:col>
      <xdr:colOff>375890</xdr:colOff>
      <xdr:row>145</xdr:row>
      <xdr:rowOff>139714</xdr:rowOff>
    </xdr:to>
    <xdr:sp macro="" textlink="">
      <xdr:nvSpPr>
        <xdr:cNvPr id="620" name="太陽 619"/>
        <xdr:cNvSpPr/>
      </xdr:nvSpPr>
      <xdr:spPr>
        <a:xfrm>
          <a:off x="4344379" y="4843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146</xdr:row>
      <xdr:rowOff>31493</xdr:rowOff>
    </xdr:from>
    <xdr:to>
      <xdr:col>7</xdr:col>
      <xdr:colOff>359597</xdr:colOff>
      <xdr:row>146</xdr:row>
      <xdr:rowOff>136893</xdr:rowOff>
    </xdr:to>
    <xdr:sp macro="" textlink="">
      <xdr:nvSpPr>
        <xdr:cNvPr id="621" name="月 620"/>
        <xdr:cNvSpPr/>
      </xdr:nvSpPr>
      <xdr:spPr>
        <a:xfrm rot="13320000">
          <a:off x="4383597" y="5003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148</xdr:row>
      <xdr:rowOff>23653</xdr:rowOff>
    </xdr:from>
    <xdr:to>
      <xdr:col>7</xdr:col>
      <xdr:colOff>375890</xdr:colOff>
      <xdr:row>148</xdr:row>
      <xdr:rowOff>139714</xdr:rowOff>
    </xdr:to>
    <xdr:sp macro="" textlink="">
      <xdr:nvSpPr>
        <xdr:cNvPr id="622" name="太陽 621"/>
        <xdr:cNvSpPr/>
      </xdr:nvSpPr>
      <xdr:spPr>
        <a:xfrm>
          <a:off x="4344379" y="5300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149</xdr:row>
      <xdr:rowOff>31493</xdr:rowOff>
    </xdr:from>
    <xdr:to>
      <xdr:col>7</xdr:col>
      <xdr:colOff>359597</xdr:colOff>
      <xdr:row>149</xdr:row>
      <xdr:rowOff>136893</xdr:rowOff>
    </xdr:to>
    <xdr:sp macro="" textlink="">
      <xdr:nvSpPr>
        <xdr:cNvPr id="623" name="月 622"/>
        <xdr:cNvSpPr/>
      </xdr:nvSpPr>
      <xdr:spPr>
        <a:xfrm rot="13320000">
          <a:off x="4383597" y="5460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151</xdr:row>
      <xdr:rowOff>23653</xdr:rowOff>
    </xdr:from>
    <xdr:to>
      <xdr:col>7</xdr:col>
      <xdr:colOff>375890</xdr:colOff>
      <xdr:row>151</xdr:row>
      <xdr:rowOff>139714</xdr:rowOff>
    </xdr:to>
    <xdr:sp macro="" textlink="">
      <xdr:nvSpPr>
        <xdr:cNvPr id="624" name="太陽 623"/>
        <xdr:cNvSpPr/>
      </xdr:nvSpPr>
      <xdr:spPr>
        <a:xfrm>
          <a:off x="4344379" y="575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152</xdr:row>
      <xdr:rowOff>31493</xdr:rowOff>
    </xdr:from>
    <xdr:to>
      <xdr:col>7</xdr:col>
      <xdr:colOff>359597</xdr:colOff>
      <xdr:row>152</xdr:row>
      <xdr:rowOff>136893</xdr:rowOff>
    </xdr:to>
    <xdr:sp macro="" textlink="">
      <xdr:nvSpPr>
        <xdr:cNvPr id="625" name="月 624"/>
        <xdr:cNvSpPr/>
      </xdr:nvSpPr>
      <xdr:spPr>
        <a:xfrm rot="13320000">
          <a:off x="4383597" y="591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151</xdr:row>
      <xdr:rowOff>23653</xdr:rowOff>
    </xdr:from>
    <xdr:to>
      <xdr:col>7</xdr:col>
      <xdr:colOff>375890</xdr:colOff>
      <xdr:row>151</xdr:row>
      <xdr:rowOff>139714</xdr:rowOff>
    </xdr:to>
    <xdr:sp macro="" textlink="">
      <xdr:nvSpPr>
        <xdr:cNvPr id="626" name="太陽 625"/>
        <xdr:cNvSpPr/>
      </xdr:nvSpPr>
      <xdr:spPr>
        <a:xfrm>
          <a:off x="4344379" y="575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152</xdr:row>
      <xdr:rowOff>31493</xdr:rowOff>
    </xdr:from>
    <xdr:to>
      <xdr:col>7</xdr:col>
      <xdr:colOff>359597</xdr:colOff>
      <xdr:row>152</xdr:row>
      <xdr:rowOff>136893</xdr:rowOff>
    </xdr:to>
    <xdr:sp macro="" textlink="">
      <xdr:nvSpPr>
        <xdr:cNvPr id="627" name="月 626"/>
        <xdr:cNvSpPr/>
      </xdr:nvSpPr>
      <xdr:spPr>
        <a:xfrm rot="13320000">
          <a:off x="4383597" y="591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154</xdr:row>
      <xdr:rowOff>23653</xdr:rowOff>
    </xdr:from>
    <xdr:to>
      <xdr:col>7</xdr:col>
      <xdr:colOff>375890</xdr:colOff>
      <xdr:row>154</xdr:row>
      <xdr:rowOff>139714</xdr:rowOff>
    </xdr:to>
    <xdr:sp macro="" textlink="">
      <xdr:nvSpPr>
        <xdr:cNvPr id="628" name="太陽 627"/>
        <xdr:cNvSpPr/>
      </xdr:nvSpPr>
      <xdr:spPr>
        <a:xfrm>
          <a:off x="4344379" y="6214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155</xdr:row>
      <xdr:rowOff>31493</xdr:rowOff>
    </xdr:from>
    <xdr:to>
      <xdr:col>7</xdr:col>
      <xdr:colOff>359597</xdr:colOff>
      <xdr:row>155</xdr:row>
      <xdr:rowOff>136893</xdr:rowOff>
    </xdr:to>
    <xdr:sp macro="" textlink="">
      <xdr:nvSpPr>
        <xdr:cNvPr id="629" name="月 628"/>
        <xdr:cNvSpPr/>
      </xdr:nvSpPr>
      <xdr:spPr>
        <a:xfrm rot="13320000">
          <a:off x="4383597" y="6375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157</xdr:row>
      <xdr:rowOff>23653</xdr:rowOff>
    </xdr:from>
    <xdr:to>
      <xdr:col>7</xdr:col>
      <xdr:colOff>375890</xdr:colOff>
      <xdr:row>157</xdr:row>
      <xdr:rowOff>139714</xdr:rowOff>
    </xdr:to>
    <xdr:sp macro="" textlink="">
      <xdr:nvSpPr>
        <xdr:cNvPr id="630" name="太陽 629"/>
        <xdr:cNvSpPr/>
      </xdr:nvSpPr>
      <xdr:spPr>
        <a:xfrm>
          <a:off x="4344379" y="6672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158</xdr:row>
      <xdr:rowOff>31493</xdr:rowOff>
    </xdr:from>
    <xdr:to>
      <xdr:col>7</xdr:col>
      <xdr:colOff>359597</xdr:colOff>
      <xdr:row>158</xdr:row>
      <xdr:rowOff>136893</xdr:rowOff>
    </xdr:to>
    <xdr:sp macro="" textlink="">
      <xdr:nvSpPr>
        <xdr:cNvPr id="631" name="月 630"/>
        <xdr:cNvSpPr/>
      </xdr:nvSpPr>
      <xdr:spPr>
        <a:xfrm rot="13320000">
          <a:off x="4383597" y="6832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160</xdr:row>
      <xdr:rowOff>23653</xdr:rowOff>
    </xdr:from>
    <xdr:to>
      <xdr:col>7</xdr:col>
      <xdr:colOff>375890</xdr:colOff>
      <xdr:row>160</xdr:row>
      <xdr:rowOff>139714</xdr:rowOff>
    </xdr:to>
    <xdr:sp macro="" textlink="">
      <xdr:nvSpPr>
        <xdr:cNvPr id="632" name="太陽 631"/>
        <xdr:cNvSpPr/>
      </xdr:nvSpPr>
      <xdr:spPr>
        <a:xfrm>
          <a:off x="4344379" y="7129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161</xdr:row>
      <xdr:rowOff>31493</xdr:rowOff>
    </xdr:from>
    <xdr:to>
      <xdr:col>7</xdr:col>
      <xdr:colOff>359597</xdr:colOff>
      <xdr:row>161</xdr:row>
      <xdr:rowOff>136893</xdr:rowOff>
    </xdr:to>
    <xdr:sp macro="" textlink="">
      <xdr:nvSpPr>
        <xdr:cNvPr id="633" name="月 632"/>
        <xdr:cNvSpPr/>
      </xdr:nvSpPr>
      <xdr:spPr>
        <a:xfrm rot="13320000">
          <a:off x="4383597" y="7289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163</xdr:row>
      <xdr:rowOff>23653</xdr:rowOff>
    </xdr:from>
    <xdr:to>
      <xdr:col>7</xdr:col>
      <xdr:colOff>375890</xdr:colOff>
      <xdr:row>163</xdr:row>
      <xdr:rowOff>139714</xdr:rowOff>
    </xdr:to>
    <xdr:sp macro="" textlink="">
      <xdr:nvSpPr>
        <xdr:cNvPr id="634" name="太陽 633"/>
        <xdr:cNvSpPr/>
      </xdr:nvSpPr>
      <xdr:spPr>
        <a:xfrm>
          <a:off x="4344379" y="7586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164</xdr:row>
      <xdr:rowOff>31493</xdr:rowOff>
    </xdr:from>
    <xdr:to>
      <xdr:col>7</xdr:col>
      <xdr:colOff>359597</xdr:colOff>
      <xdr:row>164</xdr:row>
      <xdr:rowOff>136893</xdr:rowOff>
    </xdr:to>
    <xdr:sp macro="" textlink="">
      <xdr:nvSpPr>
        <xdr:cNvPr id="635" name="月 634"/>
        <xdr:cNvSpPr/>
      </xdr:nvSpPr>
      <xdr:spPr>
        <a:xfrm rot="13320000">
          <a:off x="4383597" y="7746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166</xdr:row>
      <xdr:rowOff>23653</xdr:rowOff>
    </xdr:from>
    <xdr:to>
      <xdr:col>7</xdr:col>
      <xdr:colOff>375890</xdr:colOff>
      <xdr:row>166</xdr:row>
      <xdr:rowOff>139714</xdr:rowOff>
    </xdr:to>
    <xdr:sp macro="" textlink="">
      <xdr:nvSpPr>
        <xdr:cNvPr id="636" name="太陽 635"/>
        <xdr:cNvSpPr/>
      </xdr:nvSpPr>
      <xdr:spPr>
        <a:xfrm>
          <a:off x="4344379" y="8043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167</xdr:row>
      <xdr:rowOff>31493</xdr:rowOff>
    </xdr:from>
    <xdr:to>
      <xdr:col>7</xdr:col>
      <xdr:colOff>359597</xdr:colOff>
      <xdr:row>167</xdr:row>
      <xdr:rowOff>136893</xdr:rowOff>
    </xdr:to>
    <xdr:sp macro="" textlink="">
      <xdr:nvSpPr>
        <xdr:cNvPr id="637" name="月 636"/>
        <xdr:cNvSpPr/>
      </xdr:nvSpPr>
      <xdr:spPr>
        <a:xfrm rot="13320000">
          <a:off x="4383597" y="8203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169</xdr:row>
      <xdr:rowOff>23653</xdr:rowOff>
    </xdr:from>
    <xdr:to>
      <xdr:col>7</xdr:col>
      <xdr:colOff>375890</xdr:colOff>
      <xdr:row>169</xdr:row>
      <xdr:rowOff>139714</xdr:rowOff>
    </xdr:to>
    <xdr:sp macro="" textlink="">
      <xdr:nvSpPr>
        <xdr:cNvPr id="638" name="太陽 637"/>
        <xdr:cNvSpPr/>
      </xdr:nvSpPr>
      <xdr:spPr>
        <a:xfrm>
          <a:off x="4344379" y="8500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170</xdr:row>
      <xdr:rowOff>31493</xdr:rowOff>
    </xdr:from>
    <xdr:to>
      <xdr:col>7</xdr:col>
      <xdr:colOff>359597</xdr:colOff>
      <xdr:row>170</xdr:row>
      <xdr:rowOff>136893</xdr:rowOff>
    </xdr:to>
    <xdr:sp macro="" textlink="">
      <xdr:nvSpPr>
        <xdr:cNvPr id="639" name="月 638"/>
        <xdr:cNvSpPr/>
      </xdr:nvSpPr>
      <xdr:spPr>
        <a:xfrm rot="13320000">
          <a:off x="4383597" y="8661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172</xdr:row>
      <xdr:rowOff>23653</xdr:rowOff>
    </xdr:from>
    <xdr:to>
      <xdr:col>7</xdr:col>
      <xdr:colOff>375890</xdr:colOff>
      <xdr:row>172</xdr:row>
      <xdr:rowOff>139714</xdr:rowOff>
    </xdr:to>
    <xdr:sp macro="" textlink="">
      <xdr:nvSpPr>
        <xdr:cNvPr id="640" name="太陽 639"/>
        <xdr:cNvSpPr/>
      </xdr:nvSpPr>
      <xdr:spPr>
        <a:xfrm>
          <a:off x="4344379" y="8958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173</xdr:row>
      <xdr:rowOff>31493</xdr:rowOff>
    </xdr:from>
    <xdr:to>
      <xdr:col>7</xdr:col>
      <xdr:colOff>359597</xdr:colOff>
      <xdr:row>173</xdr:row>
      <xdr:rowOff>136893</xdr:rowOff>
    </xdr:to>
    <xdr:sp macro="" textlink="">
      <xdr:nvSpPr>
        <xdr:cNvPr id="641" name="月 640"/>
        <xdr:cNvSpPr/>
      </xdr:nvSpPr>
      <xdr:spPr>
        <a:xfrm rot="13320000">
          <a:off x="4383597" y="9118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175</xdr:row>
      <xdr:rowOff>23653</xdr:rowOff>
    </xdr:from>
    <xdr:to>
      <xdr:col>7</xdr:col>
      <xdr:colOff>375890</xdr:colOff>
      <xdr:row>175</xdr:row>
      <xdr:rowOff>139714</xdr:rowOff>
    </xdr:to>
    <xdr:sp macro="" textlink="">
      <xdr:nvSpPr>
        <xdr:cNvPr id="642" name="太陽 641"/>
        <xdr:cNvSpPr/>
      </xdr:nvSpPr>
      <xdr:spPr>
        <a:xfrm>
          <a:off x="4344379" y="9415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176</xdr:row>
      <xdr:rowOff>31493</xdr:rowOff>
    </xdr:from>
    <xdr:to>
      <xdr:col>7</xdr:col>
      <xdr:colOff>359597</xdr:colOff>
      <xdr:row>176</xdr:row>
      <xdr:rowOff>136893</xdr:rowOff>
    </xdr:to>
    <xdr:sp macro="" textlink="">
      <xdr:nvSpPr>
        <xdr:cNvPr id="643" name="月 642"/>
        <xdr:cNvSpPr/>
      </xdr:nvSpPr>
      <xdr:spPr>
        <a:xfrm rot="13320000">
          <a:off x="4383597" y="9575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178</xdr:row>
      <xdr:rowOff>23653</xdr:rowOff>
    </xdr:from>
    <xdr:to>
      <xdr:col>7</xdr:col>
      <xdr:colOff>375890</xdr:colOff>
      <xdr:row>178</xdr:row>
      <xdr:rowOff>139714</xdr:rowOff>
    </xdr:to>
    <xdr:sp macro="" textlink="">
      <xdr:nvSpPr>
        <xdr:cNvPr id="644" name="太陽 643"/>
        <xdr:cNvSpPr/>
      </xdr:nvSpPr>
      <xdr:spPr>
        <a:xfrm>
          <a:off x="4344379" y="9872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179</xdr:row>
      <xdr:rowOff>31493</xdr:rowOff>
    </xdr:from>
    <xdr:to>
      <xdr:col>7</xdr:col>
      <xdr:colOff>359597</xdr:colOff>
      <xdr:row>179</xdr:row>
      <xdr:rowOff>136893</xdr:rowOff>
    </xdr:to>
    <xdr:sp macro="" textlink="">
      <xdr:nvSpPr>
        <xdr:cNvPr id="645" name="月 644"/>
        <xdr:cNvSpPr/>
      </xdr:nvSpPr>
      <xdr:spPr>
        <a:xfrm rot="13320000">
          <a:off x="4383597" y="10032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181</xdr:row>
      <xdr:rowOff>23653</xdr:rowOff>
    </xdr:from>
    <xdr:to>
      <xdr:col>7</xdr:col>
      <xdr:colOff>375890</xdr:colOff>
      <xdr:row>181</xdr:row>
      <xdr:rowOff>139714</xdr:rowOff>
    </xdr:to>
    <xdr:sp macro="" textlink="">
      <xdr:nvSpPr>
        <xdr:cNvPr id="646" name="太陽 645"/>
        <xdr:cNvSpPr/>
      </xdr:nvSpPr>
      <xdr:spPr>
        <a:xfrm>
          <a:off x="4344379" y="10329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182</xdr:row>
      <xdr:rowOff>31493</xdr:rowOff>
    </xdr:from>
    <xdr:to>
      <xdr:col>7</xdr:col>
      <xdr:colOff>359597</xdr:colOff>
      <xdr:row>182</xdr:row>
      <xdr:rowOff>136893</xdr:rowOff>
    </xdr:to>
    <xdr:sp macro="" textlink="">
      <xdr:nvSpPr>
        <xdr:cNvPr id="647" name="月 646"/>
        <xdr:cNvSpPr/>
      </xdr:nvSpPr>
      <xdr:spPr>
        <a:xfrm rot="13320000">
          <a:off x="4383597" y="10489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181</xdr:row>
      <xdr:rowOff>23653</xdr:rowOff>
    </xdr:from>
    <xdr:to>
      <xdr:col>7</xdr:col>
      <xdr:colOff>375890</xdr:colOff>
      <xdr:row>181</xdr:row>
      <xdr:rowOff>139714</xdr:rowOff>
    </xdr:to>
    <xdr:sp macro="" textlink="">
      <xdr:nvSpPr>
        <xdr:cNvPr id="648" name="太陽 647"/>
        <xdr:cNvSpPr/>
      </xdr:nvSpPr>
      <xdr:spPr>
        <a:xfrm>
          <a:off x="4344379" y="10329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182</xdr:row>
      <xdr:rowOff>31493</xdr:rowOff>
    </xdr:from>
    <xdr:to>
      <xdr:col>7</xdr:col>
      <xdr:colOff>359597</xdr:colOff>
      <xdr:row>182</xdr:row>
      <xdr:rowOff>136893</xdr:rowOff>
    </xdr:to>
    <xdr:sp macro="" textlink="">
      <xdr:nvSpPr>
        <xdr:cNvPr id="649" name="月 648"/>
        <xdr:cNvSpPr/>
      </xdr:nvSpPr>
      <xdr:spPr>
        <a:xfrm rot="13320000">
          <a:off x="4383597" y="10489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184</xdr:row>
      <xdr:rowOff>23653</xdr:rowOff>
    </xdr:from>
    <xdr:to>
      <xdr:col>7</xdr:col>
      <xdr:colOff>375890</xdr:colOff>
      <xdr:row>184</xdr:row>
      <xdr:rowOff>139714</xdr:rowOff>
    </xdr:to>
    <xdr:sp macro="" textlink="">
      <xdr:nvSpPr>
        <xdr:cNvPr id="650" name="太陽 649"/>
        <xdr:cNvSpPr/>
      </xdr:nvSpPr>
      <xdr:spPr>
        <a:xfrm>
          <a:off x="4344379" y="10786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185</xdr:row>
      <xdr:rowOff>31493</xdr:rowOff>
    </xdr:from>
    <xdr:to>
      <xdr:col>7</xdr:col>
      <xdr:colOff>359597</xdr:colOff>
      <xdr:row>185</xdr:row>
      <xdr:rowOff>136893</xdr:rowOff>
    </xdr:to>
    <xdr:sp macro="" textlink="">
      <xdr:nvSpPr>
        <xdr:cNvPr id="651" name="月 650"/>
        <xdr:cNvSpPr/>
      </xdr:nvSpPr>
      <xdr:spPr>
        <a:xfrm rot="13320000">
          <a:off x="4383597" y="10947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187</xdr:row>
      <xdr:rowOff>23653</xdr:rowOff>
    </xdr:from>
    <xdr:to>
      <xdr:col>7</xdr:col>
      <xdr:colOff>375890</xdr:colOff>
      <xdr:row>187</xdr:row>
      <xdr:rowOff>139714</xdr:rowOff>
    </xdr:to>
    <xdr:sp macro="" textlink="">
      <xdr:nvSpPr>
        <xdr:cNvPr id="652" name="太陽 651"/>
        <xdr:cNvSpPr/>
      </xdr:nvSpPr>
      <xdr:spPr>
        <a:xfrm>
          <a:off x="4344379" y="11244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188</xdr:row>
      <xdr:rowOff>31493</xdr:rowOff>
    </xdr:from>
    <xdr:to>
      <xdr:col>7</xdr:col>
      <xdr:colOff>359597</xdr:colOff>
      <xdr:row>188</xdr:row>
      <xdr:rowOff>136893</xdr:rowOff>
    </xdr:to>
    <xdr:sp macro="" textlink="">
      <xdr:nvSpPr>
        <xdr:cNvPr id="653" name="月 652"/>
        <xdr:cNvSpPr/>
      </xdr:nvSpPr>
      <xdr:spPr>
        <a:xfrm rot="13320000">
          <a:off x="4383597" y="11404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190</xdr:row>
      <xdr:rowOff>23653</xdr:rowOff>
    </xdr:from>
    <xdr:to>
      <xdr:col>7</xdr:col>
      <xdr:colOff>375890</xdr:colOff>
      <xdr:row>190</xdr:row>
      <xdr:rowOff>139714</xdr:rowOff>
    </xdr:to>
    <xdr:sp macro="" textlink="">
      <xdr:nvSpPr>
        <xdr:cNvPr id="654" name="太陽 653"/>
        <xdr:cNvSpPr/>
      </xdr:nvSpPr>
      <xdr:spPr>
        <a:xfrm>
          <a:off x="4344379" y="11701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191</xdr:row>
      <xdr:rowOff>31493</xdr:rowOff>
    </xdr:from>
    <xdr:to>
      <xdr:col>7</xdr:col>
      <xdr:colOff>359597</xdr:colOff>
      <xdr:row>191</xdr:row>
      <xdr:rowOff>136893</xdr:rowOff>
    </xdr:to>
    <xdr:sp macro="" textlink="">
      <xdr:nvSpPr>
        <xdr:cNvPr id="655" name="月 654"/>
        <xdr:cNvSpPr/>
      </xdr:nvSpPr>
      <xdr:spPr>
        <a:xfrm rot="13320000">
          <a:off x="4383597" y="11861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193</xdr:row>
      <xdr:rowOff>23653</xdr:rowOff>
    </xdr:from>
    <xdr:to>
      <xdr:col>7</xdr:col>
      <xdr:colOff>375890</xdr:colOff>
      <xdr:row>193</xdr:row>
      <xdr:rowOff>139714</xdr:rowOff>
    </xdr:to>
    <xdr:sp macro="" textlink="">
      <xdr:nvSpPr>
        <xdr:cNvPr id="656" name="太陽 655"/>
        <xdr:cNvSpPr/>
      </xdr:nvSpPr>
      <xdr:spPr>
        <a:xfrm>
          <a:off x="4344379" y="12158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194</xdr:row>
      <xdr:rowOff>31493</xdr:rowOff>
    </xdr:from>
    <xdr:to>
      <xdr:col>7</xdr:col>
      <xdr:colOff>359597</xdr:colOff>
      <xdr:row>194</xdr:row>
      <xdr:rowOff>136893</xdr:rowOff>
    </xdr:to>
    <xdr:sp macro="" textlink="">
      <xdr:nvSpPr>
        <xdr:cNvPr id="657" name="月 656"/>
        <xdr:cNvSpPr/>
      </xdr:nvSpPr>
      <xdr:spPr>
        <a:xfrm rot="13320000">
          <a:off x="4383597" y="12318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196</xdr:row>
      <xdr:rowOff>23653</xdr:rowOff>
    </xdr:from>
    <xdr:to>
      <xdr:col>7</xdr:col>
      <xdr:colOff>375890</xdr:colOff>
      <xdr:row>196</xdr:row>
      <xdr:rowOff>139714</xdr:rowOff>
    </xdr:to>
    <xdr:sp macro="" textlink="">
      <xdr:nvSpPr>
        <xdr:cNvPr id="658" name="太陽 657"/>
        <xdr:cNvSpPr/>
      </xdr:nvSpPr>
      <xdr:spPr>
        <a:xfrm>
          <a:off x="4344379" y="12615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197</xdr:row>
      <xdr:rowOff>31493</xdr:rowOff>
    </xdr:from>
    <xdr:to>
      <xdr:col>7</xdr:col>
      <xdr:colOff>359597</xdr:colOff>
      <xdr:row>197</xdr:row>
      <xdr:rowOff>136893</xdr:rowOff>
    </xdr:to>
    <xdr:sp macro="" textlink="">
      <xdr:nvSpPr>
        <xdr:cNvPr id="659" name="月 658"/>
        <xdr:cNvSpPr/>
      </xdr:nvSpPr>
      <xdr:spPr>
        <a:xfrm rot="13320000">
          <a:off x="4383597" y="12775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199</xdr:row>
      <xdr:rowOff>23653</xdr:rowOff>
    </xdr:from>
    <xdr:to>
      <xdr:col>7</xdr:col>
      <xdr:colOff>375890</xdr:colOff>
      <xdr:row>199</xdr:row>
      <xdr:rowOff>139714</xdr:rowOff>
    </xdr:to>
    <xdr:sp macro="" textlink="">
      <xdr:nvSpPr>
        <xdr:cNvPr id="660" name="太陽 659"/>
        <xdr:cNvSpPr/>
      </xdr:nvSpPr>
      <xdr:spPr>
        <a:xfrm>
          <a:off x="4344379" y="13072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200</xdr:row>
      <xdr:rowOff>31493</xdr:rowOff>
    </xdr:from>
    <xdr:to>
      <xdr:col>7</xdr:col>
      <xdr:colOff>359597</xdr:colOff>
      <xdr:row>200</xdr:row>
      <xdr:rowOff>136893</xdr:rowOff>
    </xdr:to>
    <xdr:sp macro="" textlink="">
      <xdr:nvSpPr>
        <xdr:cNvPr id="661" name="月 660"/>
        <xdr:cNvSpPr/>
      </xdr:nvSpPr>
      <xdr:spPr>
        <a:xfrm rot="13320000">
          <a:off x="4383597" y="13233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202</xdr:row>
      <xdr:rowOff>23653</xdr:rowOff>
    </xdr:from>
    <xdr:to>
      <xdr:col>7</xdr:col>
      <xdr:colOff>375890</xdr:colOff>
      <xdr:row>202</xdr:row>
      <xdr:rowOff>139714</xdr:rowOff>
    </xdr:to>
    <xdr:sp macro="" textlink="">
      <xdr:nvSpPr>
        <xdr:cNvPr id="662" name="太陽 661"/>
        <xdr:cNvSpPr/>
      </xdr:nvSpPr>
      <xdr:spPr>
        <a:xfrm>
          <a:off x="4344379" y="13530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203</xdr:row>
      <xdr:rowOff>31493</xdr:rowOff>
    </xdr:from>
    <xdr:to>
      <xdr:col>7</xdr:col>
      <xdr:colOff>359597</xdr:colOff>
      <xdr:row>203</xdr:row>
      <xdr:rowOff>136893</xdr:rowOff>
    </xdr:to>
    <xdr:sp macro="" textlink="">
      <xdr:nvSpPr>
        <xdr:cNvPr id="663" name="月 662"/>
        <xdr:cNvSpPr/>
      </xdr:nvSpPr>
      <xdr:spPr>
        <a:xfrm rot="13320000">
          <a:off x="4383597" y="13690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205</xdr:row>
      <xdr:rowOff>23653</xdr:rowOff>
    </xdr:from>
    <xdr:to>
      <xdr:col>7</xdr:col>
      <xdr:colOff>375890</xdr:colOff>
      <xdr:row>205</xdr:row>
      <xdr:rowOff>139714</xdr:rowOff>
    </xdr:to>
    <xdr:sp macro="" textlink="">
      <xdr:nvSpPr>
        <xdr:cNvPr id="664" name="太陽 663"/>
        <xdr:cNvSpPr/>
      </xdr:nvSpPr>
      <xdr:spPr>
        <a:xfrm>
          <a:off x="4344379" y="13987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206</xdr:row>
      <xdr:rowOff>31493</xdr:rowOff>
    </xdr:from>
    <xdr:to>
      <xdr:col>7</xdr:col>
      <xdr:colOff>359597</xdr:colOff>
      <xdr:row>206</xdr:row>
      <xdr:rowOff>136893</xdr:rowOff>
    </xdr:to>
    <xdr:sp macro="" textlink="">
      <xdr:nvSpPr>
        <xdr:cNvPr id="665" name="月 664"/>
        <xdr:cNvSpPr/>
      </xdr:nvSpPr>
      <xdr:spPr>
        <a:xfrm rot="13320000">
          <a:off x="4383597" y="14147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208</xdr:row>
      <xdr:rowOff>23653</xdr:rowOff>
    </xdr:from>
    <xdr:to>
      <xdr:col>7</xdr:col>
      <xdr:colOff>375890</xdr:colOff>
      <xdr:row>208</xdr:row>
      <xdr:rowOff>139714</xdr:rowOff>
    </xdr:to>
    <xdr:sp macro="" textlink="">
      <xdr:nvSpPr>
        <xdr:cNvPr id="666" name="太陽 665"/>
        <xdr:cNvSpPr/>
      </xdr:nvSpPr>
      <xdr:spPr>
        <a:xfrm>
          <a:off x="4344379" y="14444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209</xdr:row>
      <xdr:rowOff>31493</xdr:rowOff>
    </xdr:from>
    <xdr:to>
      <xdr:col>7</xdr:col>
      <xdr:colOff>359597</xdr:colOff>
      <xdr:row>209</xdr:row>
      <xdr:rowOff>136893</xdr:rowOff>
    </xdr:to>
    <xdr:sp macro="" textlink="">
      <xdr:nvSpPr>
        <xdr:cNvPr id="667" name="月 666"/>
        <xdr:cNvSpPr/>
      </xdr:nvSpPr>
      <xdr:spPr>
        <a:xfrm rot="13320000">
          <a:off x="4383597" y="14604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211</xdr:row>
      <xdr:rowOff>23653</xdr:rowOff>
    </xdr:from>
    <xdr:to>
      <xdr:col>7</xdr:col>
      <xdr:colOff>375890</xdr:colOff>
      <xdr:row>211</xdr:row>
      <xdr:rowOff>139714</xdr:rowOff>
    </xdr:to>
    <xdr:sp macro="" textlink="">
      <xdr:nvSpPr>
        <xdr:cNvPr id="668" name="太陽 667"/>
        <xdr:cNvSpPr/>
      </xdr:nvSpPr>
      <xdr:spPr>
        <a:xfrm>
          <a:off x="4344379" y="14901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212</xdr:row>
      <xdr:rowOff>31493</xdr:rowOff>
    </xdr:from>
    <xdr:to>
      <xdr:col>7</xdr:col>
      <xdr:colOff>359597</xdr:colOff>
      <xdr:row>212</xdr:row>
      <xdr:rowOff>136893</xdr:rowOff>
    </xdr:to>
    <xdr:sp macro="" textlink="">
      <xdr:nvSpPr>
        <xdr:cNvPr id="669" name="月 668"/>
        <xdr:cNvSpPr/>
      </xdr:nvSpPr>
      <xdr:spPr>
        <a:xfrm rot="13320000">
          <a:off x="4383597" y="15061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211</xdr:row>
      <xdr:rowOff>23653</xdr:rowOff>
    </xdr:from>
    <xdr:to>
      <xdr:col>7</xdr:col>
      <xdr:colOff>375890</xdr:colOff>
      <xdr:row>211</xdr:row>
      <xdr:rowOff>139714</xdr:rowOff>
    </xdr:to>
    <xdr:sp macro="" textlink="">
      <xdr:nvSpPr>
        <xdr:cNvPr id="670" name="太陽 669"/>
        <xdr:cNvSpPr/>
      </xdr:nvSpPr>
      <xdr:spPr>
        <a:xfrm>
          <a:off x="4344379" y="14901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212</xdr:row>
      <xdr:rowOff>31493</xdr:rowOff>
    </xdr:from>
    <xdr:to>
      <xdr:col>7</xdr:col>
      <xdr:colOff>359597</xdr:colOff>
      <xdr:row>212</xdr:row>
      <xdr:rowOff>136893</xdr:rowOff>
    </xdr:to>
    <xdr:sp macro="" textlink="">
      <xdr:nvSpPr>
        <xdr:cNvPr id="671" name="月 670"/>
        <xdr:cNvSpPr/>
      </xdr:nvSpPr>
      <xdr:spPr>
        <a:xfrm rot="13320000">
          <a:off x="4383597" y="15061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214</xdr:row>
      <xdr:rowOff>23653</xdr:rowOff>
    </xdr:from>
    <xdr:to>
      <xdr:col>7</xdr:col>
      <xdr:colOff>375890</xdr:colOff>
      <xdr:row>214</xdr:row>
      <xdr:rowOff>139714</xdr:rowOff>
    </xdr:to>
    <xdr:sp macro="" textlink="">
      <xdr:nvSpPr>
        <xdr:cNvPr id="672" name="太陽 671"/>
        <xdr:cNvSpPr/>
      </xdr:nvSpPr>
      <xdr:spPr>
        <a:xfrm>
          <a:off x="4344379" y="15358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215</xdr:row>
      <xdr:rowOff>31493</xdr:rowOff>
    </xdr:from>
    <xdr:to>
      <xdr:col>7</xdr:col>
      <xdr:colOff>359597</xdr:colOff>
      <xdr:row>215</xdr:row>
      <xdr:rowOff>136893</xdr:rowOff>
    </xdr:to>
    <xdr:sp macro="" textlink="">
      <xdr:nvSpPr>
        <xdr:cNvPr id="673" name="月 672"/>
        <xdr:cNvSpPr/>
      </xdr:nvSpPr>
      <xdr:spPr>
        <a:xfrm rot="13320000">
          <a:off x="4383597" y="15519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217</xdr:row>
      <xdr:rowOff>23653</xdr:rowOff>
    </xdr:from>
    <xdr:to>
      <xdr:col>7</xdr:col>
      <xdr:colOff>375890</xdr:colOff>
      <xdr:row>217</xdr:row>
      <xdr:rowOff>139714</xdr:rowOff>
    </xdr:to>
    <xdr:sp macro="" textlink="">
      <xdr:nvSpPr>
        <xdr:cNvPr id="674" name="太陽 673"/>
        <xdr:cNvSpPr/>
      </xdr:nvSpPr>
      <xdr:spPr>
        <a:xfrm>
          <a:off x="4344379" y="15816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218</xdr:row>
      <xdr:rowOff>31493</xdr:rowOff>
    </xdr:from>
    <xdr:to>
      <xdr:col>7</xdr:col>
      <xdr:colOff>359597</xdr:colOff>
      <xdr:row>218</xdr:row>
      <xdr:rowOff>136893</xdr:rowOff>
    </xdr:to>
    <xdr:sp macro="" textlink="">
      <xdr:nvSpPr>
        <xdr:cNvPr id="675" name="月 674"/>
        <xdr:cNvSpPr/>
      </xdr:nvSpPr>
      <xdr:spPr>
        <a:xfrm rot="13320000">
          <a:off x="4383597" y="15976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220</xdr:row>
      <xdr:rowOff>23653</xdr:rowOff>
    </xdr:from>
    <xdr:to>
      <xdr:col>7</xdr:col>
      <xdr:colOff>375890</xdr:colOff>
      <xdr:row>220</xdr:row>
      <xdr:rowOff>139714</xdr:rowOff>
    </xdr:to>
    <xdr:sp macro="" textlink="">
      <xdr:nvSpPr>
        <xdr:cNvPr id="676" name="太陽 675"/>
        <xdr:cNvSpPr/>
      </xdr:nvSpPr>
      <xdr:spPr>
        <a:xfrm>
          <a:off x="4344379" y="16273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221</xdr:row>
      <xdr:rowOff>31493</xdr:rowOff>
    </xdr:from>
    <xdr:to>
      <xdr:col>7</xdr:col>
      <xdr:colOff>359597</xdr:colOff>
      <xdr:row>221</xdr:row>
      <xdr:rowOff>136893</xdr:rowOff>
    </xdr:to>
    <xdr:sp macro="" textlink="">
      <xdr:nvSpPr>
        <xdr:cNvPr id="677" name="月 676"/>
        <xdr:cNvSpPr/>
      </xdr:nvSpPr>
      <xdr:spPr>
        <a:xfrm rot="13320000">
          <a:off x="4383597" y="16433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223</xdr:row>
      <xdr:rowOff>23653</xdr:rowOff>
    </xdr:from>
    <xdr:to>
      <xdr:col>7</xdr:col>
      <xdr:colOff>375890</xdr:colOff>
      <xdr:row>223</xdr:row>
      <xdr:rowOff>139714</xdr:rowOff>
    </xdr:to>
    <xdr:sp macro="" textlink="">
      <xdr:nvSpPr>
        <xdr:cNvPr id="678" name="太陽 677"/>
        <xdr:cNvSpPr/>
      </xdr:nvSpPr>
      <xdr:spPr>
        <a:xfrm>
          <a:off x="4344379" y="16730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224</xdr:row>
      <xdr:rowOff>31493</xdr:rowOff>
    </xdr:from>
    <xdr:to>
      <xdr:col>7</xdr:col>
      <xdr:colOff>359597</xdr:colOff>
      <xdr:row>224</xdr:row>
      <xdr:rowOff>136893</xdr:rowOff>
    </xdr:to>
    <xdr:sp macro="" textlink="">
      <xdr:nvSpPr>
        <xdr:cNvPr id="679" name="月 678"/>
        <xdr:cNvSpPr/>
      </xdr:nvSpPr>
      <xdr:spPr>
        <a:xfrm rot="13320000">
          <a:off x="4383597" y="16890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226</xdr:row>
      <xdr:rowOff>23653</xdr:rowOff>
    </xdr:from>
    <xdr:to>
      <xdr:col>7</xdr:col>
      <xdr:colOff>375890</xdr:colOff>
      <xdr:row>226</xdr:row>
      <xdr:rowOff>139714</xdr:rowOff>
    </xdr:to>
    <xdr:sp macro="" textlink="">
      <xdr:nvSpPr>
        <xdr:cNvPr id="680" name="太陽 679"/>
        <xdr:cNvSpPr/>
      </xdr:nvSpPr>
      <xdr:spPr>
        <a:xfrm>
          <a:off x="4344379" y="1718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227</xdr:row>
      <xdr:rowOff>31493</xdr:rowOff>
    </xdr:from>
    <xdr:to>
      <xdr:col>7</xdr:col>
      <xdr:colOff>359597</xdr:colOff>
      <xdr:row>227</xdr:row>
      <xdr:rowOff>136893</xdr:rowOff>
    </xdr:to>
    <xdr:sp macro="" textlink="">
      <xdr:nvSpPr>
        <xdr:cNvPr id="681" name="月 680"/>
        <xdr:cNvSpPr/>
      </xdr:nvSpPr>
      <xdr:spPr>
        <a:xfrm rot="13320000">
          <a:off x="4383597" y="1734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229</xdr:row>
      <xdr:rowOff>23653</xdr:rowOff>
    </xdr:from>
    <xdr:to>
      <xdr:col>7</xdr:col>
      <xdr:colOff>375890</xdr:colOff>
      <xdr:row>229</xdr:row>
      <xdr:rowOff>139714</xdr:rowOff>
    </xdr:to>
    <xdr:sp macro="" textlink="">
      <xdr:nvSpPr>
        <xdr:cNvPr id="682" name="太陽 681"/>
        <xdr:cNvSpPr/>
      </xdr:nvSpPr>
      <xdr:spPr>
        <a:xfrm>
          <a:off x="4344379" y="17644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230</xdr:row>
      <xdr:rowOff>31493</xdr:rowOff>
    </xdr:from>
    <xdr:to>
      <xdr:col>7</xdr:col>
      <xdr:colOff>359597</xdr:colOff>
      <xdr:row>230</xdr:row>
      <xdr:rowOff>136893</xdr:rowOff>
    </xdr:to>
    <xdr:sp macro="" textlink="">
      <xdr:nvSpPr>
        <xdr:cNvPr id="683" name="月 682"/>
        <xdr:cNvSpPr/>
      </xdr:nvSpPr>
      <xdr:spPr>
        <a:xfrm rot="13320000">
          <a:off x="4383597" y="17805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232</xdr:row>
      <xdr:rowOff>23653</xdr:rowOff>
    </xdr:from>
    <xdr:to>
      <xdr:col>7</xdr:col>
      <xdr:colOff>375890</xdr:colOff>
      <xdr:row>232</xdr:row>
      <xdr:rowOff>139714</xdr:rowOff>
    </xdr:to>
    <xdr:sp macro="" textlink="">
      <xdr:nvSpPr>
        <xdr:cNvPr id="684" name="太陽 683"/>
        <xdr:cNvSpPr/>
      </xdr:nvSpPr>
      <xdr:spPr>
        <a:xfrm>
          <a:off x="4344379" y="18102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233</xdr:row>
      <xdr:rowOff>31493</xdr:rowOff>
    </xdr:from>
    <xdr:to>
      <xdr:col>7</xdr:col>
      <xdr:colOff>359597</xdr:colOff>
      <xdr:row>233</xdr:row>
      <xdr:rowOff>136893</xdr:rowOff>
    </xdr:to>
    <xdr:sp macro="" textlink="">
      <xdr:nvSpPr>
        <xdr:cNvPr id="685" name="月 684"/>
        <xdr:cNvSpPr/>
      </xdr:nvSpPr>
      <xdr:spPr>
        <a:xfrm rot="13320000">
          <a:off x="4383597" y="18262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235</xdr:row>
      <xdr:rowOff>23653</xdr:rowOff>
    </xdr:from>
    <xdr:to>
      <xdr:col>7</xdr:col>
      <xdr:colOff>375890</xdr:colOff>
      <xdr:row>235</xdr:row>
      <xdr:rowOff>139714</xdr:rowOff>
    </xdr:to>
    <xdr:sp macro="" textlink="">
      <xdr:nvSpPr>
        <xdr:cNvPr id="686" name="太陽 685"/>
        <xdr:cNvSpPr/>
      </xdr:nvSpPr>
      <xdr:spPr>
        <a:xfrm>
          <a:off x="4344379" y="18559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236</xdr:row>
      <xdr:rowOff>31493</xdr:rowOff>
    </xdr:from>
    <xdr:to>
      <xdr:col>7</xdr:col>
      <xdr:colOff>359597</xdr:colOff>
      <xdr:row>236</xdr:row>
      <xdr:rowOff>136893</xdr:rowOff>
    </xdr:to>
    <xdr:sp macro="" textlink="">
      <xdr:nvSpPr>
        <xdr:cNvPr id="687" name="月 686"/>
        <xdr:cNvSpPr/>
      </xdr:nvSpPr>
      <xdr:spPr>
        <a:xfrm rot="13320000">
          <a:off x="4383597" y="18719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238</xdr:row>
      <xdr:rowOff>23653</xdr:rowOff>
    </xdr:from>
    <xdr:to>
      <xdr:col>7</xdr:col>
      <xdr:colOff>375890</xdr:colOff>
      <xdr:row>238</xdr:row>
      <xdr:rowOff>139714</xdr:rowOff>
    </xdr:to>
    <xdr:sp macro="" textlink="">
      <xdr:nvSpPr>
        <xdr:cNvPr id="688" name="太陽 687"/>
        <xdr:cNvSpPr/>
      </xdr:nvSpPr>
      <xdr:spPr>
        <a:xfrm>
          <a:off x="4344379" y="19016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239</xdr:row>
      <xdr:rowOff>31493</xdr:rowOff>
    </xdr:from>
    <xdr:to>
      <xdr:col>7</xdr:col>
      <xdr:colOff>359597</xdr:colOff>
      <xdr:row>239</xdr:row>
      <xdr:rowOff>136893</xdr:rowOff>
    </xdr:to>
    <xdr:sp macro="" textlink="">
      <xdr:nvSpPr>
        <xdr:cNvPr id="689" name="月 688"/>
        <xdr:cNvSpPr/>
      </xdr:nvSpPr>
      <xdr:spPr>
        <a:xfrm rot="13320000">
          <a:off x="4383597" y="19176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241</xdr:row>
      <xdr:rowOff>23653</xdr:rowOff>
    </xdr:from>
    <xdr:to>
      <xdr:col>7</xdr:col>
      <xdr:colOff>375890</xdr:colOff>
      <xdr:row>241</xdr:row>
      <xdr:rowOff>139714</xdr:rowOff>
    </xdr:to>
    <xdr:sp macro="" textlink="">
      <xdr:nvSpPr>
        <xdr:cNvPr id="690" name="太陽 689"/>
        <xdr:cNvSpPr/>
      </xdr:nvSpPr>
      <xdr:spPr>
        <a:xfrm>
          <a:off x="4344379" y="19473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242</xdr:row>
      <xdr:rowOff>31493</xdr:rowOff>
    </xdr:from>
    <xdr:to>
      <xdr:col>7</xdr:col>
      <xdr:colOff>359597</xdr:colOff>
      <xdr:row>242</xdr:row>
      <xdr:rowOff>136893</xdr:rowOff>
    </xdr:to>
    <xdr:sp macro="" textlink="">
      <xdr:nvSpPr>
        <xdr:cNvPr id="691" name="月 690"/>
        <xdr:cNvSpPr/>
      </xdr:nvSpPr>
      <xdr:spPr>
        <a:xfrm rot="13320000">
          <a:off x="4383597" y="19633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241</xdr:row>
      <xdr:rowOff>23653</xdr:rowOff>
    </xdr:from>
    <xdr:to>
      <xdr:col>7</xdr:col>
      <xdr:colOff>375890</xdr:colOff>
      <xdr:row>241</xdr:row>
      <xdr:rowOff>139714</xdr:rowOff>
    </xdr:to>
    <xdr:sp macro="" textlink="">
      <xdr:nvSpPr>
        <xdr:cNvPr id="692" name="太陽 691"/>
        <xdr:cNvSpPr/>
      </xdr:nvSpPr>
      <xdr:spPr>
        <a:xfrm>
          <a:off x="4344379" y="19473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242</xdr:row>
      <xdr:rowOff>31493</xdr:rowOff>
    </xdr:from>
    <xdr:to>
      <xdr:col>7</xdr:col>
      <xdr:colOff>359597</xdr:colOff>
      <xdr:row>242</xdr:row>
      <xdr:rowOff>136893</xdr:rowOff>
    </xdr:to>
    <xdr:sp macro="" textlink="">
      <xdr:nvSpPr>
        <xdr:cNvPr id="693" name="月 692"/>
        <xdr:cNvSpPr/>
      </xdr:nvSpPr>
      <xdr:spPr>
        <a:xfrm rot="13320000">
          <a:off x="4383597" y="19633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244</xdr:row>
      <xdr:rowOff>23653</xdr:rowOff>
    </xdr:from>
    <xdr:to>
      <xdr:col>7</xdr:col>
      <xdr:colOff>375890</xdr:colOff>
      <xdr:row>244</xdr:row>
      <xdr:rowOff>139714</xdr:rowOff>
    </xdr:to>
    <xdr:sp macro="" textlink="">
      <xdr:nvSpPr>
        <xdr:cNvPr id="694" name="太陽 693"/>
        <xdr:cNvSpPr/>
      </xdr:nvSpPr>
      <xdr:spPr>
        <a:xfrm>
          <a:off x="4344379" y="19930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245</xdr:row>
      <xdr:rowOff>31493</xdr:rowOff>
    </xdr:from>
    <xdr:to>
      <xdr:col>7</xdr:col>
      <xdr:colOff>359597</xdr:colOff>
      <xdr:row>245</xdr:row>
      <xdr:rowOff>136893</xdr:rowOff>
    </xdr:to>
    <xdr:sp macro="" textlink="">
      <xdr:nvSpPr>
        <xdr:cNvPr id="695" name="月 694"/>
        <xdr:cNvSpPr/>
      </xdr:nvSpPr>
      <xdr:spPr>
        <a:xfrm rot="13320000">
          <a:off x="4383597" y="20091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247</xdr:row>
      <xdr:rowOff>23653</xdr:rowOff>
    </xdr:from>
    <xdr:to>
      <xdr:col>7</xdr:col>
      <xdr:colOff>375890</xdr:colOff>
      <xdr:row>247</xdr:row>
      <xdr:rowOff>139714</xdr:rowOff>
    </xdr:to>
    <xdr:sp macro="" textlink="">
      <xdr:nvSpPr>
        <xdr:cNvPr id="696" name="太陽 695"/>
        <xdr:cNvSpPr/>
      </xdr:nvSpPr>
      <xdr:spPr>
        <a:xfrm>
          <a:off x="4344379" y="20388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248</xdr:row>
      <xdr:rowOff>31493</xdr:rowOff>
    </xdr:from>
    <xdr:to>
      <xdr:col>7</xdr:col>
      <xdr:colOff>359597</xdr:colOff>
      <xdr:row>248</xdr:row>
      <xdr:rowOff>136893</xdr:rowOff>
    </xdr:to>
    <xdr:sp macro="" textlink="">
      <xdr:nvSpPr>
        <xdr:cNvPr id="697" name="月 696"/>
        <xdr:cNvSpPr/>
      </xdr:nvSpPr>
      <xdr:spPr>
        <a:xfrm rot="13320000">
          <a:off x="4383597" y="20548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250</xdr:row>
      <xdr:rowOff>23653</xdr:rowOff>
    </xdr:from>
    <xdr:to>
      <xdr:col>7</xdr:col>
      <xdr:colOff>375890</xdr:colOff>
      <xdr:row>250</xdr:row>
      <xdr:rowOff>139714</xdr:rowOff>
    </xdr:to>
    <xdr:sp macro="" textlink="">
      <xdr:nvSpPr>
        <xdr:cNvPr id="698" name="太陽 697"/>
        <xdr:cNvSpPr/>
      </xdr:nvSpPr>
      <xdr:spPr>
        <a:xfrm>
          <a:off x="4344379" y="20845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251</xdr:row>
      <xdr:rowOff>31493</xdr:rowOff>
    </xdr:from>
    <xdr:to>
      <xdr:col>7</xdr:col>
      <xdr:colOff>359597</xdr:colOff>
      <xdr:row>251</xdr:row>
      <xdr:rowOff>136893</xdr:rowOff>
    </xdr:to>
    <xdr:sp macro="" textlink="">
      <xdr:nvSpPr>
        <xdr:cNvPr id="699" name="月 698"/>
        <xdr:cNvSpPr/>
      </xdr:nvSpPr>
      <xdr:spPr>
        <a:xfrm rot="13320000">
          <a:off x="4383597" y="21005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253</xdr:row>
      <xdr:rowOff>23653</xdr:rowOff>
    </xdr:from>
    <xdr:to>
      <xdr:col>7</xdr:col>
      <xdr:colOff>375890</xdr:colOff>
      <xdr:row>253</xdr:row>
      <xdr:rowOff>139714</xdr:rowOff>
    </xdr:to>
    <xdr:sp macro="" textlink="">
      <xdr:nvSpPr>
        <xdr:cNvPr id="700" name="太陽 699"/>
        <xdr:cNvSpPr/>
      </xdr:nvSpPr>
      <xdr:spPr>
        <a:xfrm>
          <a:off x="4344379" y="21302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254</xdr:row>
      <xdr:rowOff>31493</xdr:rowOff>
    </xdr:from>
    <xdr:to>
      <xdr:col>7</xdr:col>
      <xdr:colOff>359597</xdr:colOff>
      <xdr:row>254</xdr:row>
      <xdr:rowOff>136893</xdr:rowOff>
    </xdr:to>
    <xdr:sp macro="" textlink="">
      <xdr:nvSpPr>
        <xdr:cNvPr id="701" name="月 700"/>
        <xdr:cNvSpPr/>
      </xdr:nvSpPr>
      <xdr:spPr>
        <a:xfrm rot="13320000">
          <a:off x="4383597" y="21462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256</xdr:row>
      <xdr:rowOff>23653</xdr:rowOff>
    </xdr:from>
    <xdr:to>
      <xdr:col>7</xdr:col>
      <xdr:colOff>375890</xdr:colOff>
      <xdr:row>256</xdr:row>
      <xdr:rowOff>139714</xdr:rowOff>
    </xdr:to>
    <xdr:sp macro="" textlink="">
      <xdr:nvSpPr>
        <xdr:cNvPr id="702" name="太陽 701"/>
        <xdr:cNvSpPr/>
      </xdr:nvSpPr>
      <xdr:spPr>
        <a:xfrm>
          <a:off x="4344379" y="21759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257</xdr:row>
      <xdr:rowOff>31493</xdr:rowOff>
    </xdr:from>
    <xdr:to>
      <xdr:col>7</xdr:col>
      <xdr:colOff>359597</xdr:colOff>
      <xdr:row>257</xdr:row>
      <xdr:rowOff>136893</xdr:rowOff>
    </xdr:to>
    <xdr:sp macro="" textlink="">
      <xdr:nvSpPr>
        <xdr:cNvPr id="703" name="月 702"/>
        <xdr:cNvSpPr/>
      </xdr:nvSpPr>
      <xdr:spPr>
        <a:xfrm rot="13320000">
          <a:off x="4383597" y="21919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259</xdr:row>
      <xdr:rowOff>23653</xdr:rowOff>
    </xdr:from>
    <xdr:to>
      <xdr:col>7</xdr:col>
      <xdr:colOff>375890</xdr:colOff>
      <xdr:row>259</xdr:row>
      <xdr:rowOff>139714</xdr:rowOff>
    </xdr:to>
    <xdr:sp macro="" textlink="">
      <xdr:nvSpPr>
        <xdr:cNvPr id="704" name="太陽 703"/>
        <xdr:cNvSpPr/>
      </xdr:nvSpPr>
      <xdr:spPr>
        <a:xfrm>
          <a:off x="4344379" y="22216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260</xdr:row>
      <xdr:rowOff>31493</xdr:rowOff>
    </xdr:from>
    <xdr:to>
      <xdr:col>7</xdr:col>
      <xdr:colOff>359597</xdr:colOff>
      <xdr:row>260</xdr:row>
      <xdr:rowOff>136893</xdr:rowOff>
    </xdr:to>
    <xdr:sp macro="" textlink="">
      <xdr:nvSpPr>
        <xdr:cNvPr id="705" name="月 704"/>
        <xdr:cNvSpPr/>
      </xdr:nvSpPr>
      <xdr:spPr>
        <a:xfrm rot="13320000">
          <a:off x="4383597" y="22377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202</xdr:row>
      <xdr:rowOff>23653</xdr:rowOff>
    </xdr:from>
    <xdr:to>
      <xdr:col>7</xdr:col>
      <xdr:colOff>375890</xdr:colOff>
      <xdr:row>202</xdr:row>
      <xdr:rowOff>139714</xdr:rowOff>
    </xdr:to>
    <xdr:sp macro="" textlink="">
      <xdr:nvSpPr>
        <xdr:cNvPr id="706" name="太陽 705"/>
        <xdr:cNvSpPr/>
      </xdr:nvSpPr>
      <xdr:spPr>
        <a:xfrm>
          <a:off x="4344379" y="13530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203</xdr:row>
      <xdr:rowOff>31493</xdr:rowOff>
    </xdr:from>
    <xdr:to>
      <xdr:col>7</xdr:col>
      <xdr:colOff>359597</xdr:colOff>
      <xdr:row>203</xdr:row>
      <xdr:rowOff>136893</xdr:rowOff>
    </xdr:to>
    <xdr:sp macro="" textlink="">
      <xdr:nvSpPr>
        <xdr:cNvPr id="707" name="月 706"/>
        <xdr:cNvSpPr/>
      </xdr:nvSpPr>
      <xdr:spPr>
        <a:xfrm rot="13320000">
          <a:off x="4383597" y="13690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205</xdr:row>
      <xdr:rowOff>23653</xdr:rowOff>
    </xdr:from>
    <xdr:to>
      <xdr:col>7</xdr:col>
      <xdr:colOff>375890</xdr:colOff>
      <xdr:row>205</xdr:row>
      <xdr:rowOff>139714</xdr:rowOff>
    </xdr:to>
    <xdr:sp macro="" textlink="">
      <xdr:nvSpPr>
        <xdr:cNvPr id="708" name="太陽 707"/>
        <xdr:cNvSpPr/>
      </xdr:nvSpPr>
      <xdr:spPr>
        <a:xfrm>
          <a:off x="4344379" y="13987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206</xdr:row>
      <xdr:rowOff>31493</xdr:rowOff>
    </xdr:from>
    <xdr:to>
      <xdr:col>7</xdr:col>
      <xdr:colOff>359597</xdr:colOff>
      <xdr:row>206</xdr:row>
      <xdr:rowOff>136893</xdr:rowOff>
    </xdr:to>
    <xdr:sp macro="" textlink="">
      <xdr:nvSpPr>
        <xdr:cNvPr id="709" name="月 708"/>
        <xdr:cNvSpPr/>
      </xdr:nvSpPr>
      <xdr:spPr>
        <a:xfrm rot="13320000">
          <a:off x="4383597" y="14147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208</xdr:row>
      <xdr:rowOff>23653</xdr:rowOff>
    </xdr:from>
    <xdr:to>
      <xdr:col>7</xdr:col>
      <xdr:colOff>375890</xdr:colOff>
      <xdr:row>208</xdr:row>
      <xdr:rowOff>139714</xdr:rowOff>
    </xdr:to>
    <xdr:sp macro="" textlink="">
      <xdr:nvSpPr>
        <xdr:cNvPr id="710" name="太陽 709"/>
        <xdr:cNvSpPr/>
      </xdr:nvSpPr>
      <xdr:spPr>
        <a:xfrm>
          <a:off x="4344379" y="14444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209</xdr:row>
      <xdr:rowOff>31493</xdr:rowOff>
    </xdr:from>
    <xdr:to>
      <xdr:col>7</xdr:col>
      <xdr:colOff>359597</xdr:colOff>
      <xdr:row>209</xdr:row>
      <xdr:rowOff>136893</xdr:rowOff>
    </xdr:to>
    <xdr:sp macro="" textlink="">
      <xdr:nvSpPr>
        <xdr:cNvPr id="711" name="月 710"/>
        <xdr:cNvSpPr/>
      </xdr:nvSpPr>
      <xdr:spPr>
        <a:xfrm rot="13320000">
          <a:off x="4383597" y="14604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211</xdr:row>
      <xdr:rowOff>23653</xdr:rowOff>
    </xdr:from>
    <xdr:to>
      <xdr:col>7</xdr:col>
      <xdr:colOff>375890</xdr:colOff>
      <xdr:row>211</xdr:row>
      <xdr:rowOff>139714</xdr:rowOff>
    </xdr:to>
    <xdr:sp macro="" textlink="">
      <xdr:nvSpPr>
        <xdr:cNvPr id="712" name="太陽 711"/>
        <xdr:cNvSpPr/>
      </xdr:nvSpPr>
      <xdr:spPr>
        <a:xfrm>
          <a:off x="4344379" y="14901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212</xdr:row>
      <xdr:rowOff>31493</xdr:rowOff>
    </xdr:from>
    <xdr:to>
      <xdr:col>7</xdr:col>
      <xdr:colOff>359597</xdr:colOff>
      <xdr:row>212</xdr:row>
      <xdr:rowOff>136893</xdr:rowOff>
    </xdr:to>
    <xdr:sp macro="" textlink="">
      <xdr:nvSpPr>
        <xdr:cNvPr id="713" name="月 712"/>
        <xdr:cNvSpPr/>
      </xdr:nvSpPr>
      <xdr:spPr>
        <a:xfrm rot="13320000">
          <a:off x="4383597" y="15061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211</xdr:row>
      <xdr:rowOff>23653</xdr:rowOff>
    </xdr:from>
    <xdr:to>
      <xdr:col>7</xdr:col>
      <xdr:colOff>375890</xdr:colOff>
      <xdr:row>211</xdr:row>
      <xdr:rowOff>139714</xdr:rowOff>
    </xdr:to>
    <xdr:sp macro="" textlink="">
      <xdr:nvSpPr>
        <xdr:cNvPr id="714" name="太陽 713"/>
        <xdr:cNvSpPr/>
      </xdr:nvSpPr>
      <xdr:spPr>
        <a:xfrm>
          <a:off x="4344379" y="14901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212</xdr:row>
      <xdr:rowOff>31493</xdr:rowOff>
    </xdr:from>
    <xdr:to>
      <xdr:col>7</xdr:col>
      <xdr:colOff>359597</xdr:colOff>
      <xdr:row>212</xdr:row>
      <xdr:rowOff>136893</xdr:rowOff>
    </xdr:to>
    <xdr:sp macro="" textlink="">
      <xdr:nvSpPr>
        <xdr:cNvPr id="715" name="月 714"/>
        <xdr:cNvSpPr/>
      </xdr:nvSpPr>
      <xdr:spPr>
        <a:xfrm rot="13320000">
          <a:off x="4383597" y="15061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214</xdr:row>
      <xdr:rowOff>23653</xdr:rowOff>
    </xdr:from>
    <xdr:to>
      <xdr:col>7</xdr:col>
      <xdr:colOff>375890</xdr:colOff>
      <xdr:row>214</xdr:row>
      <xdr:rowOff>139714</xdr:rowOff>
    </xdr:to>
    <xdr:sp macro="" textlink="">
      <xdr:nvSpPr>
        <xdr:cNvPr id="716" name="太陽 715"/>
        <xdr:cNvSpPr/>
      </xdr:nvSpPr>
      <xdr:spPr>
        <a:xfrm>
          <a:off x="4344379" y="15358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215</xdr:row>
      <xdr:rowOff>31493</xdr:rowOff>
    </xdr:from>
    <xdr:to>
      <xdr:col>7</xdr:col>
      <xdr:colOff>359597</xdr:colOff>
      <xdr:row>215</xdr:row>
      <xdr:rowOff>136893</xdr:rowOff>
    </xdr:to>
    <xdr:sp macro="" textlink="">
      <xdr:nvSpPr>
        <xdr:cNvPr id="717" name="月 716"/>
        <xdr:cNvSpPr/>
      </xdr:nvSpPr>
      <xdr:spPr>
        <a:xfrm rot="13320000">
          <a:off x="4383597" y="15519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217</xdr:row>
      <xdr:rowOff>23653</xdr:rowOff>
    </xdr:from>
    <xdr:to>
      <xdr:col>7</xdr:col>
      <xdr:colOff>375890</xdr:colOff>
      <xdr:row>217</xdr:row>
      <xdr:rowOff>139714</xdr:rowOff>
    </xdr:to>
    <xdr:sp macro="" textlink="">
      <xdr:nvSpPr>
        <xdr:cNvPr id="718" name="太陽 717"/>
        <xdr:cNvSpPr/>
      </xdr:nvSpPr>
      <xdr:spPr>
        <a:xfrm>
          <a:off x="4344379" y="15816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218</xdr:row>
      <xdr:rowOff>31493</xdr:rowOff>
    </xdr:from>
    <xdr:to>
      <xdr:col>7</xdr:col>
      <xdr:colOff>359597</xdr:colOff>
      <xdr:row>218</xdr:row>
      <xdr:rowOff>136893</xdr:rowOff>
    </xdr:to>
    <xdr:sp macro="" textlink="">
      <xdr:nvSpPr>
        <xdr:cNvPr id="719" name="月 718"/>
        <xdr:cNvSpPr/>
      </xdr:nvSpPr>
      <xdr:spPr>
        <a:xfrm rot="13320000">
          <a:off x="4383597" y="15976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220</xdr:row>
      <xdr:rowOff>23653</xdr:rowOff>
    </xdr:from>
    <xdr:to>
      <xdr:col>7</xdr:col>
      <xdr:colOff>375890</xdr:colOff>
      <xdr:row>220</xdr:row>
      <xdr:rowOff>139714</xdr:rowOff>
    </xdr:to>
    <xdr:sp macro="" textlink="">
      <xdr:nvSpPr>
        <xdr:cNvPr id="720" name="太陽 719"/>
        <xdr:cNvSpPr/>
      </xdr:nvSpPr>
      <xdr:spPr>
        <a:xfrm>
          <a:off x="4344379" y="16273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221</xdr:row>
      <xdr:rowOff>31493</xdr:rowOff>
    </xdr:from>
    <xdr:to>
      <xdr:col>7</xdr:col>
      <xdr:colOff>359597</xdr:colOff>
      <xdr:row>221</xdr:row>
      <xdr:rowOff>136893</xdr:rowOff>
    </xdr:to>
    <xdr:sp macro="" textlink="">
      <xdr:nvSpPr>
        <xdr:cNvPr id="721" name="月 720"/>
        <xdr:cNvSpPr/>
      </xdr:nvSpPr>
      <xdr:spPr>
        <a:xfrm rot="13320000">
          <a:off x="4383597" y="16433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223</xdr:row>
      <xdr:rowOff>23653</xdr:rowOff>
    </xdr:from>
    <xdr:to>
      <xdr:col>7</xdr:col>
      <xdr:colOff>375890</xdr:colOff>
      <xdr:row>223</xdr:row>
      <xdr:rowOff>139714</xdr:rowOff>
    </xdr:to>
    <xdr:sp macro="" textlink="">
      <xdr:nvSpPr>
        <xdr:cNvPr id="722" name="太陽 721"/>
        <xdr:cNvSpPr/>
      </xdr:nvSpPr>
      <xdr:spPr>
        <a:xfrm>
          <a:off x="4344379" y="16730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224</xdr:row>
      <xdr:rowOff>31493</xdr:rowOff>
    </xdr:from>
    <xdr:to>
      <xdr:col>7</xdr:col>
      <xdr:colOff>359597</xdr:colOff>
      <xdr:row>224</xdr:row>
      <xdr:rowOff>136893</xdr:rowOff>
    </xdr:to>
    <xdr:sp macro="" textlink="">
      <xdr:nvSpPr>
        <xdr:cNvPr id="723" name="月 722"/>
        <xdr:cNvSpPr/>
      </xdr:nvSpPr>
      <xdr:spPr>
        <a:xfrm rot="13320000">
          <a:off x="4383597" y="16890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226</xdr:row>
      <xdr:rowOff>23653</xdr:rowOff>
    </xdr:from>
    <xdr:to>
      <xdr:col>7</xdr:col>
      <xdr:colOff>375890</xdr:colOff>
      <xdr:row>226</xdr:row>
      <xdr:rowOff>139714</xdr:rowOff>
    </xdr:to>
    <xdr:sp macro="" textlink="">
      <xdr:nvSpPr>
        <xdr:cNvPr id="724" name="太陽 723"/>
        <xdr:cNvSpPr/>
      </xdr:nvSpPr>
      <xdr:spPr>
        <a:xfrm>
          <a:off x="4344379" y="1718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227</xdr:row>
      <xdr:rowOff>31493</xdr:rowOff>
    </xdr:from>
    <xdr:to>
      <xdr:col>7</xdr:col>
      <xdr:colOff>359597</xdr:colOff>
      <xdr:row>227</xdr:row>
      <xdr:rowOff>136893</xdr:rowOff>
    </xdr:to>
    <xdr:sp macro="" textlink="">
      <xdr:nvSpPr>
        <xdr:cNvPr id="725" name="月 724"/>
        <xdr:cNvSpPr/>
      </xdr:nvSpPr>
      <xdr:spPr>
        <a:xfrm rot="13320000">
          <a:off x="4383597" y="1734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229</xdr:row>
      <xdr:rowOff>23653</xdr:rowOff>
    </xdr:from>
    <xdr:to>
      <xdr:col>7</xdr:col>
      <xdr:colOff>375890</xdr:colOff>
      <xdr:row>229</xdr:row>
      <xdr:rowOff>139714</xdr:rowOff>
    </xdr:to>
    <xdr:sp macro="" textlink="">
      <xdr:nvSpPr>
        <xdr:cNvPr id="726" name="太陽 725"/>
        <xdr:cNvSpPr/>
      </xdr:nvSpPr>
      <xdr:spPr>
        <a:xfrm>
          <a:off x="4344379" y="17644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230</xdr:row>
      <xdr:rowOff>31493</xdr:rowOff>
    </xdr:from>
    <xdr:to>
      <xdr:col>7</xdr:col>
      <xdr:colOff>359597</xdr:colOff>
      <xdr:row>230</xdr:row>
      <xdr:rowOff>136893</xdr:rowOff>
    </xdr:to>
    <xdr:sp macro="" textlink="">
      <xdr:nvSpPr>
        <xdr:cNvPr id="727" name="月 726"/>
        <xdr:cNvSpPr/>
      </xdr:nvSpPr>
      <xdr:spPr>
        <a:xfrm rot="13320000">
          <a:off x="4383597" y="17805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232</xdr:row>
      <xdr:rowOff>23653</xdr:rowOff>
    </xdr:from>
    <xdr:to>
      <xdr:col>7</xdr:col>
      <xdr:colOff>375890</xdr:colOff>
      <xdr:row>232</xdr:row>
      <xdr:rowOff>139714</xdr:rowOff>
    </xdr:to>
    <xdr:sp macro="" textlink="">
      <xdr:nvSpPr>
        <xdr:cNvPr id="728" name="太陽 727"/>
        <xdr:cNvSpPr/>
      </xdr:nvSpPr>
      <xdr:spPr>
        <a:xfrm>
          <a:off x="4344379" y="18102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233</xdr:row>
      <xdr:rowOff>31493</xdr:rowOff>
    </xdr:from>
    <xdr:to>
      <xdr:col>7</xdr:col>
      <xdr:colOff>359597</xdr:colOff>
      <xdr:row>233</xdr:row>
      <xdr:rowOff>136893</xdr:rowOff>
    </xdr:to>
    <xdr:sp macro="" textlink="">
      <xdr:nvSpPr>
        <xdr:cNvPr id="729" name="月 728"/>
        <xdr:cNvSpPr/>
      </xdr:nvSpPr>
      <xdr:spPr>
        <a:xfrm rot="13320000">
          <a:off x="4383597" y="18262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235</xdr:row>
      <xdr:rowOff>23653</xdr:rowOff>
    </xdr:from>
    <xdr:to>
      <xdr:col>7</xdr:col>
      <xdr:colOff>375890</xdr:colOff>
      <xdr:row>235</xdr:row>
      <xdr:rowOff>139714</xdr:rowOff>
    </xdr:to>
    <xdr:sp macro="" textlink="">
      <xdr:nvSpPr>
        <xdr:cNvPr id="730" name="太陽 729"/>
        <xdr:cNvSpPr/>
      </xdr:nvSpPr>
      <xdr:spPr>
        <a:xfrm>
          <a:off x="4344379" y="18559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236</xdr:row>
      <xdr:rowOff>31493</xdr:rowOff>
    </xdr:from>
    <xdr:to>
      <xdr:col>7</xdr:col>
      <xdr:colOff>359597</xdr:colOff>
      <xdr:row>236</xdr:row>
      <xdr:rowOff>136893</xdr:rowOff>
    </xdr:to>
    <xdr:sp macro="" textlink="">
      <xdr:nvSpPr>
        <xdr:cNvPr id="731" name="月 730"/>
        <xdr:cNvSpPr/>
      </xdr:nvSpPr>
      <xdr:spPr>
        <a:xfrm rot="13320000">
          <a:off x="4383597" y="18719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238</xdr:row>
      <xdr:rowOff>23653</xdr:rowOff>
    </xdr:from>
    <xdr:to>
      <xdr:col>7</xdr:col>
      <xdr:colOff>375890</xdr:colOff>
      <xdr:row>238</xdr:row>
      <xdr:rowOff>139714</xdr:rowOff>
    </xdr:to>
    <xdr:sp macro="" textlink="">
      <xdr:nvSpPr>
        <xdr:cNvPr id="732" name="太陽 731"/>
        <xdr:cNvSpPr/>
      </xdr:nvSpPr>
      <xdr:spPr>
        <a:xfrm>
          <a:off x="4344379" y="19016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239</xdr:row>
      <xdr:rowOff>31493</xdr:rowOff>
    </xdr:from>
    <xdr:to>
      <xdr:col>7</xdr:col>
      <xdr:colOff>359597</xdr:colOff>
      <xdr:row>239</xdr:row>
      <xdr:rowOff>136893</xdr:rowOff>
    </xdr:to>
    <xdr:sp macro="" textlink="">
      <xdr:nvSpPr>
        <xdr:cNvPr id="733" name="月 732"/>
        <xdr:cNvSpPr/>
      </xdr:nvSpPr>
      <xdr:spPr>
        <a:xfrm rot="13320000">
          <a:off x="4383597" y="19176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241</xdr:row>
      <xdr:rowOff>23653</xdr:rowOff>
    </xdr:from>
    <xdr:to>
      <xdr:col>7</xdr:col>
      <xdr:colOff>375890</xdr:colOff>
      <xdr:row>241</xdr:row>
      <xdr:rowOff>139714</xdr:rowOff>
    </xdr:to>
    <xdr:sp macro="" textlink="">
      <xdr:nvSpPr>
        <xdr:cNvPr id="734" name="太陽 733"/>
        <xdr:cNvSpPr/>
      </xdr:nvSpPr>
      <xdr:spPr>
        <a:xfrm>
          <a:off x="4344379" y="19473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242</xdr:row>
      <xdr:rowOff>31493</xdr:rowOff>
    </xdr:from>
    <xdr:to>
      <xdr:col>7</xdr:col>
      <xdr:colOff>359597</xdr:colOff>
      <xdr:row>242</xdr:row>
      <xdr:rowOff>136893</xdr:rowOff>
    </xdr:to>
    <xdr:sp macro="" textlink="">
      <xdr:nvSpPr>
        <xdr:cNvPr id="735" name="月 734"/>
        <xdr:cNvSpPr/>
      </xdr:nvSpPr>
      <xdr:spPr>
        <a:xfrm rot="13320000">
          <a:off x="4383597" y="19633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241</xdr:row>
      <xdr:rowOff>23653</xdr:rowOff>
    </xdr:from>
    <xdr:to>
      <xdr:col>7</xdr:col>
      <xdr:colOff>375890</xdr:colOff>
      <xdr:row>241</xdr:row>
      <xdr:rowOff>139714</xdr:rowOff>
    </xdr:to>
    <xdr:sp macro="" textlink="">
      <xdr:nvSpPr>
        <xdr:cNvPr id="736" name="太陽 735"/>
        <xdr:cNvSpPr/>
      </xdr:nvSpPr>
      <xdr:spPr>
        <a:xfrm>
          <a:off x="4344379" y="19473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242</xdr:row>
      <xdr:rowOff>31493</xdr:rowOff>
    </xdr:from>
    <xdr:to>
      <xdr:col>7</xdr:col>
      <xdr:colOff>359597</xdr:colOff>
      <xdr:row>242</xdr:row>
      <xdr:rowOff>136893</xdr:rowOff>
    </xdr:to>
    <xdr:sp macro="" textlink="">
      <xdr:nvSpPr>
        <xdr:cNvPr id="737" name="月 736"/>
        <xdr:cNvSpPr/>
      </xdr:nvSpPr>
      <xdr:spPr>
        <a:xfrm rot="13320000">
          <a:off x="4383597" y="19633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244</xdr:row>
      <xdr:rowOff>23653</xdr:rowOff>
    </xdr:from>
    <xdr:to>
      <xdr:col>7</xdr:col>
      <xdr:colOff>375890</xdr:colOff>
      <xdr:row>244</xdr:row>
      <xdr:rowOff>139714</xdr:rowOff>
    </xdr:to>
    <xdr:sp macro="" textlink="">
      <xdr:nvSpPr>
        <xdr:cNvPr id="738" name="太陽 737"/>
        <xdr:cNvSpPr/>
      </xdr:nvSpPr>
      <xdr:spPr>
        <a:xfrm>
          <a:off x="4344379" y="19930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245</xdr:row>
      <xdr:rowOff>31493</xdr:rowOff>
    </xdr:from>
    <xdr:to>
      <xdr:col>7</xdr:col>
      <xdr:colOff>359597</xdr:colOff>
      <xdr:row>245</xdr:row>
      <xdr:rowOff>136893</xdr:rowOff>
    </xdr:to>
    <xdr:sp macro="" textlink="">
      <xdr:nvSpPr>
        <xdr:cNvPr id="739" name="月 738"/>
        <xdr:cNvSpPr/>
      </xdr:nvSpPr>
      <xdr:spPr>
        <a:xfrm rot="13320000">
          <a:off x="4383597" y="20091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247</xdr:row>
      <xdr:rowOff>23653</xdr:rowOff>
    </xdr:from>
    <xdr:to>
      <xdr:col>7</xdr:col>
      <xdr:colOff>375890</xdr:colOff>
      <xdr:row>247</xdr:row>
      <xdr:rowOff>139714</xdr:rowOff>
    </xdr:to>
    <xdr:sp macro="" textlink="">
      <xdr:nvSpPr>
        <xdr:cNvPr id="740" name="太陽 739"/>
        <xdr:cNvSpPr/>
      </xdr:nvSpPr>
      <xdr:spPr>
        <a:xfrm>
          <a:off x="4344379" y="20388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248</xdr:row>
      <xdr:rowOff>31493</xdr:rowOff>
    </xdr:from>
    <xdr:to>
      <xdr:col>7</xdr:col>
      <xdr:colOff>359597</xdr:colOff>
      <xdr:row>248</xdr:row>
      <xdr:rowOff>136893</xdr:rowOff>
    </xdr:to>
    <xdr:sp macro="" textlink="">
      <xdr:nvSpPr>
        <xdr:cNvPr id="741" name="月 740"/>
        <xdr:cNvSpPr/>
      </xdr:nvSpPr>
      <xdr:spPr>
        <a:xfrm rot="13320000">
          <a:off x="4383597" y="20548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250</xdr:row>
      <xdr:rowOff>23653</xdr:rowOff>
    </xdr:from>
    <xdr:to>
      <xdr:col>7</xdr:col>
      <xdr:colOff>375890</xdr:colOff>
      <xdr:row>250</xdr:row>
      <xdr:rowOff>139714</xdr:rowOff>
    </xdr:to>
    <xdr:sp macro="" textlink="">
      <xdr:nvSpPr>
        <xdr:cNvPr id="742" name="太陽 741"/>
        <xdr:cNvSpPr/>
      </xdr:nvSpPr>
      <xdr:spPr>
        <a:xfrm>
          <a:off x="4344379" y="20845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251</xdr:row>
      <xdr:rowOff>31493</xdr:rowOff>
    </xdr:from>
    <xdr:to>
      <xdr:col>7</xdr:col>
      <xdr:colOff>359597</xdr:colOff>
      <xdr:row>251</xdr:row>
      <xdr:rowOff>136893</xdr:rowOff>
    </xdr:to>
    <xdr:sp macro="" textlink="">
      <xdr:nvSpPr>
        <xdr:cNvPr id="743" name="月 742"/>
        <xdr:cNvSpPr/>
      </xdr:nvSpPr>
      <xdr:spPr>
        <a:xfrm rot="13320000">
          <a:off x="4383597" y="21005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253</xdr:row>
      <xdr:rowOff>23653</xdr:rowOff>
    </xdr:from>
    <xdr:to>
      <xdr:col>7</xdr:col>
      <xdr:colOff>375890</xdr:colOff>
      <xdr:row>253</xdr:row>
      <xdr:rowOff>139714</xdr:rowOff>
    </xdr:to>
    <xdr:sp macro="" textlink="">
      <xdr:nvSpPr>
        <xdr:cNvPr id="744" name="太陽 743"/>
        <xdr:cNvSpPr/>
      </xdr:nvSpPr>
      <xdr:spPr>
        <a:xfrm>
          <a:off x="4344379" y="21302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254</xdr:row>
      <xdr:rowOff>31493</xdr:rowOff>
    </xdr:from>
    <xdr:to>
      <xdr:col>7</xdr:col>
      <xdr:colOff>359597</xdr:colOff>
      <xdr:row>254</xdr:row>
      <xdr:rowOff>136893</xdr:rowOff>
    </xdr:to>
    <xdr:sp macro="" textlink="">
      <xdr:nvSpPr>
        <xdr:cNvPr id="745" name="月 744"/>
        <xdr:cNvSpPr/>
      </xdr:nvSpPr>
      <xdr:spPr>
        <a:xfrm rot="13320000">
          <a:off x="4383597" y="21462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256</xdr:row>
      <xdr:rowOff>23653</xdr:rowOff>
    </xdr:from>
    <xdr:to>
      <xdr:col>7</xdr:col>
      <xdr:colOff>375890</xdr:colOff>
      <xdr:row>256</xdr:row>
      <xdr:rowOff>139714</xdr:rowOff>
    </xdr:to>
    <xdr:sp macro="" textlink="">
      <xdr:nvSpPr>
        <xdr:cNvPr id="746" name="太陽 745"/>
        <xdr:cNvSpPr/>
      </xdr:nvSpPr>
      <xdr:spPr>
        <a:xfrm>
          <a:off x="4344379" y="21759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257</xdr:row>
      <xdr:rowOff>31493</xdr:rowOff>
    </xdr:from>
    <xdr:to>
      <xdr:col>7</xdr:col>
      <xdr:colOff>359597</xdr:colOff>
      <xdr:row>257</xdr:row>
      <xdr:rowOff>136893</xdr:rowOff>
    </xdr:to>
    <xdr:sp macro="" textlink="">
      <xdr:nvSpPr>
        <xdr:cNvPr id="747" name="月 746"/>
        <xdr:cNvSpPr/>
      </xdr:nvSpPr>
      <xdr:spPr>
        <a:xfrm rot="13320000">
          <a:off x="4383597" y="21919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259</xdr:row>
      <xdr:rowOff>23653</xdr:rowOff>
    </xdr:from>
    <xdr:to>
      <xdr:col>7</xdr:col>
      <xdr:colOff>375890</xdr:colOff>
      <xdr:row>259</xdr:row>
      <xdr:rowOff>139714</xdr:rowOff>
    </xdr:to>
    <xdr:sp macro="" textlink="">
      <xdr:nvSpPr>
        <xdr:cNvPr id="748" name="太陽 747"/>
        <xdr:cNvSpPr/>
      </xdr:nvSpPr>
      <xdr:spPr>
        <a:xfrm>
          <a:off x="4344379" y="22216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260</xdr:row>
      <xdr:rowOff>31493</xdr:rowOff>
    </xdr:from>
    <xdr:to>
      <xdr:col>7</xdr:col>
      <xdr:colOff>359597</xdr:colOff>
      <xdr:row>260</xdr:row>
      <xdr:rowOff>136893</xdr:rowOff>
    </xdr:to>
    <xdr:sp macro="" textlink="">
      <xdr:nvSpPr>
        <xdr:cNvPr id="749" name="月 748"/>
        <xdr:cNvSpPr/>
      </xdr:nvSpPr>
      <xdr:spPr>
        <a:xfrm rot="13320000">
          <a:off x="4383597" y="22377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202</xdr:row>
      <xdr:rowOff>23653</xdr:rowOff>
    </xdr:from>
    <xdr:to>
      <xdr:col>7</xdr:col>
      <xdr:colOff>375890</xdr:colOff>
      <xdr:row>202</xdr:row>
      <xdr:rowOff>139714</xdr:rowOff>
    </xdr:to>
    <xdr:sp macro="" textlink="">
      <xdr:nvSpPr>
        <xdr:cNvPr id="750" name="太陽 749"/>
        <xdr:cNvSpPr/>
      </xdr:nvSpPr>
      <xdr:spPr>
        <a:xfrm>
          <a:off x="4344379" y="13530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203</xdr:row>
      <xdr:rowOff>31493</xdr:rowOff>
    </xdr:from>
    <xdr:to>
      <xdr:col>7</xdr:col>
      <xdr:colOff>359597</xdr:colOff>
      <xdr:row>203</xdr:row>
      <xdr:rowOff>136893</xdr:rowOff>
    </xdr:to>
    <xdr:sp macro="" textlink="">
      <xdr:nvSpPr>
        <xdr:cNvPr id="751" name="月 750"/>
        <xdr:cNvSpPr/>
      </xdr:nvSpPr>
      <xdr:spPr>
        <a:xfrm rot="13320000">
          <a:off x="4383597" y="13690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205</xdr:row>
      <xdr:rowOff>23653</xdr:rowOff>
    </xdr:from>
    <xdr:to>
      <xdr:col>7</xdr:col>
      <xdr:colOff>375890</xdr:colOff>
      <xdr:row>205</xdr:row>
      <xdr:rowOff>139714</xdr:rowOff>
    </xdr:to>
    <xdr:sp macro="" textlink="">
      <xdr:nvSpPr>
        <xdr:cNvPr id="752" name="太陽 751"/>
        <xdr:cNvSpPr/>
      </xdr:nvSpPr>
      <xdr:spPr>
        <a:xfrm>
          <a:off x="4344379" y="13987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206</xdr:row>
      <xdr:rowOff>31493</xdr:rowOff>
    </xdr:from>
    <xdr:to>
      <xdr:col>7</xdr:col>
      <xdr:colOff>359597</xdr:colOff>
      <xdr:row>206</xdr:row>
      <xdr:rowOff>136893</xdr:rowOff>
    </xdr:to>
    <xdr:sp macro="" textlink="">
      <xdr:nvSpPr>
        <xdr:cNvPr id="753" name="月 752"/>
        <xdr:cNvSpPr/>
      </xdr:nvSpPr>
      <xdr:spPr>
        <a:xfrm rot="13320000">
          <a:off x="4383597" y="14147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208</xdr:row>
      <xdr:rowOff>23653</xdr:rowOff>
    </xdr:from>
    <xdr:to>
      <xdr:col>7</xdr:col>
      <xdr:colOff>375890</xdr:colOff>
      <xdr:row>208</xdr:row>
      <xdr:rowOff>139714</xdr:rowOff>
    </xdr:to>
    <xdr:sp macro="" textlink="">
      <xdr:nvSpPr>
        <xdr:cNvPr id="754" name="太陽 753"/>
        <xdr:cNvSpPr/>
      </xdr:nvSpPr>
      <xdr:spPr>
        <a:xfrm>
          <a:off x="4344379" y="14444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209</xdr:row>
      <xdr:rowOff>31493</xdr:rowOff>
    </xdr:from>
    <xdr:to>
      <xdr:col>7</xdr:col>
      <xdr:colOff>359597</xdr:colOff>
      <xdr:row>209</xdr:row>
      <xdr:rowOff>136893</xdr:rowOff>
    </xdr:to>
    <xdr:sp macro="" textlink="">
      <xdr:nvSpPr>
        <xdr:cNvPr id="755" name="月 754"/>
        <xdr:cNvSpPr/>
      </xdr:nvSpPr>
      <xdr:spPr>
        <a:xfrm rot="13320000">
          <a:off x="4383597" y="14604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211</xdr:row>
      <xdr:rowOff>23653</xdr:rowOff>
    </xdr:from>
    <xdr:to>
      <xdr:col>7</xdr:col>
      <xdr:colOff>375890</xdr:colOff>
      <xdr:row>211</xdr:row>
      <xdr:rowOff>139714</xdr:rowOff>
    </xdr:to>
    <xdr:sp macro="" textlink="">
      <xdr:nvSpPr>
        <xdr:cNvPr id="756" name="太陽 755"/>
        <xdr:cNvSpPr/>
      </xdr:nvSpPr>
      <xdr:spPr>
        <a:xfrm>
          <a:off x="4344379" y="14901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212</xdr:row>
      <xdr:rowOff>31493</xdr:rowOff>
    </xdr:from>
    <xdr:to>
      <xdr:col>7</xdr:col>
      <xdr:colOff>359597</xdr:colOff>
      <xdr:row>212</xdr:row>
      <xdr:rowOff>136893</xdr:rowOff>
    </xdr:to>
    <xdr:sp macro="" textlink="">
      <xdr:nvSpPr>
        <xdr:cNvPr id="757" name="月 756"/>
        <xdr:cNvSpPr/>
      </xdr:nvSpPr>
      <xdr:spPr>
        <a:xfrm rot="13320000">
          <a:off x="4383597" y="15061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211</xdr:row>
      <xdr:rowOff>23653</xdr:rowOff>
    </xdr:from>
    <xdr:to>
      <xdr:col>7</xdr:col>
      <xdr:colOff>375890</xdr:colOff>
      <xdr:row>211</xdr:row>
      <xdr:rowOff>139714</xdr:rowOff>
    </xdr:to>
    <xdr:sp macro="" textlink="">
      <xdr:nvSpPr>
        <xdr:cNvPr id="758" name="太陽 757"/>
        <xdr:cNvSpPr/>
      </xdr:nvSpPr>
      <xdr:spPr>
        <a:xfrm>
          <a:off x="4344379" y="14901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212</xdr:row>
      <xdr:rowOff>31493</xdr:rowOff>
    </xdr:from>
    <xdr:to>
      <xdr:col>7</xdr:col>
      <xdr:colOff>359597</xdr:colOff>
      <xdr:row>212</xdr:row>
      <xdr:rowOff>136893</xdr:rowOff>
    </xdr:to>
    <xdr:sp macro="" textlink="">
      <xdr:nvSpPr>
        <xdr:cNvPr id="759" name="月 758"/>
        <xdr:cNvSpPr/>
      </xdr:nvSpPr>
      <xdr:spPr>
        <a:xfrm rot="13320000">
          <a:off x="4383597" y="15061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214</xdr:row>
      <xdr:rowOff>23653</xdr:rowOff>
    </xdr:from>
    <xdr:to>
      <xdr:col>7</xdr:col>
      <xdr:colOff>375890</xdr:colOff>
      <xdr:row>214</xdr:row>
      <xdr:rowOff>139714</xdr:rowOff>
    </xdr:to>
    <xdr:sp macro="" textlink="">
      <xdr:nvSpPr>
        <xdr:cNvPr id="760" name="太陽 759"/>
        <xdr:cNvSpPr/>
      </xdr:nvSpPr>
      <xdr:spPr>
        <a:xfrm>
          <a:off x="4344379" y="15358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215</xdr:row>
      <xdr:rowOff>31493</xdr:rowOff>
    </xdr:from>
    <xdr:to>
      <xdr:col>7</xdr:col>
      <xdr:colOff>359597</xdr:colOff>
      <xdr:row>215</xdr:row>
      <xdr:rowOff>136893</xdr:rowOff>
    </xdr:to>
    <xdr:sp macro="" textlink="">
      <xdr:nvSpPr>
        <xdr:cNvPr id="761" name="月 760"/>
        <xdr:cNvSpPr/>
      </xdr:nvSpPr>
      <xdr:spPr>
        <a:xfrm rot="13320000">
          <a:off x="4383597" y="15519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217</xdr:row>
      <xdr:rowOff>23653</xdr:rowOff>
    </xdr:from>
    <xdr:to>
      <xdr:col>7</xdr:col>
      <xdr:colOff>375890</xdr:colOff>
      <xdr:row>217</xdr:row>
      <xdr:rowOff>139714</xdr:rowOff>
    </xdr:to>
    <xdr:sp macro="" textlink="">
      <xdr:nvSpPr>
        <xdr:cNvPr id="762" name="太陽 761"/>
        <xdr:cNvSpPr/>
      </xdr:nvSpPr>
      <xdr:spPr>
        <a:xfrm>
          <a:off x="4344379" y="15816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218</xdr:row>
      <xdr:rowOff>31493</xdr:rowOff>
    </xdr:from>
    <xdr:to>
      <xdr:col>7</xdr:col>
      <xdr:colOff>359597</xdr:colOff>
      <xdr:row>218</xdr:row>
      <xdr:rowOff>136893</xdr:rowOff>
    </xdr:to>
    <xdr:sp macro="" textlink="">
      <xdr:nvSpPr>
        <xdr:cNvPr id="763" name="月 762"/>
        <xdr:cNvSpPr/>
      </xdr:nvSpPr>
      <xdr:spPr>
        <a:xfrm rot="13320000">
          <a:off x="4383597" y="15976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220</xdr:row>
      <xdr:rowOff>23653</xdr:rowOff>
    </xdr:from>
    <xdr:to>
      <xdr:col>7</xdr:col>
      <xdr:colOff>375890</xdr:colOff>
      <xdr:row>220</xdr:row>
      <xdr:rowOff>139714</xdr:rowOff>
    </xdr:to>
    <xdr:sp macro="" textlink="">
      <xdr:nvSpPr>
        <xdr:cNvPr id="764" name="太陽 763"/>
        <xdr:cNvSpPr/>
      </xdr:nvSpPr>
      <xdr:spPr>
        <a:xfrm>
          <a:off x="4344379" y="16273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221</xdr:row>
      <xdr:rowOff>31493</xdr:rowOff>
    </xdr:from>
    <xdr:to>
      <xdr:col>7</xdr:col>
      <xdr:colOff>359597</xdr:colOff>
      <xdr:row>221</xdr:row>
      <xdr:rowOff>136893</xdr:rowOff>
    </xdr:to>
    <xdr:sp macro="" textlink="">
      <xdr:nvSpPr>
        <xdr:cNvPr id="765" name="月 764"/>
        <xdr:cNvSpPr/>
      </xdr:nvSpPr>
      <xdr:spPr>
        <a:xfrm rot="13320000">
          <a:off x="4383597" y="16433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223</xdr:row>
      <xdr:rowOff>23653</xdr:rowOff>
    </xdr:from>
    <xdr:to>
      <xdr:col>7</xdr:col>
      <xdr:colOff>375890</xdr:colOff>
      <xdr:row>223</xdr:row>
      <xdr:rowOff>139714</xdr:rowOff>
    </xdr:to>
    <xdr:sp macro="" textlink="">
      <xdr:nvSpPr>
        <xdr:cNvPr id="766" name="太陽 765"/>
        <xdr:cNvSpPr/>
      </xdr:nvSpPr>
      <xdr:spPr>
        <a:xfrm>
          <a:off x="4344379" y="16730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224</xdr:row>
      <xdr:rowOff>31493</xdr:rowOff>
    </xdr:from>
    <xdr:to>
      <xdr:col>7</xdr:col>
      <xdr:colOff>359597</xdr:colOff>
      <xdr:row>224</xdr:row>
      <xdr:rowOff>136893</xdr:rowOff>
    </xdr:to>
    <xdr:sp macro="" textlink="">
      <xdr:nvSpPr>
        <xdr:cNvPr id="767" name="月 766"/>
        <xdr:cNvSpPr/>
      </xdr:nvSpPr>
      <xdr:spPr>
        <a:xfrm rot="13320000">
          <a:off x="4383597" y="16890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226</xdr:row>
      <xdr:rowOff>23653</xdr:rowOff>
    </xdr:from>
    <xdr:to>
      <xdr:col>7</xdr:col>
      <xdr:colOff>375890</xdr:colOff>
      <xdr:row>226</xdr:row>
      <xdr:rowOff>139714</xdr:rowOff>
    </xdr:to>
    <xdr:sp macro="" textlink="">
      <xdr:nvSpPr>
        <xdr:cNvPr id="768" name="太陽 767"/>
        <xdr:cNvSpPr/>
      </xdr:nvSpPr>
      <xdr:spPr>
        <a:xfrm>
          <a:off x="4344379" y="1718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227</xdr:row>
      <xdr:rowOff>31493</xdr:rowOff>
    </xdr:from>
    <xdr:to>
      <xdr:col>7</xdr:col>
      <xdr:colOff>359597</xdr:colOff>
      <xdr:row>227</xdr:row>
      <xdr:rowOff>136893</xdr:rowOff>
    </xdr:to>
    <xdr:sp macro="" textlink="">
      <xdr:nvSpPr>
        <xdr:cNvPr id="769" name="月 768"/>
        <xdr:cNvSpPr/>
      </xdr:nvSpPr>
      <xdr:spPr>
        <a:xfrm rot="13320000">
          <a:off x="4383597" y="1734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229</xdr:row>
      <xdr:rowOff>23653</xdr:rowOff>
    </xdr:from>
    <xdr:to>
      <xdr:col>7</xdr:col>
      <xdr:colOff>375890</xdr:colOff>
      <xdr:row>229</xdr:row>
      <xdr:rowOff>139714</xdr:rowOff>
    </xdr:to>
    <xdr:sp macro="" textlink="">
      <xdr:nvSpPr>
        <xdr:cNvPr id="770" name="太陽 769"/>
        <xdr:cNvSpPr/>
      </xdr:nvSpPr>
      <xdr:spPr>
        <a:xfrm>
          <a:off x="4344379" y="17644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230</xdr:row>
      <xdr:rowOff>31493</xdr:rowOff>
    </xdr:from>
    <xdr:to>
      <xdr:col>7</xdr:col>
      <xdr:colOff>359597</xdr:colOff>
      <xdr:row>230</xdr:row>
      <xdr:rowOff>136893</xdr:rowOff>
    </xdr:to>
    <xdr:sp macro="" textlink="">
      <xdr:nvSpPr>
        <xdr:cNvPr id="771" name="月 770"/>
        <xdr:cNvSpPr/>
      </xdr:nvSpPr>
      <xdr:spPr>
        <a:xfrm rot="13320000">
          <a:off x="4383597" y="17805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232</xdr:row>
      <xdr:rowOff>23653</xdr:rowOff>
    </xdr:from>
    <xdr:to>
      <xdr:col>7</xdr:col>
      <xdr:colOff>375890</xdr:colOff>
      <xdr:row>232</xdr:row>
      <xdr:rowOff>139714</xdr:rowOff>
    </xdr:to>
    <xdr:sp macro="" textlink="">
      <xdr:nvSpPr>
        <xdr:cNvPr id="772" name="太陽 771"/>
        <xdr:cNvSpPr/>
      </xdr:nvSpPr>
      <xdr:spPr>
        <a:xfrm>
          <a:off x="4344379" y="18102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233</xdr:row>
      <xdr:rowOff>31493</xdr:rowOff>
    </xdr:from>
    <xdr:to>
      <xdr:col>7</xdr:col>
      <xdr:colOff>359597</xdr:colOff>
      <xdr:row>233</xdr:row>
      <xdr:rowOff>136893</xdr:rowOff>
    </xdr:to>
    <xdr:sp macro="" textlink="">
      <xdr:nvSpPr>
        <xdr:cNvPr id="773" name="月 772"/>
        <xdr:cNvSpPr/>
      </xdr:nvSpPr>
      <xdr:spPr>
        <a:xfrm rot="13320000">
          <a:off x="4383597" y="18262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235</xdr:row>
      <xdr:rowOff>23653</xdr:rowOff>
    </xdr:from>
    <xdr:to>
      <xdr:col>7</xdr:col>
      <xdr:colOff>375890</xdr:colOff>
      <xdr:row>235</xdr:row>
      <xdr:rowOff>139714</xdr:rowOff>
    </xdr:to>
    <xdr:sp macro="" textlink="">
      <xdr:nvSpPr>
        <xdr:cNvPr id="774" name="太陽 773"/>
        <xdr:cNvSpPr/>
      </xdr:nvSpPr>
      <xdr:spPr>
        <a:xfrm>
          <a:off x="4344379" y="18559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236</xdr:row>
      <xdr:rowOff>31493</xdr:rowOff>
    </xdr:from>
    <xdr:to>
      <xdr:col>7</xdr:col>
      <xdr:colOff>359597</xdr:colOff>
      <xdr:row>236</xdr:row>
      <xdr:rowOff>136893</xdr:rowOff>
    </xdr:to>
    <xdr:sp macro="" textlink="">
      <xdr:nvSpPr>
        <xdr:cNvPr id="775" name="月 774"/>
        <xdr:cNvSpPr/>
      </xdr:nvSpPr>
      <xdr:spPr>
        <a:xfrm rot="13320000">
          <a:off x="4383597" y="18719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238</xdr:row>
      <xdr:rowOff>23653</xdr:rowOff>
    </xdr:from>
    <xdr:to>
      <xdr:col>7</xdr:col>
      <xdr:colOff>375890</xdr:colOff>
      <xdr:row>238</xdr:row>
      <xdr:rowOff>139714</xdr:rowOff>
    </xdr:to>
    <xdr:sp macro="" textlink="">
      <xdr:nvSpPr>
        <xdr:cNvPr id="776" name="太陽 775"/>
        <xdr:cNvSpPr/>
      </xdr:nvSpPr>
      <xdr:spPr>
        <a:xfrm>
          <a:off x="4344379" y="19016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239</xdr:row>
      <xdr:rowOff>31493</xdr:rowOff>
    </xdr:from>
    <xdr:to>
      <xdr:col>7</xdr:col>
      <xdr:colOff>359597</xdr:colOff>
      <xdr:row>239</xdr:row>
      <xdr:rowOff>136893</xdr:rowOff>
    </xdr:to>
    <xdr:sp macro="" textlink="">
      <xdr:nvSpPr>
        <xdr:cNvPr id="777" name="月 776"/>
        <xdr:cNvSpPr/>
      </xdr:nvSpPr>
      <xdr:spPr>
        <a:xfrm rot="13320000">
          <a:off x="4383597" y="19176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241</xdr:row>
      <xdr:rowOff>23653</xdr:rowOff>
    </xdr:from>
    <xdr:to>
      <xdr:col>7</xdr:col>
      <xdr:colOff>375890</xdr:colOff>
      <xdr:row>241</xdr:row>
      <xdr:rowOff>139714</xdr:rowOff>
    </xdr:to>
    <xdr:sp macro="" textlink="">
      <xdr:nvSpPr>
        <xdr:cNvPr id="778" name="太陽 777"/>
        <xdr:cNvSpPr/>
      </xdr:nvSpPr>
      <xdr:spPr>
        <a:xfrm>
          <a:off x="4344379" y="19473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242</xdr:row>
      <xdr:rowOff>31493</xdr:rowOff>
    </xdr:from>
    <xdr:to>
      <xdr:col>7</xdr:col>
      <xdr:colOff>359597</xdr:colOff>
      <xdr:row>242</xdr:row>
      <xdr:rowOff>136893</xdr:rowOff>
    </xdr:to>
    <xdr:sp macro="" textlink="">
      <xdr:nvSpPr>
        <xdr:cNvPr id="779" name="月 778"/>
        <xdr:cNvSpPr/>
      </xdr:nvSpPr>
      <xdr:spPr>
        <a:xfrm rot="13320000">
          <a:off x="4383597" y="19633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241</xdr:row>
      <xdr:rowOff>23653</xdr:rowOff>
    </xdr:from>
    <xdr:to>
      <xdr:col>7</xdr:col>
      <xdr:colOff>375890</xdr:colOff>
      <xdr:row>241</xdr:row>
      <xdr:rowOff>139714</xdr:rowOff>
    </xdr:to>
    <xdr:sp macro="" textlink="">
      <xdr:nvSpPr>
        <xdr:cNvPr id="780" name="太陽 779"/>
        <xdr:cNvSpPr/>
      </xdr:nvSpPr>
      <xdr:spPr>
        <a:xfrm>
          <a:off x="4344379" y="19473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242</xdr:row>
      <xdr:rowOff>31493</xdr:rowOff>
    </xdr:from>
    <xdr:to>
      <xdr:col>7</xdr:col>
      <xdr:colOff>359597</xdr:colOff>
      <xdr:row>242</xdr:row>
      <xdr:rowOff>136893</xdr:rowOff>
    </xdr:to>
    <xdr:sp macro="" textlink="">
      <xdr:nvSpPr>
        <xdr:cNvPr id="781" name="月 780"/>
        <xdr:cNvSpPr/>
      </xdr:nvSpPr>
      <xdr:spPr>
        <a:xfrm rot="13320000">
          <a:off x="4383597" y="19633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244</xdr:row>
      <xdr:rowOff>23653</xdr:rowOff>
    </xdr:from>
    <xdr:to>
      <xdr:col>7</xdr:col>
      <xdr:colOff>375890</xdr:colOff>
      <xdr:row>244</xdr:row>
      <xdr:rowOff>139714</xdr:rowOff>
    </xdr:to>
    <xdr:sp macro="" textlink="">
      <xdr:nvSpPr>
        <xdr:cNvPr id="782" name="太陽 781"/>
        <xdr:cNvSpPr/>
      </xdr:nvSpPr>
      <xdr:spPr>
        <a:xfrm>
          <a:off x="4344379" y="19930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245</xdr:row>
      <xdr:rowOff>31493</xdr:rowOff>
    </xdr:from>
    <xdr:to>
      <xdr:col>7</xdr:col>
      <xdr:colOff>359597</xdr:colOff>
      <xdr:row>245</xdr:row>
      <xdr:rowOff>136893</xdr:rowOff>
    </xdr:to>
    <xdr:sp macro="" textlink="">
      <xdr:nvSpPr>
        <xdr:cNvPr id="783" name="月 782"/>
        <xdr:cNvSpPr/>
      </xdr:nvSpPr>
      <xdr:spPr>
        <a:xfrm rot="13320000">
          <a:off x="4383597" y="20091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247</xdr:row>
      <xdr:rowOff>23653</xdr:rowOff>
    </xdr:from>
    <xdr:to>
      <xdr:col>7</xdr:col>
      <xdr:colOff>375890</xdr:colOff>
      <xdr:row>247</xdr:row>
      <xdr:rowOff>139714</xdr:rowOff>
    </xdr:to>
    <xdr:sp macro="" textlink="">
      <xdr:nvSpPr>
        <xdr:cNvPr id="784" name="太陽 783"/>
        <xdr:cNvSpPr/>
      </xdr:nvSpPr>
      <xdr:spPr>
        <a:xfrm>
          <a:off x="4344379" y="20388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248</xdr:row>
      <xdr:rowOff>31493</xdr:rowOff>
    </xdr:from>
    <xdr:to>
      <xdr:col>7</xdr:col>
      <xdr:colOff>359597</xdr:colOff>
      <xdr:row>248</xdr:row>
      <xdr:rowOff>136893</xdr:rowOff>
    </xdr:to>
    <xdr:sp macro="" textlink="">
      <xdr:nvSpPr>
        <xdr:cNvPr id="785" name="月 784"/>
        <xdr:cNvSpPr/>
      </xdr:nvSpPr>
      <xdr:spPr>
        <a:xfrm rot="13320000">
          <a:off x="4383597" y="20548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250</xdr:row>
      <xdr:rowOff>23653</xdr:rowOff>
    </xdr:from>
    <xdr:to>
      <xdr:col>7</xdr:col>
      <xdr:colOff>375890</xdr:colOff>
      <xdr:row>250</xdr:row>
      <xdr:rowOff>139714</xdr:rowOff>
    </xdr:to>
    <xdr:sp macro="" textlink="">
      <xdr:nvSpPr>
        <xdr:cNvPr id="786" name="太陽 785"/>
        <xdr:cNvSpPr/>
      </xdr:nvSpPr>
      <xdr:spPr>
        <a:xfrm>
          <a:off x="4344379" y="20845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251</xdr:row>
      <xdr:rowOff>31493</xdr:rowOff>
    </xdr:from>
    <xdr:to>
      <xdr:col>7</xdr:col>
      <xdr:colOff>359597</xdr:colOff>
      <xdr:row>251</xdr:row>
      <xdr:rowOff>136893</xdr:rowOff>
    </xdr:to>
    <xdr:sp macro="" textlink="">
      <xdr:nvSpPr>
        <xdr:cNvPr id="787" name="月 786"/>
        <xdr:cNvSpPr/>
      </xdr:nvSpPr>
      <xdr:spPr>
        <a:xfrm rot="13320000">
          <a:off x="4383597" y="21005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253</xdr:row>
      <xdr:rowOff>23653</xdr:rowOff>
    </xdr:from>
    <xdr:to>
      <xdr:col>7</xdr:col>
      <xdr:colOff>375890</xdr:colOff>
      <xdr:row>253</xdr:row>
      <xdr:rowOff>139714</xdr:rowOff>
    </xdr:to>
    <xdr:sp macro="" textlink="">
      <xdr:nvSpPr>
        <xdr:cNvPr id="788" name="太陽 787"/>
        <xdr:cNvSpPr/>
      </xdr:nvSpPr>
      <xdr:spPr>
        <a:xfrm>
          <a:off x="4344379" y="21302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254</xdr:row>
      <xdr:rowOff>31493</xdr:rowOff>
    </xdr:from>
    <xdr:to>
      <xdr:col>7</xdr:col>
      <xdr:colOff>359597</xdr:colOff>
      <xdr:row>254</xdr:row>
      <xdr:rowOff>136893</xdr:rowOff>
    </xdr:to>
    <xdr:sp macro="" textlink="">
      <xdr:nvSpPr>
        <xdr:cNvPr id="789" name="月 788"/>
        <xdr:cNvSpPr/>
      </xdr:nvSpPr>
      <xdr:spPr>
        <a:xfrm rot="13320000">
          <a:off x="4383597" y="21462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256</xdr:row>
      <xdr:rowOff>23653</xdr:rowOff>
    </xdr:from>
    <xdr:to>
      <xdr:col>7</xdr:col>
      <xdr:colOff>375890</xdr:colOff>
      <xdr:row>256</xdr:row>
      <xdr:rowOff>139714</xdr:rowOff>
    </xdr:to>
    <xdr:sp macro="" textlink="">
      <xdr:nvSpPr>
        <xdr:cNvPr id="790" name="太陽 789"/>
        <xdr:cNvSpPr/>
      </xdr:nvSpPr>
      <xdr:spPr>
        <a:xfrm>
          <a:off x="4344379" y="21759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257</xdr:row>
      <xdr:rowOff>31493</xdr:rowOff>
    </xdr:from>
    <xdr:to>
      <xdr:col>7</xdr:col>
      <xdr:colOff>359597</xdr:colOff>
      <xdr:row>257</xdr:row>
      <xdr:rowOff>136893</xdr:rowOff>
    </xdr:to>
    <xdr:sp macro="" textlink="">
      <xdr:nvSpPr>
        <xdr:cNvPr id="791" name="月 790"/>
        <xdr:cNvSpPr/>
      </xdr:nvSpPr>
      <xdr:spPr>
        <a:xfrm rot="13320000">
          <a:off x="4383597" y="21919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259</xdr:row>
      <xdr:rowOff>23653</xdr:rowOff>
    </xdr:from>
    <xdr:to>
      <xdr:col>7</xdr:col>
      <xdr:colOff>375890</xdr:colOff>
      <xdr:row>259</xdr:row>
      <xdr:rowOff>139714</xdr:rowOff>
    </xdr:to>
    <xdr:sp macro="" textlink="">
      <xdr:nvSpPr>
        <xdr:cNvPr id="792" name="太陽 791"/>
        <xdr:cNvSpPr/>
      </xdr:nvSpPr>
      <xdr:spPr>
        <a:xfrm>
          <a:off x="4344379" y="22216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260</xdr:row>
      <xdr:rowOff>31493</xdr:rowOff>
    </xdr:from>
    <xdr:to>
      <xdr:col>7</xdr:col>
      <xdr:colOff>359597</xdr:colOff>
      <xdr:row>260</xdr:row>
      <xdr:rowOff>136893</xdr:rowOff>
    </xdr:to>
    <xdr:sp macro="" textlink="">
      <xdr:nvSpPr>
        <xdr:cNvPr id="793" name="月 792"/>
        <xdr:cNvSpPr/>
      </xdr:nvSpPr>
      <xdr:spPr>
        <a:xfrm rot="13320000">
          <a:off x="4383597" y="22377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202</xdr:row>
      <xdr:rowOff>23653</xdr:rowOff>
    </xdr:from>
    <xdr:to>
      <xdr:col>7</xdr:col>
      <xdr:colOff>375890</xdr:colOff>
      <xdr:row>202</xdr:row>
      <xdr:rowOff>139714</xdr:rowOff>
    </xdr:to>
    <xdr:sp macro="" textlink="">
      <xdr:nvSpPr>
        <xdr:cNvPr id="794" name="太陽 793"/>
        <xdr:cNvSpPr/>
      </xdr:nvSpPr>
      <xdr:spPr>
        <a:xfrm>
          <a:off x="4344379" y="13530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203</xdr:row>
      <xdr:rowOff>31493</xdr:rowOff>
    </xdr:from>
    <xdr:to>
      <xdr:col>7</xdr:col>
      <xdr:colOff>359597</xdr:colOff>
      <xdr:row>203</xdr:row>
      <xdr:rowOff>136893</xdr:rowOff>
    </xdr:to>
    <xdr:sp macro="" textlink="">
      <xdr:nvSpPr>
        <xdr:cNvPr id="795" name="月 794"/>
        <xdr:cNvSpPr/>
      </xdr:nvSpPr>
      <xdr:spPr>
        <a:xfrm rot="13320000">
          <a:off x="4383597" y="13690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205</xdr:row>
      <xdr:rowOff>23653</xdr:rowOff>
    </xdr:from>
    <xdr:to>
      <xdr:col>7</xdr:col>
      <xdr:colOff>375890</xdr:colOff>
      <xdr:row>205</xdr:row>
      <xdr:rowOff>139714</xdr:rowOff>
    </xdr:to>
    <xdr:sp macro="" textlink="">
      <xdr:nvSpPr>
        <xdr:cNvPr id="796" name="太陽 795"/>
        <xdr:cNvSpPr/>
      </xdr:nvSpPr>
      <xdr:spPr>
        <a:xfrm>
          <a:off x="4344379" y="13987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206</xdr:row>
      <xdr:rowOff>31493</xdr:rowOff>
    </xdr:from>
    <xdr:to>
      <xdr:col>7</xdr:col>
      <xdr:colOff>359597</xdr:colOff>
      <xdr:row>206</xdr:row>
      <xdr:rowOff>136893</xdr:rowOff>
    </xdr:to>
    <xdr:sp macro="" textlink="">
      <xdr:nvSpPr>
        <xdr:cNvPr id="797" name="月 796"/>
        <xdr:cNvSpPr/>
      </xdr:nvSpPr>
      <xdr:spPr>
        <a:xfrm rot="13320000">
          <a:off x="4383597" y="14147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208</xdr:row>
      <xdr:rowOff>23653</xdr:rowOff>
    </xdr:from>
    <xdr:to>
      <xdr:col>7</xdr:col>
      <xdr:colOff>375890</xdr:colOff>
      <xdr:row>208</xdr:row>
      <xdr:rowOff>139714</xdr:rowOff>
    </xdr:to>
    <xdr:sp macro="" textlink="">
      <xdr:nvSpPr>
        <xdr:cNvPr id="798" name="太陽 797"/>
        <xdr:cNvSpPr/>
      </xdr:nvSpPr>
      <xdr:spPr>
        <a:xfrm>
          <a:off x="4344379" y="14444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209</xdr:row>
      <xdr:rowOff>31493</xdr:rowOff>
    </xdr:from>
    <xdr:to>
      <xdr:col>7</xdr:col>
      <xdr:colOff>359597</xdr:colOff>
      <xdr:row>209</xdr:row>
      <xdr:rowOff>136893</xdr:rowOff>
    </xdr:to>
    <xdr:sp macro="" textlink="">
      <xdr:nvSpPr>
        <xdr:cNvPr id="799" name="月 798"/>
        <xdr:cNvSpPr/>
      </xdr:nvSpPr>
      <xdr:spPr>
        <a:xfrm rot="13320000">
          <a:off x="4383597" y="14604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211</xdr:row>
      <xdr:rowOff>23653</xdr:rowOff>
    </xdr:from>
    <xdr:to>
      <xdr:col>7</xdr:col>
      <xdr:colOff>375890</xdr:colOff>
      <xdr:row>211</xdr:row>
      <xdr:rowOff>139714</xdr:rowOff>
    </xdr:to>
    <xdr:sp macro="" textlink="">
      <xdr:nvSpPr>
        <xdr:cNvPr id="800" name="太陽 799"/>
        <xdr:cNvSpPr/>
      </xdr:nvSpPr>
      <xdr:spPr>
        <a:xfrm>
          <a:off x="4344379" y="14901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212</xdr:row>
      <xdr:rowOff>31493</xdr:rowOff>
    </xdr:from>
    <xdr:to>
      <xdr:col>7</xdr:col>
      <xdr:colOff>359597</xdr:colOff>
      <xdr:row>212</xdr:row>
      <xdr:rowOff>136893</xdr:rowOff>
    </xdr:to>
    <xdr:sp macro="" textlink="">
      <xdr:nvSpPr>
        <xdr:cNvPr id="801" name="月 800"/>
        <xdr:cNvSpPr/>
      </xdr:nvSpPr>
      <xdr:spPr>
        <a:xfrm rot="13320000">
          <a:off x="4383597" y="15061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211</xdr:row>
      <xdr:rowOff>23653</xdr:rowOff>
    </xdr:from>
    <xdr:to>
      <xdr:col>7</xdr:col>
      <xdr:colOff>375890</xdr:colOff>
      <xdr:row>211</xdr:row>
      <xdr:rowOff>139714</xdr:rowOff>
    </xdr:to>
    <xdr:sp macro="" textlink="">
      <xdr:nvSpPr>
        <xdr:cNvPr id="802" name="太陽 801"/>
        <xdr:cNvSpPr/>
      </xdr:nvSpPr>
      <xdr:spPr>
        <a:xfrm>
          <a:off x="4344379" y="14901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212</xdr:row>
      <xdr:rowOff>31493</xdr:rowOff>
    </xdr:from>
    <xdr:to>
      <xdr:col>7</xdr:col>
      <xdr:colOff>359597</xdr:colOff>
      <xdr:row>212</xdr:row>
      <xdr:rowOff>136893</xdr:rowOff>
    </xdr:to>
    <xdr:sp macro="" textlink="">
      <xdr:nvSpPr>
        <xdr:cNvPr id="803" name="月 802"/>
        <xdr:cNvSpPr/>
      </xdr:nvSpPr>
      <xdr:spPr>
        <a:xfrm rot="13320000">
          <a:off x="4383597" y="15061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214</xdr:row>
      <xdr:rowOff>23653</xdr:rowOff>
    </xdr:from>
    <xdr:to>
      <xdr:col>7</xdr:col>
      <xdr:colOff>375890</xdr:colOff>
      <xdr:row>214</xdr:row>
      <xdr:rowOff>139714</xdr:rowOff>
    </xdr:to>
    <xdr:sp macro="" textlink="">
      <xdr:nvSpPr>
        <xdr:cNvPr id="804" name="太陽 803"/>
        <xdr:cNvSpPr/>
      </xdr:nvSpPr>
      <xdr:spPr>
        <a:xfrm>
          <a:off x="4344379" y="15358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215</xdr:row>
      <xdr:rowOff>31493</xdr:rowOff>
    </xdr:from>
    <xdr:to>
      <xdr:col>7</xdr:col>
      <xdr:colOff>359597</xdr:colOff>
      <xdr:row>215</xdr:row>
      <xdr:rowOff>136893</xdr:rowOff>
    </xdr:to>
    <xdr:sp macro="" textlink="">
      <xdr:nvSpPr>
        <xdr:cNvPr id="805" name="月 804"/>
        <xdr:cNvSpPr/>
      </xdr:nvSpPr>
      <xdr:spPr>
        <a:xfrm rot="13320000">
          <a:off x="4383597" y="15519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217</xdr:row>
      <xdr:rowOff>23653</xdr:rowOff>
    </xdr:from>
    <xdr:to>
      <xdr:col>7</xdr:col>
      <xdr:colOff>375890</xdr:colOff>
      <xdr:row>217</xdr:row>
      <xdr:rowOff>139714</xdr:rowOff>
    </xdr:to>
    <xdr:sp macro="" textlink="">
      <xdr:nvSpPr>
        <xdr:cNvPr id="806" name="太陽 805"/>
        <xdr:cNvSpPr/>
      </xdr:nvSpPr>
      <xdr:spPr>
        <a:xfrm>
          <a:off x="4344379" y="15816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218</xdr:row>
      <xdr:rowOff>31493</xdr:rowOff>
    </xdr:from>
    <xdr:to>
      <xdr:col>7</xdr:col>
      <xdr:colOff>359597</xdr:colOff>
      <xdr:row>218</xdr:row>
      <xdr:rowOff>136893</xdr:rowOff>
    </xdr:to>
    <xdr:sp macro="" textlink="">
      <xdr:nvSpPr>
        <xdr:cNvPr id="807" name="月 806"/>
        <xdr:cNvSpPr/>
      </xdr:nvSpPr>
      <xdr:spPr>
        <a:xfrm rot="13320000">
          <a:off x="4383597" y="15976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220</xdr:row>
      <xdr:rowOff>23653</xdr:rowOff>
    </xdr:from>
    <xdr:to>
      <xdr:col>7</xdr:col>
      <xdr:colOff>375890</xdr:colOff>
      <xdr:row>220</xdr:row>
      <xdr:rowOff>139714</xdr:rowOff>
    </xdr:to>
    <xdr:sp macro="" textlink="">
      <xdr:nvSpPr>
        <xdr:cNvPr id="808" name="太陽 807"/>
        <xdr:cNvSpPr/>
      </xdr:nvSpPr>
      <xdr:spPr>
        <a:xfrm>
          <a:off x="4344379" y="16273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221</xdr:row>
      <xdr:rowOff>31493</xdr:rowOff>
    </xdr:from>
    <xdr:to>
      <xdr:col>7</xdr:col>
      <xdr:colOff>359597</xdr:colOff>
      <xdr:row>221</xdr:row>
      <xdr:rowOff>136893</xdr:rowOff>
    </xdr:to>
    <xdr:sp macro="" textlink="">
      <xdr:nvSpPr>
        <xdr:cNvPr id="809" name="月 808"/>
        <xdr:cNvSpPr/>
      </xdr:nvSpPr>
      <xdr:spPr>
        <a:xfrm rot="13320000">
          <a:off x="4383597" y="16433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223</xdr:row>
      <xdr:rowOff>23653</xdr:rowOff>
    </xdr:from>
    <xdr:to>
      <xdr:col>7</xdr:col>
      <xdr:colOff>375890</xdr:colOff>
      <xdr:row>223</xdr:row>
      <xdr:rowOff>139714</xdr:rowOff>
    </xdr:to>
    <xdr:sp macro="" textlink="">
      <xdr:nvSpPr>
        <xdr:cNvPr id="810" name="太陽 809"/>
        <xdr:cNvSpPr/>
      </xdr:nvSpPr>
      <xdr:spPr>
        <a:xfrm>
          <a:off x="4344379" y="16730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224</xdr:row>
      <xdr:rowOff>31493</xdr:rowOff>
    </xdr:from>
    <xdr:to>
      <xdr:col>7</xdr:col>
      <xdr:colOff>359597</xdr:colOff>
      <xdr:row>224</xdr:row>
      <xdr:rowOff>136893</xdr:rowOff>
    </xdr:to>
    <xdr:sp macro="" textlink="">
      <xdr:nvSpPr>
        <xdr:cNvPr id="811" name="月 810"/>
        <xdr:cNvSpPr/>
      </xdr:nvSpPr>
      <xdr:spPr>
        <a:xfrm rot="13320000">
          <a:off x="4383597" y="16890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226</xdr:row>
      <xdr:rowOff>23653</xdr:rowOff>
    </xdr:from>
    <xdr:to>
      <xdr:col>7</xdr:col>
      <xdr:colOff>375890</xdr:colOff>
      <xdr:row>226</xdr:row>
      <xdr:rowOff>139714</xdr:rowOff>
    </xdr:to>
    <xdr:sp macro="" textlink="">
      <xdr:nvSpPr>
        <xdr:cNvPr id="812" name="太陽 811"/>
        <xdr:cNvSpPr/>
      </xdr:nvSpPr>
      <xdr:spPr>
        <a:xfrm>
          <a:off x="4344379" y="1718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227</xdr:row>
      <xdr:rowOff>31493</xdr:rowOff>
    </xdr:from>
    <xdr:to>
      <xdr:col>7</xdr:col>
      <xdr:colOff>359597</xdr:colOff>
      <xdr:row>227</xdr:row>
      <xdr:rowOff>136893</xdr:rowOff>
    </xdr:to>
    <xdr:sp macro="" textlink="">
      <xdr:nvSpPr>
        <xdr:cNvPr id="813" name="月 812"/>
        <xdr:cNvSpPr/>
      </xdr:nvSpPr>
      <xdr:spPr>
        <a:xfrm rot="13320000">
          <a:off x="4383597" y="1734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229</xdr:row>
      <xdr:rowOff>23653</xdr:rowOff>
    </xdr:from>
    <xdr:to>
      <xdr:col>7</xdr:col>
      <xdr:colOff>375890</xdr:colOff>
      <xdr:row>229</xdr:row>
      <xdr:rowOff>139714</xdr:rowOff>
    </xdr:to>
    <xdr:sp macro="" textlink="">
      <xdr:nvSpPr>
        <xdr:cNvPr id="814" name="太陽 813"/>
        <xdr:cNvSpPr/>
      </xdr:nvSpPr>
      <xdr:spPr>
        <a:xfrm>
          <a:off x="4344379" y="17644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230</xdr:row>
      <xdr:rowOff>31493</xdr:rowOff>
    </xdr:from>
    <xdr:to>
      <xdr:col>7</xdr:col>
      <xdr:colOff>359597</xdr:colOff>
      <xdr:row>230</xdr:row>
      <xdr:rowOff>136893</xdr:rowOff>
    </xdr:to>
    <xdr:sp macro="" textlink="">
      <xdr:nvSpPr>
        <xdr:cNvPr id="815" name="月 814"/>
        <xdr:cNvSpPr/>
      </xdr:nvSpPr>
      <xdr:spPr>
        <a:xfrm rot="13320000">
          <a:off x="4383597" y="17805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232</xdr:row>
      <xdr:rowOff>23653</xdr:rowOff>
    </xdr:from>
    <xdr:to>
      <xdr:col>7</xdr:col>
      <xdr:colOff>375890</xdr:colOff>
      <xdr:row>232</xdr:row>
      <xdr:rowOff>139714</xdr:rowOff>
    </xdr:to>
    <xdr:sp macro="" textlink="">
      <xdr:nvSpPr>
        <xdr:cNvPr id="816" name="太陽 815"/>
        <xdr:cNvSpPr/>
      </xdr:nvSpPr>
      <xdr:spPr>
        <a:xfrm>
          <a:off x="4344379" y="18102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233</xdr:row>
      <xdr:rowOff>31493</xdr:rowOff>
    </xdr:from>
    <xdr:to>
      <xdr:col>7</xdr:col>
      <xdr:colOff>359597</xdr:colOff>
      <xdr:row>233</xdr:row>
      <xdr:rowOff>136893</xdr:rowOff>
    </xdr:to>
    <xdr:sp macro="" textlink="">
      <xdr:nvSpPr>
        <xdr:cNvPr id="817" name="月 816"/>
        <xdr:cNvSpPr/>
      </xdr:nvSpPr>
      <xdr:spPr>
        <a:xfrm rot="13320000">
          <a:off x="4383597" y="18262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235</xdr:row>
      <xdr:rowOff>23653</xdr:rowOff>
    </xdr:from>
    <xdr:to>
      <xdr:col>7</xdr:col>
      <xdr:colOff>375890</xdr:colOff>
      <xdr:row>235</xdr:row>
      <xdr:rowOff>139714</xdr:rowOff>
    </xdr:to>
    <xdr:sp macro="" textlink="">
      <xdr:nvSpPr>
        <xdr:cNvPr id="818" name="太陽 817"/>
        <xdr:cNvSpPr/>
      </xdr:nvSpPr>
      <xdr:spPr>
        <a:xfrm>
          <a:off x="4344379" y="18559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236</xdr:row>
      <xdr:rowOff>31493</xdr:rowOff>
    </xdr:from>
    <xdr:to>
      <xdr:col>7</xdr:col>
      <xdr:colOff>359597</xdr:colOff>
      <xdr:row>236</xdr:row>
      <xdr:rowOff>136893</xdr:rowOff>
    </xdr:to>
    <xdr:sp macro="" textlink="">
      <xdr:nvSpPr>
        <xdr:cNvPr id="819" name="月 818"/>
        <xdr:cNvSpPr/>
      </xdr:nvSpPr>
      <xdr:spPr>
        <a:xfrm rot="13320000">
          <a:off x="4383597" y="18719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238</xdr:row>
      <xdr:rowOff>23653</xdr:rowOff>
    </xdr:from>
    <xdr:to>
      <xdr:col>7</xdr:col>
      <xdr:colOff>375890</xdr:colOff>
      <xdr:row>238</xdr:row>
      <xdr:rowOff>139714</xdr:rowOff>
    </xdr:to>
    <xdr:sp macro="" textlink="">
      <xdr:nvSpPr>
        <xdr:cNvPr id="820" name="太陽 819"/>
        <xdr:cNvSpPr/>
      </xdr:nvSpPr>
      <xdr:spPr>
        <a:xfrm>
          <a:off x="4344379" y="19016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239</xdr:row>
      <xdr:rowOff>31493</xdr:rowOff>
    </xdr:from>
    <xdr:to>
      <xdr:col>7</xdr:col>
      <xdr:colOff>359597</xdr:colOff>
      <xdr:row>239</xdr:row>
      <xdr:rowOff>136893</xdr:rowOff>
    </xdr:to>
    <xdr:sp macro="" textlink="">
      <xdr:nvSpPr>
        <xdr:cNvPr id="821" name="月 820"/>
        <xdr:cNvSpPr/>
      </xdr:nvSpPr>
      <xdr:spPr>
        <a:xfrm rot="13320000">
          <a:off x="4383597" y="19176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241</xdr:row>
      <xdr:rowOff>23653</xdr:rowOff>
    </xdr:from>
    <xdr:to>
      <xdr:col>7</xdr:col>
      <xdr:colOff>375890</xdr:colOff>
      <xdr:row>241</xdr:row>
      <xdr:rowOff>139714</xdr:rowOff>
    </xdr:to>
    <xdr:sp macro="" textlink="">
      <xdr:nvSpPr>
        <xdr:cNvPr id="822" name="太陽 821"/>
        <xdr:cNvSpPr/>
      </xdr:nvSpPr>
      <xdr:spPr>
        <a:xfrm>
          <a:off x="4344379" y="19473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242</xdr:row>
      <xdr:rowOff>31493</xdr:rowOff>
    </xdr:from>
    <xdr:to>
      <xdr:col>7</xdr:col>
      <xdr:colOff>359597</xdr:colOff>
      <xdr:row>242</xdr:row>
      <xdr:rowOff>136893</xdr:rowOff>
    </xdr:to>
    <xdr:sp macro="" textlink="">
      <xdr:nvSpPr>
        <xdr:cNvPr id="823" name="月 822"/>
        <xdr:cNvSpPr/>
      </xdr:nvSpPr>
      <xdr:spPr>
        <a:xfrm rot="13320000">
          <a:off x="4383597" y="19633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241</xdr:row>
      <xdr:rowOff>23653</xdr:rowOff>
    </xdr:from>
    <xdr:to>
      <xdr:col>7</xdr:col>
      <xdr:colOff>375890</xdr:colOff>
      <xdr:row>241</xdr:row>
      <xdr:rowOff>139714</xdr:rowOff>
    </xdr:to>
    <xdr:sp macro="" textlink="">
      <xdr:nvSpPr>
        <xdr:cNvPr id="824" name="太陽 823"/>
        <xdr:cNvSpPr/>
      </xdr:nvSpPr>
      <xdr:spPr>
        <a:xfrm>
          <a:off x="4344379" y="19473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242</xdr:row>
      <xdr:rowOff>31493</xdr:rowOff>
    </xdr:from>
    <xdr:to>
      <xdr:col>7</xdr:col>
      <xdr:colOff>359597</xdr:colOff>
      <xdr:row>242</xdr:row>
      <xdr:rowOff>136893</xdr:rowOff>
    </xdr:to>
    <xdr:sp macro="" textlink="">
      <xdr:nvSpPr>
        <xdr:cNvPr id="825" name="月 824"/>
        <xdr:cNvSpPr/>
      </xdr:nvSpPr>
      <xdr:spPr>
        <a:xfrm rot="13320000">
          <a:off x="4383597" y="19633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244</xdr:row>
      <xdr:rowOff>23653</xdr:rowOff>
    </xdr:from>
    <xdr:to>
      <xdr:col>7</xdr:col>
      <xdr:colOff>375890</xdr:colOff>
      <xdr:row>244</xdr:row>
      <xdr:rowOff>139714</xdr:rowOff>
    </xdr:to>
    <xdr:sp macro="" textlink="">
      <xdr:nvSpPr>
        <xdr:cNvPr id="826" name="太陽 825"/>
        <xdr:cNvSpPr/>
      </xdr:nvSpPr>
      <xdr:spPr>
        <a:xfrm>
          <a:off x="4344379" y="19930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245</xdr:row>
      <xdr:rowOff>31493</xdr:rowOff>
    </xdr:from>
    <xdr:to>
      <xdr:col>7</xdr:col>
      <xdr:colOff>359597</xdr:colOff>
      <xdr:row>245</xdr:row>
      <xdr:rowOff>136893</xdr:rowOff>
    </xdr:to>
    <xdr:sp macro="" textlink="">
      <xdr:nvSpPr>
        <xdr:cNvPr id="827" name="月 826"/>
        <xdr:cNvSpPr/>
      </xdr:nvSpPr>
      <xdr:spPr>
        <a:xfrm rot="13320000">
          <a:off x="4383597" y="20091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247</xdr:row>
      <xdr:rowOff>23653</xdr:rowOff>
    </xdr:from>
    <xdr:to>
      <xdr:col>7</xdr:col>
      <xdr:colOff>375890</xdr:colOff>
      <xdr:row>247</xdr:row>
      <xdr:rowOff>139714</xdr:rowOff>
    </xdr:to>
    <xdr:sp macro="" textlink="">
      <xdr:nvSpPr>
        <xdr:cNvPr id="828" name="太陽 827"/>
        <xdr:cNvSpPr/>
      </xdr:nvSpPr>
      <xdr:spPr>
        <a:xfrm>
          <a:off x="4344379" y="20388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248</xdr:row>
      <xdr:rowOff>31493</xdr:rowOff>
    </xdr:from>
    <xdr:to>
      <xdr:col>7</xdr:col>
      <xdr:colOff>359597</xdr:colOff>
      <xdr:row>248</xdr:row>
      <xdr:rowOff>136893</xdr:rowOff>
    </xdr:to>
    <xdr:sp macro="" textlink="">
      <xdr:nvSpPr>
        <xdr:cNvPr id="829" name="月 828"/>
        <xdr:cNvSpPr/>
      </xdr:nvSpPr>
      <xdr:spPr>
        <a:xfrm rot="13320000">
          <a:off x="4383597" y="20548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250</xdr:row>
      <xdr:rowOff>23653</xdr:rowOff>
    </xdr:from>
    <xdr:to>
      <xdr:col>7</xdr:col>
      <xdr:colOff>375890</xdr:colOff>
      <xdr:row>250</xdr:row>
      <xdr:rowOff>139714</xdr:rowOff>
    </xdr:to>
    <xdr:sp macro="" textlink="">
      <xdr:nvSpPr>
        <xdr:cNvPr id="830" name="太陽 829"/>
        <xdr:cNvSpPr/>
      </xdr:nvSpPr>
      <xdr:spPr>
        <a:xfrm>
          <a:off x="4344379" y="20845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251</xdr:row>
      <xdr:rowOff>31493</xdr:rowOff>
    </xdr:from>
    <xdr:to>
      <xdr:col>7</xdr:col>
      <xdr:colOff>359597</xdr:colOff>
      <xdr:row>251</xdr:row>
      <xdr:rowOff>136893</xdr:rowOff>
    </xdr:to>
    <xdr:sp macro="" textlink="">
      <xdr:nvSpPr>
        <xdr:cNvPr id="831" name="月 830"/>
        <xdr:cNvSpPr/>
      </xdr:nvSpPr>
      <xdr:spPr>
        <a:xfrm rot="13320000">
          <a:off x="4383597" y="21005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253</xdr:row>
      <xdr:rowOff>23653</xdr:rowOff>
    </xdr:from>
    <xdr:to>
      <xdr:col>7</xdr:col>
      <xdr:colOff>375890</xdr:colOff>
      <xdr:row>253</xdr:row>
      <xdr:rowOff>139714</xdr:rowOff>
    </xdr:to>
    <xdr:sp macro="" textlink="">
      <xdr:nvSpPr>
        <xdr:cNvPr id="832" name="太陽 831"/>
        <xdr:cNvSpPr/>
      </xdr:nvSpPr>
      <xdr:spPr>
        <a:xfrm>
          <a:off x="4344379" y="21302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254</xdr:row>
      <xdr:rowOff>31493</xdr:rowOff>
    </xdr:from>
    <xdr:to>
      <xdr:col>7</xdr:col>
      <xdr:colOff>359597</xdr:colOff>
      <xdr:row>254</xdr:row>
      <xdr:rowOff>136893</xdr:rowOff>
    </xdr:to>
    <xdr:sp macro="" textlink="">
      <xdr:nvSpPr>
        <xdr:cNvPr id="833" name="月 832"/>
        <xdr:cNvSpPr/>
      </xdr:nvSpPr>
      <xdr:spPr>
        <a:xfrm rot="13320000">
          <a:off x="4383597" y="21462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256</xdr:row>
      <xdr:rowOff>23653</xdr:rowOff>
    </xdr:from>
    <xdr:to>
      <xdr:col>7</xdr:col>
      <xdr:colOff>375890</xdr:colOff>
      <xdr:row>256</xdr:row>
      <xdr:rowOff>139714</xdr:rowOff>
    </xdr:to>
    <xdr:sp macro="" textlink="">
      <xdr:nvSpPr>
        <xdr:cNvPr id="834" name="太陽 833"/>
        <xdr:cNvSpPr/>
      </xdr:nvSpPr>
      <xdr:spPr>
        <a:xfrm>
          <a:off x="4344379" y="21759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257</xdr:row>
      <xdr:rowOff>31493</xdr:rowOff>
    </xdr:from>
    <xdr:to>
      <xdr:col>7</xdr:col>
      <xdr:colOff>359597</xdr:colOff>
      <xdr:row>257</xdr:row>
      <xdr:rowOff>136893</xdr:rowOff>
    </xdr:to>
    <xdr:sp macro="" textlink="">
      <xdr:nvSpPr>
        <xdr:cNvPr id="835" name="月 834"/>
        <xdr:cNvSpPr/>
      </xdr:nvSpPr>
      <xdr:spPr>
        <a:xfrm rot="13320000">
          <a:off x="4383597" y="21919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259</xdr:row>
      <xdr:rowOff>23653</xdr:rowOff>
    </xdr:from>
    <xdr:to>
      <xdr:col>7</xdr:col>
      <xdr:colOff>375890</xdr:colOff>
      <xdr:row>259</xdr:row>
      <xdr:rowOff>139714</xdr:rowOff>
    </xdr:to>
    <xdr:sp macro="" textlink="">
      <xdr:nvSpPr>
        <xdr:cNvPr id="836" name="太陽 835"/>
        <xdr:cNvSpPr/>
      </xdr:nvSpPr>
      <xdr:spPr>
        <a:xfrm>
          <a:off x="4344379" y="22216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260</xdr:row>
      <xdr:rowOff>31493</xdr:rowOff>
    </xdr:from>
    <xdr:to>
      <xdr:col>7</xdr:col>
      <xdr:colOff>359597</xdr:colOff>
      <xdr:row>260</xdr:row>
      <xdr:rowOff>136893</xdr:rowOff>
    </xdr:to>
    <xdr:sp macro="" textlink="">
      <xdr:nvSpPr>
        <xdr:cNvPr id="837" name="月 836"/>
        <xdr:cNvSpPr/>
      </xdr:nvSpPr>
      <xdr:spPr>
        <a:xfrm rot="13320000">
          <a:off x="4383597" y="22377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202</xdr:row>
      <xdr:rowOff>23653</xdr:rowOff>
    </xdr:from>
    <xdr:to>
      <xdr:col>7</xdr:col>
      <xdr:colOff>375890</xdr:colOff>
      <xdr:row>202</xdr:row>
      <xdr:rowOff>139714</xdr:rowOff>
    </xdr:to>
    <xdr:sp macro="" textlink="">
      <xdr:nvSpPr>
        <xdr:cNvPr id="838" name="太陽 837"/>
        <xdr:cNvSpPr/>
      </xdr:nvSpPr>
      <xdr:spPr>
        <a:xfrm>
          <a:off x="4344379" y="13530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203</xdr:row>
      <xdr:rowOff>31493</xdr:rowOff>
    </xdr:from>
    <xdr:to>
      <xdr:col>7</xdr:col>
      <xdr:colOff>359597</xdr:colOff>
      <xdr:row>203</xdr:row>
      <xdr:rowOff>136893</xdr:rowOff>
    </xdr:to>
    <xdr:sp macro="" textlink="">
      <xdr:nvSpPr>
        <xdr:cNvPr id="839" name="月 838"/>
        <xdr:cNvSpPr/>
      </xdr:nvSpPr>
      <xdr:spPr>
        <a:xfrm rot="13320000">
          <a:off x="4383597" y="13690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205</xdr:row>
      <xdr:rowOff>23653</xdr:rowOff>
    </xdr:from>
    <xdr:to>
      <xdr:col>7</xdr:col>
      <xdr:colOff>375890</xdr:colOff>
      <xdr:row>205</xdr:row>
      <xdr:rowOff>139714</xdr:rowOff>
    </xdr:to>
    <xdr:sp macro="" textlink="">
      <xdr:nvSpPr>
        <xdr:cNvPr id="840" name="太陽 839"/>
        <xdr:cNvSpPr/>
      </xdr:nvSpPr>
      <xdr:spPr>
        <a:xfrm>
          <a:off x="4344379" y="13987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206</xdr:row>
      <xdr:rowOff>31493</xdr:rowOff>
    </xdr:from>
    <xdr:to>
      <xdr:col>7</xdr:col>
      <xdr:colOff>359597</xdr:colOff>
      <xdr:row>206</xdr:row>
      <xdr:rowOff>136893</xdr:rowOff>
    </xdr:to>
    <xdr:sp macro="" textlink="">
      <xdr:nvSpPr>
        <xdr:cNvPr id="841" name="月 840"/>
        <xdr:cNvSpPr/>
      </xdr:nvSpPr>
      <xdr:spPr>
        <a:xfrm rot="13320000">
          <a:off x="4383597" y="14147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208</xdr:row>
      <xdr:rowOff>23653</xdr:rowOff>
    </xdr:from>
    <xdr:to>
      <xdr:col>7</xdr:col>
      <xdr:colOff>375890</xdr:colOff>
      <xdr:row>208</xdr:row>
      <xdr:rowOff>139714</xdr:rowOff>
    </xdr:to>
    <xdr:sp macro="" textlink="">
      <xdr:nvSpPr>
        <xdr:cNvPr id="842" name="太陽 841"/>
        <xdr:cNvSpPr/>
      </xdr:nvSpPr>
      <xdr:spPr>
        <a:xfrm>
          <a:off x="4344379" y="14444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209</xdr:row>
      <xdr:rowOff>31493</xdr:rowOff>
    </xdr:from>
    <xdr:to>
      <xdr:col>7</xdr:col>
      <xdr:colOff>359597</xdr:colOff>
      <xdr:row>209</xdr:row>
      <xdr:rowOff>136893</xdr:rowOff>
    </xdr:to>
    <xdr:sp macro="" textlink="">
      <xdr:nvSpPr>
        <xdr:cNvPr id="843" name="月 842"/>
        <xdr:cNvSpPr/>
      </xdr:nvSpPr>
      <xdr:spPr>
        <a:xfrm rot="13320000">
          <a:off x="4383597" y="14604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211</xdr:row>
      <xdr:rowOff>23653</xdr:rowOff>
    </xdr:from>
    <xdr:to>
      <xdr:col>7</xdr:col>
      <xdr:colOff>375890</xdr:colOff>
      <xdr:row>211</xdr:row>
      <xdr:rowOff>139714</xdr:rowOff>
    </xdr:to>
    <xdr:sp macro="" textlink="">
      <xdr:nvSpPr>
        <xdr:cNvPr id="844" name="太陽 843"/>
        <xdr:cNvSpPr/>
      </xdr:nvSpPr>
      <xdr:spPr>
        <a:xfrm>
          <a:off x="4344379" y="14901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212</xdr:row>
      <xdr:rowOff>31493</xdr:rowOff>
    </xdr:from>
    <xdr:to>
      <xdr:col>7</xdr:col>
      <xdr:colOff>359597</xdr:colOff>
      <xdr:row>212</xdr:row>
      <xdr:rowOff>136893</xdr:rowOff>
    </xdr:to>
    <xdr:sp macro="" textlink="">
      <xdr:nvSpPr>
        <xdr:cNvPr id="845" name="月 844"/>
        <xdr:cNvSpPr/>
      </xdr:nvSpPr>
      <xdr:spPr>
        <a:xfrm rot="13320000">
          <a:off x="4383597" y="15061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211</xdr:row>
      <xdr:rowOff>23653</xdr:rowOff>
    </xdr:from>
    <xdr:to>
      <xdr:col>7</xdr:col>
      <xdr:colOff>375890</xdr:colOff>
      <xdr:row>211</xdr:row>
      <xdr:rowOff>139714</xdr:rowOff>
    </xdr:to>
    <xdr:sp macro="" textlink="">
      <xdr:nvSpPr>
        <xdr:cNvPr id="846" name="太陽 845"/>
        <xdr:cNvSpPr/>
      </xdr:nvSpPr>
      <xdr:spPr>
        <a:xfrm>
          <a:off x="4344379" y="14901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212</xdr:row>
      <xdr:rowOff>31493</xdr:rowOff>
    </xdr:from>
    <xdr:to>
      <xdr:col>7</xdr:col>
      <xdr:colOff>359597</xdr:colOff>
      <xdr:row>212</xdr:row>
      <xdr:rowOff>136893</xdr:rowOff>
    </xdr:to>
    <xdr:sp macro="" textlink="">
      <xdr:nvSpPr>
        <xdr:cNvPr id="847" name="月 846"/>
        <xdr:cNvSpPr/>
      </xdr:nvSpPr>
      <xdr:spPr>
        <a:xfrm rot="13320000">
          <a:off x="4383597" y="15061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214</xdr:row>
      <xdr:rowOff>23653</xdr:rowOff>
    </xdr:from>
    <xdr:to>
      <xdr:col>7</xdr:col>
      <xdr:colOff>375890</xdr:colOff>
      <xdr:row>214</xdr:row>
      <xdr:rowOff>139714</xdr:rowOff>
    </xdr:to>
    <xdr:sp macro="" textlink="">
      <xdr:nvSpPr>
        <xdr:cNvPr id="848" name="太陽 847"/>
        <xdr:cNvSpPr/>
      </xdr:nvSpPr>
      <xdr:spPr>
        <a:xfrm>
          <a:off x="4344379" y="15358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215</xdr:row>
      <xdr:rowOff>31493</xdr:rowOff>
    </xdr:from>
    <xdr:to>
      <xdr:col>7</xdr:col>
      <xdr:colOff>359597</xdr:colOff>
      <xdr:row>215</xdr:row>
      <xdr:rowOff>136893</xdr:rowOff>
    </xdr:to>
    <xdr:sp macro="" textlink="">
      <xdr:nvSpPr>
        <xdr:cNvPr id="849" name="月 848"/>
        <xdr:cNvSpPr/>
      </xdr:nvSpPr>
      <xdr:spPr>
        <a:xfrm rot="13320000">
          <a:off x="4383597" y="15519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217</xdr:row>
      <xdr:rowOff>23653</xdr:rowOff>
    </xdr:from>
    <xdr:to>
      <xdr:col>7</xdr:col>
      <xdr:colOff>375890</xdr:colOff>
      <xdr:row>217</xdr:row>
      <xdr:rowOff>139714</xdr:rowOff>
    </xdr:to>
    <xdr:sp macro="" textlink="">
      <xdr:nvSpPr>
        <xdr:cNvPr id="850" name="太陽 849"/>
        <xdr:cNvSpPr/>
      </xdr:nvSpPr>
      <xdr:spPr>
        <a:xfrm>
          <a:off x="4344379" y="15816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218</xdr:row>
      <xdr:rowOff>31493</xdr:rowOff>
    </xdr:from>
    <xdr:to>
      <xdr:col>7</xdr:col>
      <xdr:colOff>359597</xdr:colOff>
      <xdr:row>218</xdr:row>
      <xdr:rowOff>136893</xdr:rowOff>
    </xdr:to>
    <xdr:sp macro="" textlink="">
      <xdr:nvSpPr>
        <xdr:cNvPr id="851" name="月 850"/>
        <xdr:cNvSpPr/>
      </xdr:nvSpPr>
      <xdr:spPr>
        <a:xfrm rot="13320000">
          <a:off x="4383597" y="15976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220</xdr:row>
      <xdr:rowOff>23653</xdr:rowOff>
    </xdr:from>
    <xdr:to>
      <xdr:col>7</xdr:col>
      <xdr:colOff>375890</xdr:colOff>
      <xdr:row>220</xdr:row>
      <xdr:rowOff>139714</xdr:rowOff>
    </xdr:to>
    <xdr:sp macro="" textlink="">
      <xdr:nvSpPr>
        <xdr:cNvPr id="852" name="太陽 851"/>
        <xdr:cNvSpPr/>
      </xdr:nvSpPr>
      <xdr:spPr>
        <a:xfrm>
          <a:off x="4344379" y="16273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221</xdr:row>
      <xdr:rowOff>31493</xdr:rowOff>
    </xdr:from>
    <xdr:to>
      <xdr:col>7</xdr:col>
      <xdr:colOff>359597</xdr:colOff>
      <xdr:row>221</xdr:row>
      <xdr:rowOff>136893</xdr:rowOff>
    </xdr:to>
    <xdr:sp macro="" textlink="">
      <xdr:nvSpPr>
        <xdr:cNvPr id="853" name="月 852"/>
        <xdr:cNvSpPr/>
      </xdr:nvSpPr>
      <xdr:spPr>
        <a:xfrm rot="13320000">
          <a:off x="4383597" y="16433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223</xdr:row>
      <xdr:rowOff>23653</xdr:rowOff>
    </xdr:from>
    <xdr:to>
      <xdr:col>7</xdr:col>
      <xdr:colOff>375890</xdr:colOff>
      <xdr:row>223</xdr:row>
      <xdr:rowOff>139714</xdr:rowOff>
    </xdr:to>
    <xdr:sp macro="" textlink="">
      <xdr:nvSpPr>
        <xdr:cNvPr id="854" name="太陽 853"/>
        <xdr:cNvSpPr/>
      </xdr:nvSpPr>
      <xdr:spPr>
        <a:xfrm>
          <a:off x="4344379" y="16730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224</xdr:row>
      <xdr:rowOff>31493</xdr:rowOff>
    </xdr:from>
    <xdr:to>
      <xdr:col>7</xdr:col>
      <xdr:colOff>359597</xdr:colOff>
      <xdr:row>224</xdr:row>
      <xdr:rowOff>136893</xdr:rowOff>
    </xdr:to>
    <xdr:sp macro="" textlink="">
      <xdr:nvSpPr>
        <xdr:cNvPr id="855" name="月 854"/>
        <xdr:cNvSpPr/>
      </xdr:nvSpPr>
      <xdr:spPr>
        <a:xfrm rot="13320000">
          <a:off x="4383597" y="16890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226</xdr:row>
      <xdr:rowOff>23653</xdr:rowOff>
    </xdr:from>
    <xdr:to>
      <xdr:col>7</xdr:col>
      <xdr:colOff>375890</xdr:colOff>
      <xdr:row>226</xdr:row>
      <xdr:rowOff>139714</xdr:rowOff>
    </xdr:to>
    <xdr:sp macro="" textlink="">
      <xdr:nvSpPr>
        <xdr:cNvPr id="856" name="太陽 855"/>
        <xdr:cNvSpPr/>
      </xdr:nvSpPr>
      <xdr:spPr>
        <a:xfrm>
          <a:off x="4344379" y="1718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227</xdr:row>
      <xdr:rowOff>31493</xdr:rowOff>
    </xdr:from>
    <xdr:to>
      <xdr:col>7</xdr:col>
      <xdr:colOff>359597</xdr:colOff>
      <xdr:row>227</xdr:row>
      <xdr:rowOff>136893</xdr:rowOff>
    </xdr:to>
    <xdr:sp macro="" textlink="">
      <xdr:nvSpPr>
        <xdr:cNvPr id="857" name="月 856"/>
        <xdr:cNvSpPr/>
      </xdr:nvSpPr>
      <xdr:spPr>
        <a:xfrm rot="13320000">
          <a:off x="4383597" y="1734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229</xdr:row>
      <xdr:rowOff>23653</xdr:rowOff>
    </xdr:from>
    <xdr:to>
      <xdr:col>7</xdr:col>
      <xdr:colOff>375890</xdr:colOff>
      <xdr:row>229</xdr:row>
      <xdr:rowOff>139714</xdr:rowOff>
    </xdr:to>
    <xdr:sp macro="" textlink="">
      <xdr:nvSpPr>
        <xdr:cNvPr id="858" name="太陽 857"/>
        <xdr:cNvSpPr/>
      </xdr:nvSpPr>
      <xdr:spPr>
        <a:xfrm>
          <a:off x="4344379" y="17644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230</xdr:row>
      <xdr:rowOff>31493</xdr:rowOff>
    </xdr:from>
    <xdr:to>
      <xdr:col>7</xdr:col>
      <xdr:colOff>359597</xdr:colOff>
      <xdr:row>230</xdr:row>
      <xdr:rowOff>136893</xdr:rowOff>
    </xdr:to>
    <xdr:sp macro="" textlink="">
      <xdr:nvSpPr>
        <xdr:cNvPr id="859" name="月 858"/>
        <xdr:cNvSpPr/>
      </xdr:nvSpPr>
      <xdr:spPr>
        <a:xfrm rot="13320000">
          <a:off x="4383597" y="17805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232</xdr:row>
      <xdr:rowOff>23653</xdr:rowOff>
    </xdr:from>
    <xdr:to>
      <xdr:col>7</xdr:col>
      <xdr:colOff>375890</xdr:colOff>
      <xdr:row>232</xdr:row>
      <xdr:rowOff>139714</xdr:rowOff>
    </xdr:to>
    <xdr:sp macro="" textlink="">
      <xdr:nvSpPr>
        <xdr:cNvPr id="860" name="太陽 859"/>
        <xdr:cNvSpPr/>
      </xdr:nvSpPr>
      <xdr:spPr>
        <a:xfrm>
          <a:off x="4344379" y="18102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233</xdr:row>
      <xdr:rowOff>31493</xdr:rowOff>
    </xdr:from>
    <xdr:to>
      <xdr:col>7</xdr:col>
      <xdr:colOff>359597</xdr:colOff>
      <xdr:row>233</xdr:row>
      <xdr:rowOff>136893</xdr:rowOff>
    </xdr:to>
    <xdr:sp macro="" textlink="">
      <xdr:nvSpPr>
        <xdr:cNvPr id="861" name="月 860"/>
        <xdr:cNvSpPr/>
      </xdr:nvSpPr>
      <xdr:spPr>
        <a:xfrm rot="13320000">
          <a:off x="4383597" y="18262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235</xdr:row>
      <xdr:rowOff>23653</xdr:rowOff>
    </xdr:from>
    <xdr:to>
      <xdr:col>7</xdr:col>
      <xdr:colOff>375890</xdr:colOff>
      <xdr:row>235</xdr:row>
      <xdr:rowOff>139714</xdr:rowOff>
    </xdr:to>
    <xdr:sp macro="" textlink="">
      <xdr:nvSpPr>
        <xdr:cNvPr id="862" name="太陽 861"/>
        <xdr:cNvSpPr/>
      </xdr:nvSpPr>
      <xdr:spPr>
        <a:xfrm>
          <a:off x="4344379" y="18559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236</xdr:row>
      <xdr:rowOff>31493</xdr:rowOff>
    </xdr:from>
    <xdr:to>
      <xdr:col>7</xdr:col>
      <xdr:colOff>359597</xdr:colOff>
      <xdr:row>236</xdr:row>
      <xdr:rowOff>136893</xdr:rowOff>
    </xdr:to>
    <xdr:sp macro="" textlink="">
      <xdr:nvSpPr>
        <xdr:cNvPr id="863" name="月 862"/>
        <xdr:cNvSpPr/>
      </xdr:nvSpPr>
      <xdr:spPr>
        <a:xfrm rot="13320000">
          <a:off x="4383597" y="18719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238</xdr:row>
      <xdr:rowOff>23653</xdr:rowOff>
    </xdr:from>
    <xdr:to>
      <xdr:col>7</xdr:col>
      <xdr:colOff>375890</xdr:colOff>
      <xdr:row>238</xdr:row>
      <xdr:rowOff>139714</xdr:rowOff>
    </xdr:to>
    <xdr:sp macro="" textlink="">
      <xdr:nvSpPr>
        <xdr:cNvPr id="864" name="太陽 863"/>
        <xdr:cNvSpPr/>
      </xdr:nvSpPr>
      <xdr:spPr>
        <a:xfrm>
          <a:off x="4344379" y="19016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239</xdr:row>
      <xdr:rowOff>31493</xdr:rowOff>
    </xdr:from>
    <xdr:to>
      <xdr:col>7</xdr:col>
      <xdr:colOff>359597</xdr:colOff>
      <xdr:row>239</xdr:row>
      <xdr:rowOff>136893</xdr:rowOff>
    </xdr:to>
    <xdr:sp macro="" textlink="">
      <xdr:nvSpPr>
        <xdr:cNvPr id="865" name="月 864"/>
        <xdr:cNvSpPr/>
      </xdr:nvSpPr>
      <xdr:spPr>
        <a:xfrm rot="13320000">
          <a:off x="4383597" y="19176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241</xdr:row>
      <xdr:rowOff>23653</xdr:rowOff>
    </xdr:from>
    <xdr:to>
      <xdr:col>7</xdr:col>
      <xdr:colOff>375890</xdr:colOff>
      <xdr:row>241</xdr:row>
      <xdr:rowOff>139714</xdr:rowOff>
    </xdr:to>
    <xdr:sp macro="" textlink="">
      <xdr:nvSpPr>
        <xdr:cNvPr id="866" name="太陽 865"/>
        <xdr:cNvSpPr/>
      </xdr:nvSpPr>
      <xdr:spPr>
        <a:xfrm>
          <a:off x="4344379" y="19473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242</xdr:row>
      <xdr:rowOff>31493</xdr:rowOff>
    </xdr:from>
    <xdr:to>
      <xdr:col>7</xdr:col>
      <xdr:colOff>359597</xdr:colOff>
      <xdr:row>242</xdr:row>
      <xdr:rowOff>136893</xdr:rowOff>
    </xdr:to>
    <xdr:sp macro="" textlink="">
      <xdr:nvSpPr>
        <xdr:cNvPr id="867" name="月 866"/>
        <xdr:cNvSpPr/>
      </xdr:nvSpPr>
      <xdr:spPr>
        <a:xfrm rot="13320000">
          <a:off x="4383597" y="19633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241</xdr:row>
      <xdr:rowOff>23653</xdr:rowOff>
    </xdr:from>
    <xdr:to>
      <xdr:col>7</xdr:col>
      <xdr:colOff>375890</xdr:colOff>
      <xdr:row>241</xdr:row>
      <xdr:rowOff>139714</xdr:rowOff>
    </xdr:to>
    <xdr:sp macro="" textlink="">
      <xdr:nvSpPr>
        <xdr:cNvPr id="868" name="太陽 867"/>
        <xdr:cNvSpPr/>
      </xdr:nvSpPr>
      <xdr:spPr>
        <a:xfrm>
          <a:off x="4344379" y="19473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242</xdr:row>
      <xdr:rowOff>31493</xdr:rowOff>
    </xdr:from>
    <xdr:to>
      <xdr:col>7</xdr:col>
      <xdr:colOff>359597</xdr:colOff>
      <xdr:row>242</xdr:row>
      <xdr:rowOff>136893</xdr:rowOff>
    </xdr:to>
    <xdr:sp macro="" textlink="">
      <xdr:nvSpPr>
        <xdr:cNvPr id="869" name="月 868"/>
        <xdr:cNvSpPr/>
      </xdr:nvSpPr>
      <xdr:spPr>
        <a:xfrm rot="13320000">
          <a:off x="4383597" y="19633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244</xdr:row>
      <xdr:rowOff>23653</xdr:rowOff>
    </xdr:from>
    <xdr:to>
      <xdr:col>7</xdr:col>
      <xdr:colOff>375890</xdr:colOff>
      <xdr:row>244</xdr:row>
      <xdr:rowOff>139714</xdr:rowOff>
    </xdr:to>
    <xdr:sp macro="" textlink="">
      <xdr:nvSpPr>
        <xdr:cNvPr id="870" name="太陽 869"/>
        <xdr:cNvSpPr/>
      </xdr:nvSpPr>
      <xdr:spPr>
        <a:xfrm>
          <a:off x="4344379" y="19930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245</xdr:row>
      <xdr:rowOff>31493</xdr:rowOff>
    </xdr:from>
    <xdr:to>
      <xdr:col>7</xdr:col>
      <xdr:colOff>359597</xdr:colOff>
      <xdr:row>245</xdr:row>
      <xdr:rowOff>136893</xdr:rowOff>
    </xdr:to>
    <xdr:sp macro="" textlink="">
      <xdr:nvSpPr>
        <xdr:cNvPr id="871" name="月 870"/>
        <xdr:cNvSpPr/>
      </xdr:nvSpPr>
      <xdr:spPr>
        <a:xfrm rot="13320000">
          <a:off x="4383597" y="20091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247</xdr:row>
      <xdr:rowOff>23653</xdr:rowOff>
    </xdr:from>
    <xdr:to>
      <xdr:col>7</xdr:col>
      <xdr:colOff>375890</xdr:colOff>
      <xdr:row>247</xdr:row>
      <xdr:rowOff>139714</xdr:rowOff>
    </xdr:to>
    <xdr:sp macro="" textlink="">
      <xdr:nvSpPr>
        <xdr:cNvPr id="872" name="太陽 871"/>
        <xdr:cNvSpPr/>
      </xdr:nvSpPr>
      <xdr:spPr>
        <a:xfrm>
          <a:off x="4344379" y="20388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248</xdr:row>
      <xdr:rowOff>31493</xdr:rowOff>
    </xdr:from>
    <xdr:to>
      <xdr:col>7</xdr:col>
      <xdr:colOff>359597</xdr:colOff>
      <xdr:row>248</xdr:row>
      <xdr:rowOff>136893</xdr:rowOff>
    </xdr:to>
    <xdr:sp macro="" textlink="">
      <xdr:nvSpPr>
        <xdr:cNvPr id="873" name="月 872"/>
        <xdr:cNvSpPr/>
      </xdr:nvSpPr>
      <xdr:spPr>
        <a:xfrm rot="13320000">
          <a:off x="4383597" y="20548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250</xdr:row>
      <xdr:rowOff>23653</xdr:rowOff>
    </xdr:from>
    <xdr:to>
      <xdr:col>7</xdr:col>
      <xdr:colOff>375890</xdr:colOff>
      <xdr:row>250</xdr:row>
      <xdr:rowOff>139714</xdr:rowOff>
    </xdr:to>
    <xdr:sp macro="" textlink="">
      <xdr:nvSpPr>
        <xdr:cNvPr id="874" name="太陽 873"/>
        <xdr:cNvSpPr/>
      </xdr:nvSpPr>
      <xdr:spPr>
        <a:xfrm>
          <a:off x="4344379" y="20845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251</xdr:row>
      <xdr:rowOff>31493</xdr:rowOff>
    </xdr:from>
    <xdr:to>
      <xdr:col>7</xdr:col>
      <xdr:colOff>359597</xdr:colOff>
      <xdr:row>251</xdr:row>
      <xdr:rowOff>136893</xdr:rowOff>
    </xdr:to>
    <xdr:sp macro="" textlink="">
      <xdr:nvSpPr>
        <xdr:cNvPr id="875" name="月 874"/>
        <xdr:cNvSpPr/>
      </xdr:nvSpPr>
      <xdr:spPr>
        <a:xfrm rot="13320000">
          <a:off x="4383597" y="21005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253</xdr:row>
      <xdr:rowOff>23653</xdr:rowOff>
    </xdr:from>
    <xdr:to>
      <xdr:col>7</xdr:col>
      <xdr:colOff>375890</xdr:colOff>
      <xdr:row>253</xdr:row>
      <xdr:rowOff>139714</xdr:rowOff>
    </xdr:to>
    <xdr:sp macro="" textlink="">
      <xdr:nvSpPr>
        <xdr:cNvPr id="876" name="太陽 875"/>
        <xdr:cNvSpPr/>
      </xdr:nvSpPr>
      <xdr:spPr>
        <a:xfrm>
          <a:off x="4344379" y="21302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254</xdr:row>
      <xdr:rowOff>31493</xdr:rowOff>
    </xdr:from>
    <xdr:to>
      <xdr:col>7</xdr:col>
      <xdr:colOff>359597</xdr:colOff>
      <xdr:row>254</xdr:row>
      <xdr:rowOff>136893</xdr:rowOff>
    </xdr:to>
    <xdr:sp macro="" textlink="">
      <xdr:nvSpPr>
        <xdr:cNvPr id="877" name="月 876"/>
        <xdr:cNvSpPr/>
      </xdr:nvSpPr>
      <xdr:spPr>
        <a:xfrm rot="13320000">
          <a:off x="4383597" y="21462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256</xdr:row>
      <xdr:rowOff>23653</xdr:rowOff>
    </xdr:from>
    <xdr:to>
      <xdr:col>7</xdr:col>
      <xdr:colOff>375890</xdr:colOff>
      <xdr:row>256</xdr:row>
      <xdr:rowOff>139714</xdr:rowOff>
    </xdr:to>
    <xdr:sp macro="" textlink="">
      <xdr:nvSpPr>
        <xdr:cNvPr id="878" name="太陽 877"/>
        <xdr:cNvSpPr/>
      </xdr:nvSpPr>
      <xdr:spPr>
        <a:xfrm>
          <a:off x="4344379" y="21759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257</xdr:row>
      <xdr:rowOff>31493</xdr:rowOff>
    </xdr:from>
    <xdr:to>
      <xdr:col>7</xdr:col>
      <xdr:colOff>359597</xdr:colOff>
      <xdr:row>257</xdr:row>
      <xdr:rowOff>136893</xdr:rowOff>
    </xdr:to>
    <xdr:sp macro="" textlink="">
      <xdr:nvSpPr>
        <xdr:cNvPr id="879" name="月 878"/>
        <xdr:cNvSpPr/>
      </xdr:nvSpPr>
      <xdr:spPr>
        <a:xfrm rot="13320000">
          <a:off x="4383597" y="21919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259</xdr:row>
      <xdr:rowOff>23653</xdr:rowOff>
    </xdr:from>
    <xdr:to>
      <xdr:col>7</xdr:col>
      <xdr:colOff>375890</xdr:colOff>
      <xdr:row>259</xdr:row>
      <xdr:rowOff>139714</xdr:rowOff>
    </xdr:to>
    <xdr:sp macro="" textlink="">
      <xdr:nvSpPr>
        <xdr:cNvPr id="880" name="太陽 879"/>
        <xdr:cNvSpPr/>
      </xdr:nvSpPr>
      <xdr:spPr>
        <a:xfrm>
          <a:off x="4344379" y="22216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260</xdr:row>
      <xdr:rowOff>31493</xdr:rowOff>
    </xdr:from>
    <xdr:to>
      <xdr:col>7</xdr:col>
      <xdr:colOff>359597</xdr:colOff>
      <xdr:row>260</xdr:row>
      <xdr:rowOff>136893</xdr:rowOff>
    </xdr:to>
    <xdr:sp macro="" textlink="">
      <xdr:nvSpPr>
        <xdr:cNvPr id="881" name="月 880"/>
        <xdr:cNvSpPr/>
      </xdr:nvSpPr>
      <xdr:spPr>
        <a:xfrm rot="13320000">
          <a:off x="4383597" y="22377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262</xdr:row>
      <xdr:rowOff>23653</xdr:rowOff>
    </xdr:from>
    <xdr:to>
      <xdr:col>7</xdr:col>
      <xdr:colOff>375890</xdr:colOff>
      <xdr:row>262</xdr:row>
      <xdr:rowOff>139714</xdr:rowOff>
    </xdr:to>
    <xdr:sp macro="" textlink="">
      <xdr:nvSpPr>
        <xdr:cNvPr id="882" name="太陽 881"/>
        <xdr:cNvSpPr/>
      </xdr:nvSpPr>
      <xdr:spPr>
        <a:xfrm>
          <a:off x="4344379" y="4386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263</xdr:row>
      <xdr:rowOff>31493</xdr:rowOff>
    </xdr:from>
    <xdr:to>
      <xdr:col>7</xdr:col>
      <xdr:colOff>359597</xdr:colOff>
      <xdr:row>263</xdr:row>
      <xdr:rowOff>136893</xdr:rowOff>
    </xdr:to>
    <xdr:sp macro="" textlink="">
      <xdr:nvSpPr>
        <xdr:cNvPr id="883" name="月 882"/>
        <xdr:cNvSpPr/>
      </xdr:nvSpPr>
      <xdr:spPr>
        <a:xfrm rot="13320000">
          <a:off x="4383597" y="4546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265</xdr:row>
      <xdr:rowOff>23653</xdr:rowOff>
    </xdr:from>
    <xdr:to>
      <xdr:col>7</xdr:col>
      <xdr:colOff>375890</xdr:colOff>
      <xdr:row>265</xdr:row>
      <xdr:rowOff>139714</xdr:rowOff>
    </xdr:to>
    <xdr:sp macro="" textlink="">
      <xdr:nvSpPr>
        <xdr:cNvPr id="884" name="太陽 883"/>
        <xdr:cNvSpPr/>
      </xdr:nvSpPr>
      <xdr:spPr>
        <a:xfrm>
          <a:off x="4344379" y="4843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266</xdr:row>
      <xdr:rowOff>31493</xdr:rowOff>
    </xdr:from>
    <xdr:to>
      <xdr:col>7</xdr:col>
      <xdr:colOff>359597</xdr:colOff>
      <xdr:row>266</xdr:row>
      <xdr:rowOff>136893</xdr:rowOff>
    </xdr:to>
    <xdr:sp macro="" textlink="">
      <xdr:nvSpPr>
        <xdr:cNvPr id="885" name="月 884"/>
        <xdr:cNvSpPr/>
      </xdr:nvSpPr>
      <xdr:spPr>
        <a:xfrm rot="13320000">
          <a:off x="4383597" y="5003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268</xdr:row>
      <xdr:rowOff>23653</xdr:rowOff>
    </xdr:from>
    <xdr:to>
      <xdr:col>7</xdr:col>
      <xdr:colOff>375890</xdr:colOff>
      <xdr:row>268</xdr:row>
      <xdr:rowOff>139714</xdr:rowOff>
    </xdr:to>
    <xdr:sp macro="" textlink="">
      <xdr:nvSpPr>
        <xdr:cNvPr id="886" name="太陽 885"/>
        <xdr:cNvSpPr/>
      </xdr:nvSpPr>
      <xdr:spPr>
        <a:xfrm>
          <a:off x="4344379" y="5300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269</xdr:row>
      <xdr:rowOff>31493</xdr:rowOff>
    </xdr:from>
    <xdr:to>
      <xdr:col>7</xdr:col>
      <xdr:colOff>359597</xdr:colOff>
      <xdr:row>269</xdr:row>
      <xdr:rowOff>136893</xdr:rowOff>
    </xdr:to>
    <xdr:sp macro="" textlink="">
      <xdr:nvSpPr>
        <xdr:cNvPr id="887" name="月 886"/>
        <xdr:cNvSpPr/>
      </xdr:nvSpPr>
      <xdr:spPr>
        <a:xfrm rot="13320000">
          <a:off x="4383597" y="5460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271</xdr:row>
      <xdr:rowOff>23653</xdr:rowOff>
    </xdr:from>
    <xdr:to>
      <xdr:col>7</xdr:col>
      <xdr:colOff>375890</xdr:colOff>
      <xdr:row>271</xdr:row>
      <xdr:rowOff>139714</xdr:rowOff>
    </xdr:to>
    <xdr:sp macro="" textlink="">
      <xdr:nvSpPr>
        <xdr:cNvPr id="888" name="太陽 887"/>
        <xdr:cNvSpPr/>
      </xdr:nvSpPr>
      <xdr:spPr>
        <a:xfrm>
          <a:off x="4344379" y="575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272</xdr:row>
      <xdr:rowOff>31493</xdr:rowOff>
    </xdr:from>
    <xdr:to>
      <xdr:col>7</xdr:col>
      <xdr:colOff>359597</xdr:colOff>
      <xdr:row>272</xdr:row>
      <xdr:rowOff>136893</xdr:rowOff>
    </xdr:to>
    <xdr:sp macro="" textlink="">
      <xdr:nvSpPr>
        <xdr:cNvPr id="889" name="月 888"/>
        <xdr:cNvSpPr/>
      </xdr:nvSpPr>
      <xdr:spPr>
        <a:xfrm rot="13320000">
          <a:off x="4383597" y="591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271</xdr:row>
      <xdr:rowOff>23653</xdr:rowOff>
    </xdr:from>
    <xdr:to>
      <xdr:col>7</xdr:col>
      <xdr:colOff>375890</xdr:colOff>
      <xdr:row>271</xdr:row>
      <xdr:rowOff>139714</xdr:rowOff>
    </xdr:to>
    <xdr:sp macro="" textlink="">
      <xdr:nvSpPr>
        <xdr:cNvPr id="890" name="太陽 889"/>
        <xdr:cNvSpPr/>
      </xdr:nvSpPr>
      <xdr:spPr>
        <a:xfrm>
          <a:off x="4344379" y="575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272</xdr:row>
      <xdr:rowOff>31493</xdr:rowOff>
    </xdr:from>
    <xdr:to>
      <xdr:col>7</xdr:col>
      <xdr:colOff>359597</xdr:colOff>
      <xdr:row>272</xdr:row>
      <xdr:rowOff>136893</xdr:rowOff>
    </xdr:to>
    <xdr:sp macro="" textlink="">
      <xdr:nvSpPr>
        <xdr:cNvPr id="891" name="月 890"/>
        <xdr:cNvSpPr/>
      </xdr:nvSpPr>
      <xdr:spPr>
        <a:xfrm rot="13320000">
          <a:off x="4383597" y="591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274</xdr:row>
      <xdr:rowOff>23653</xdr:rowOff>
    </xdr:from>
    <xdr:to>
      <xdr:col>7</xdr:col>
      <xdr:colOff>375890</xdr:colOff>
      <xdr:row>274</xdr:row>
      <xdr:rowOff>139714</xdr:rowOff>
    </xdr:to>
    <xdr:sp macro="" textlink="">
      <xdr:nvSpPr>
        <xdr:cNvPr id="892" name="太陽 891"/>
        <xdr:cNvSpPr/>
      </xdr:nvSpPr>
      <xdr:spPr>
        <a:xfrm>
          <a:off x="4344379" y="6214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275</xdr:row>
      <xdr:rowOff>31493</xdr:rowOff>
    </xdr:from>
    <xdr:to>
      <xdr:col>7</xdr:col>
      <xdr:colOff>359597</xdr:colOff>
      <xdr:row>275</xdr:row>
      <xdr:rowOff>136893</xdr:rowOff>
    </xdr:to>
    <xdr:sp macro="" textlink="">
      <xdr:nvSpPr>
        <xdr:cNvPr id="893" name="月 892"/>
        <xdr:cNvSpPr/>
      </xdr:nvSpPr>
      <xdr:spPr>
        <a:xfrm rot="13320000">
          <a:off x="4383597" y="6375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277</xdr:row>
      <xdr:rowOff>23653</xdr:rowOff>
    </xdr:from>
    <xdr:to>
      <xdr:col>7</xdr:col>
      <xdr:colOff>375890</xdr:colOff>
      <xdr:row>277</xdr:row>
      <xdr:rowOff>139714</xdr:rowOff>
    </xdr:to>
    <xdr:sp macro="" textlink="">
      <xdr:nvSpPr>
        <xdr:cNvPr id="894" name="太陽 893"/>
        <xdr:cNvSpPr/>
      </xdr:nvSpPr>
      <xdr:spPr>
        <a:xfrm>
          <a:off x="4344379" y="6672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278</xdr:row>
      <xdr:rowOff>31493</xdr:rowOff>
    </xdr:from>
    <xdr:to>
      <xdr:col>7</xdr:col>
      <xdr:colOff>359597</xdr:colOff>
      <xdr:row>278</xdr:row>
      <xdr:rowOff>136893</xdr:rowOff>
    </xdr:to>
    <xdr:sp macro="" textlink="">
      <xdr:nvSpPr>
        <xdr:cNvPr id="895" name="月 894"/>
        <xdr:cNvSpPr/>
      </xdr:nvSpPr>
      <xdr:spPr>
        <a:xfrm rot="13320000">
          <a:off x="4383597" y="6832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280</xdr:row>
      <xdr:rowOff>23653</xdr:rowOff>
    </xdr:from>
    <xdr:to>
      <xdr:col>7</xdr:col>
      <xdr:colOff>375890</xdr:colOff>
      <xdr:row>280</xdr:row>
      <xdr:rowOff>139714</xdr:rowOff>
    </xdr:to>
    <xdr:sp macro="" textlink="">
      <xdr:nvSpPr>
        <xdr:cNvPr id="896" name="太陽 895"/>
        <xdr:cNvSpPr/>
      </xdr:nvSpPr>
      <xdr:spPr>
        <a:xfrm>
          <a:off x="4344379" y="7129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281</xdr:row>
      <xdr:rowOff>31493</xdr:rowOff>
    </xdr:from>
    <xdr:to>
      <xdr:col>7</xdr:col>
      <xdr:colOff>359597</xdr:colOff>
      <xdr:row>281</xdr:row>
      <xdr:rowOff>136893</xdr:rowOff>
    </xdr:to>
    <xdr:sp macro="" textlink="">
      <xdr:nvSpPr>
        <xdr:cNvPr id="897" name="月 896"/>
        <xdr:cNvSpPr/>
      </xdr:nvSpPr>
      <xdr:spPr>
        <a:xfrm rot="13320000">
          <a:off x="4383597" y="7289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283</xdr:row>
      <xdr:rowOff>23653</xdr:rowOff>
    </xdr:from>
    <xdr:to>
      <xdr:col>7</xdr:col>
      <xdr:colOff>375890</xdr:colOff>
      <xdr:row>283</xdr:row>
      <xdr:rowOff>139714</xdr:rowOff>
    </xdr:to>
    <xdr:sp macro="" textlink="">
      <xdr:nvSpPr>
        <xdr:cNvPr id="898" name="太陽 897"/>
        <xdr:cNvSpPr/>
      </xdr:nvSpPr>
      <xdr:spPr>
        <a:xfrm>
          <a:off x="4344379" y="7586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284</xdr:row>
      <xdr:rowOff>31493</xdr:rowOff>
    </xdr:from>
    <xdr:to>
      <xdr:col>7</xdr:col>
      <xdr:colOff>359597</xdr:colOff>
      <xdr:row>284</xdr:row>
      <xdr:rowOff>136893</xdr:rowOff>
    </xdr:to>
    <xdr:sp macro="" textlink="">
      <xdr:nvSpPr>
        <xdr:cNvPr id="899" name="月 898"/>
        <xdr:cNvSpPr/>
      </xdr:nvSpPr>
      <xdr:spPr>
        <a:xfrm rot="13320000">
          <a:off x="4383597" y="7746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286</xdr:row>
      <xdr:rowOff>23653</xdr:rowOff>
    </xdr:from>
    <xdr:to>
      <xdr:col>7</xdr:col>
      <xdr:colOff>375890</xdr:colOff>
      <xdr:row>286</xdr:row>
      <xdr:rowOff>139714</xdr:rowOff>
    </xdr:to>
    <xdr:sp macro="" textlink="">
      <xdr:nvSpPr>
        <xdr:cNvPr id="900" name="太陽 899"/>
        <xdr:cNvSpPr/>
      </xdr:nvSpPr>
      <xdr:spPr>
        <a:xfrm>
          <a:off x="4344379" y="8043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287</xdr:row>
      <xdr:rowOff>31493</xdr:rowOff>
    </xdr:from>
    <xdr:to>
      <xdr:col>7</xdr:col>
      <xdr:colOff>359597</xdr:colOff>
      <xdr:row>287</xdr:row>
      <xdr:rowOff>136893</xdr:rowOff>
    </xdr:to>
    <xdr:sp macro="" textlink="">
      <xdr:nvSpPr>
        <xdr:cNvPr id="901" name="月 900"/>
        <xdr:cNvSpPr/>
      </xdr:nvSpPr>
      <xdr:spPr>
        <a:xfrm rot="13320000">
          <a:off x="4383597" y="8203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289</xdr:row>
      <xdr:rowOff>23653</xdr:rowOff>
    </xdr:from>
    <xdr:to>
      <xdr:col>7</xdr:col>
      <xdr:colOff>375890</xdr:colOff>
      <xdr:row>289</xdr:row>
      <xdr:rowOff>139714</xdr:rowOff>
    </xdr:to>
    <xdr:sp macro="" textlink="">
      <xdr:nvSpPr>
        <xdr:cNvPr id="902" name="太陽 901"/>
        <xdr:cNvSpPr/>
      </xdr:nvSpPr>
      <xdr:spPr>
        <a:xfrm>
          <a:off x="4344379" y="8500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290</xdr:row>
      <xdr:rowOff>31493</xdr:rowOff>
    </xdr:from>
    <xdr:to>
      <xdr:col>7</xdr:col>
      <xdr:colOff>359597</xdr:colOff>
      <xdr:row>290</xdr:row>
      <xdr:rowOff>136893</xdr:rowOff>
    </xdr:to>
    <xdr:sp macro="" textlink="">
      <xdr:nvSpPr>
        <xdr:cNvPr id="903" name="月 902"/>
        <xdr:cNvSpPr/>
      </xdr:nvSpPr>
      <xdr:spPr>
        <a:xfrm rot="13320000">
          <a:off x="4383597" y="8661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292</xdr:row>
      <xdr:rowOff>23653</xdr:rowOff>
    </xdr:from>
    <xdr:to>
      <xdr:col>7</xdr:col>
      <xdr:colOff>375890</xdr:colOff>
      <xdr:row>292</xdr:row>
      <xdr:rowOff>139714</xdr:rowOff>
    </xdr:to>
    <xdr:sp macro="" textlink="">
      <xdr:nvSpPr>
        <xdr:cNvPr id="904" name="太陽 903"/>
        <xdr:cNvSpPr/>
      </xdr:nvSpPr>
      <xdr:spPr>
        <a:xfrm>
          <a:off x="4344379" y="8958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293</xdr:row>
      <xdr:rowOff>31493</xdr:rowOff>
    </xdr:from>
    <xdr:to>
      <xdr:col>7</xdr:col>
      <xdr:colOff>359597</xdr:colOff>
      <xdr:row>293</xdr:row>
      <xdr:rowOff>136893</xdr:rowOff>
    </xdr:to>
    <xdr:sp macro="" textlink="">
      <xdr:nvSpPr>
        <xdr:cNvPr id="905" name="月 904"/>
        <xdr:cNvSpPr/>
      </xdr:nvSpPr>
      <xdr:spPr>
        <a:xfrm rot="13320000">
          <a:off x="4383597" y="9118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295</xdr:row>
      <xdr:rowOff>23653</xdr:rowOff>
    </xdr:from>
    <xdr:to>
      <xdr:col>7</xdr:col>
      <xdr:colOff>375890</xdr:colOff>
      <xdr:row>295</xdr:row>
      <xdr:rowOff>139714</xdr:rowOff>
    </xdr:to>
    <xdr:sp macro="" textlink="">
      <xdr:nvSpPr>
        <xdr:cNvPr id="906" name="太陽 905"/>
        <xdr:cNvSpPr/>
      </xdr:nvSpPr>
      <xdr:spPr>
        <a:xfrm>
          <a:off x="4344379" y="9415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296</xdr:row>
      <xdr:rowOff>31493</xdr:rowOff>
    </xdr:from>
    <xdr:to>
      <xdr:col>7</xdr:col>
      <xdr:colOff>359597</xdr:colOff>
      <xdr:row>296</xdr:row>
      <xdr:rowOff>136893</xdr:rowOff>
    </xdr:to>
    <xdr:sp macro="" textlink="">
      <xdr:nvSpPr>
        <xdr:cNvPr id="907" name="月 906"/>
        <xdr:cNvSpPr/>
      </xdr:nvSpPr>
      <xdr:spPr>
        <a:xfrm rot="13320000">
          <a:off x="4383597" y="9575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298</xdr:row>
      <xdr:rowOff>23653</xdr:rowOff>
    </xdr:from>
    <xdr:to>
      <xdr:col>7</xdr:col>
      <xdr:colOff>375890</xdr:colOff>
      <xdr:row>298</xdr:row>
      <xdr:rowOff>139714</xdr:rowOff>
    </xdr:to>
    <xdr:sp macro="" textlink="">
      <xdr:nvSpPr>
        <xdr:cNvPr id="908" name="太陽 907"/>
        <xdr:cNvSpPr/>
      </xdr:nvSpPr>
      <xdr:spPr>
        <a:xfrm>
          <a:off x="4344379" y="9872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299</xdr:row>
      <xdr:rowOff>31493</xdr:rowOff>
    </xdr:from>
    <xdr:to>
      <xdr:col>7</xdr:col>
      <xdr:colOff>359597</xdr:colOff>
      <xdr:row>299</xdr:row>
      <xdr:rowOff>136893</xdr:rowOff>
    </xdr:to>
    <xdr:sp macro="" textlink="">
      <xdr:nvSpPr>
        <xdr:cNvPr id="909" name="月 908"/>
        <xdr:cNvSpPr/>
      </xdr:nvSpPr>
      <xdr:spPr>
        <a:xfrm rot="13320000">
          <a:off x="4383597" y="10032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301</xdr:row>
      <xdr:rowOff>23653</xdr:rowOff>
    </xdr:from>
    <xdr:to>
      <xdr:col>7</xdr:col>
      <xdr:colOff>375890</xdr:colOff>
      <xdr:row>301</xdr:row>
      <xdr:rowOff>139714</xdr:rowOff>
    </xdr:to>
    <xdr:sp macro="" textlink="">
      <xdr:nvSpPr>
        <xdr:cNvPr id="910" name="太陽 909"/>
        <xdr:cNvSpPr/>
      </xdr:nvSpPr>
      <xdr:spPr>
        <a:xfrm>
          <a:off x="4344379" y="10329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302</xdr:row>
      <xdr:rowOff>31493</xdr:rowOff>
    </xdr:from>
    <xdr:to>
      <xdr:col>7</xdr:col>
      <xdr:colOff>359597</xdr:colOff>
      <xdr:row>302</xdr:row>
      <xdr:rowOff>136893</xdr:rowOff>
    </xdr:to>
    <xdr:sp macro="" textlink="">
      <xdr:nvSpPr>
        <xdr:cNvPr id="911" name="月 910"/>
        <xdr:cNvSpPr/>
      </xdr:nvSpPr>
      <xdr:spPr>
        <a:xfrm rot="13320000">
          <a:off x="4383597" y="10489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301</xdr:row>
      <xdr:rowOff>23653</xdr:rowOff>
    </xdr:from>
    <xdr:to>
      <xdr:col>7</xdr:col>
      <xdr:colOff>375890</xdr:colOff>
      <xdr:row>301</xdr:row>
      <xdr:rowOff>139714</xdr:rowOff>
    </xdr:to>
    <xdr:sp macro="" textlink="">
      <xdr:nvSpPr>
        <xdr:cNvPr id="912" name="太陽 911"/>
        <xdr:cNvSpPr/>
      </xdr:nvSpPr>
      <xdr:spPr>
        <a:xfrm>
          <a:off x="4344379" y="10329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302</xdr:row>
      <xdr:rowOff>31493</xdr:rowOff>
    </xdr:from>
    <xdr:to>
      <xdr:col>7</xdr:col>
      <xdr:colOff>359597</xdr:colOff>
      <xdr:row>302</xdr:row>
      <xdr:rowOff>136893</xdr:rowOff>
    </xdr:to>
    <xdr:sp macro="" textlink="">
      <xdr:nvSpPr>
        <xdr:cNvPr id="913" name="月 912"/>
        <xdr:cNvSpPr/>
      </xdr:nvSpPr>
      <xdr:spPr>
        <a:xfrm rot="13320000">
          <a:off x="4383597" y="10489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304</xdr:row>
      <xdr:rowOff>23653</xdr:rowOff>
    </xdr:from>
    <xdr:to>
      <xdr:col>7</xdr:col>
      <xdr:colOff>375890</xdr:colOff>
      <xdr:row>304</xdr:row>
      <xdr:rowOff>139714</xdr:rowOff>
    </xdr:to>
    <xdr:sp macro="" textlink="">
      <xdr:nvSpPr>
        <xdr:cNvPr id="914" name="太陽 913"/>
        <xdr:cNvSpPr/>
      </xdr:nvSpPr>
      <xdr:spPr>
        <a:xfrm>
          <a:off x="4344379" y="10786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305</xdr:row>
      <xdr:rowOff>31493</xdr:rowOff>
    </xdr:from>
    <xdr:to>
      <xdr:col>7</xdr:col>
      <xdr:colOff>359597</xdr:colOff>
      <xdr:row>305</xdr:row>
      <xdr:rowOff>136893</xdr:rowOff>
    </xdr:to>
    <xdr:sp macro="" textlink="">
      <xdr:nvSpPr>
        <xdr:cNvPr id="915" name="月 914"/>
        <xdr:cNvSpPr/>
      </xdr:nvSpPr>
      <xdr:spPr>
        <a:xfrm rot="13320000">
          <a:off x="4383597" y="10947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307</xdr:row>
      <xdr:rowOff>23653</xdr:rowOff>
    </xdr:from>
    <xdr:to>
      <xdr:col>7</xdr:col>
      <xdr:colOff>375890</xdr:colOff>
      <xdr:row>307</xdr:row>
      <xdr:rowOff>139714</xdr:rowOff>
    </xdr:to>
    <xdr:sp macro="" textlink="">
      <xdr:nvSpPr>
        <xdr:cNvPr id="916" name="太陽 915"/>
        <xdr:cNvSpPr/>
      </xdr:nvSpPr>
      <xdr:spPr>
        <a:xfrm>
          <a:off x="4344379" y="11244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308</xdr:row>
      <xdr:rowOff>31493</xdr:rowOff>
    </xdr:from>
    <xdr:to>
      <xdr:col>7</xdr:col>
      <xdr:colOff>359597</xdr:colOff>
      <xdr:row>308</xdr:row>
      <xdr:rowOff>136893</xdr:rowOff>
    </xdr:to>
    <xdr:sp macro="" textlink="">
      <xdr:nvSpPr>
        <xdr:cNvPr id="917" name="月 916"/>
        <xdr:cNvSpPr/>
      </xdr:nvSpPr>
      <xdr:spPr>
        <a:xfrm rot="13320000">
          <a:off x="4383597" y="11404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310</xdr:row>
      <xdr:rowOff>23653</xdr:rowOff>
    </xdr:from>
    <xdr:to>
      <xdr:col>7</xdr:col>
      <xdr:colOff>375890</xdr:colOff>
      <xdr:row>310</xdr:row>
      <xdr:rowOff>139714</xdr:rowOff>
    </xdr:to>
    <xdr:sp macro="" textlink="">
      <xdr:nvSpPr>
        <xdr:cNvPr id="918" name="太陽 917"/>
        <xdr:cNvSpPr/>
      </xdr:nvSpPr>
      <xdr:spPr>
        <a:xfrm>
          <a:off x="4344379" y="11701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311</xdr:row>
      <xdr:rowOff>31493</xdr:rowOff>
    </xdr:from>
    <xdr:to>
      <xdr:col>7</xdr:col>
      <xdr:colOff>359597</xdr:colOff>
      <xdr:row>311</xdr:row>
      <xdr:rowOff>136893</xdr:rowOff>
    </xdr:to>
    <xdr:sp macro="" textlink="">
      <xdr:nvSpPr>
        <xdr:cNvPr id="919" name="月 918"/>
        <xdr:cNvSpPr/>
      </xdr:nvSpPr>
      <xdr:spPr>
        <a:xfrm rot="13320000">
          <a:off x="4383597" y="11861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313</xdr:row>
      <xdr:rowOff>23653</xdr:rowOff>
    </xdr:from>
    <xdr:to>
      <xdr:col>7</xdr:col>
      <xdr:colOff>375890</xdr:colOff>
      <xdr:row>313</xdr:row>
      <xdr:rowOff>139714</xdr:rowOff>
    </xdr:to>
    <xdr:sp macro="" textlink="">
      <xdr:nvSpPr>
        <xdr:cNvPr id="920" name="太陽 919"/>
        <xdr:cNvSpPr/>
      </xdr:nvSpPr>
      <xdr:spPr>
        <a:xfrm>
          <a:off x="4344379" y="12158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314</xdr:row>
      <xdr:rowOff>31493</xdr:rowOff>
    </xdr:from>
    <xdr:to>
      <xdr:col>7</xdr:col>
      <xdr:colOff>359597</xdr:colOff>
      <xdr:row>314</xdr:row>
      <xdr:rowOff>136893</xdr:rowOff>
    </xdr:to>
    <xdr:sp macro="" textlink="">
      <xdr:nvSpPr>
        <xdr:cNvPr id="921" name="月 920"/>
        <xdr:cNvSpPr/>
      </xdr:nvSpPr>
      <xdr:spPr>
        <a:xfrm rot="13320000">
          <a:off x="4383597" y="12318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316</xdr:row>
      <xdr:rowOff>23653</xdr:rowOff>
    </xdr:from>
    <xdr:to>
      <xdr:col>7</xdr:col>
      <xdr:colOff>375890</xdr:colOff>
      <xdr:row>316</xdr:row>
      <xdr:rowOff>139714</xdr:rowOff>
    </xdr:to>
    <xdr:sp macro="" textlink="">
      <xdr:nvSpPr>
        <xdr:cNvPr id="922" name="太陽 921"/>
        <xdr:cNvSpPr/>
      </xdr:nvSpPr>
      <xdr:spPr>
        <a:xfrm>
          <a:off x="4344379" y="12615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317</xdr:row>
      <xdr:rowOff>31493</xdr:rowOff>
    </xdr:from>
    <xdr:to>
      <xdr:col>7</xdr:col>
      <xdr:colOff>359597</xdr:colOff>
      <xdr:row>317</xdr:row>
      <xdr:rowOff>136893</xdr:rowOff>
    </xdr:to>
    <xdr:sp macro="" textlink="">
      <xdr:nvSpPr>
        <xdr:cNvPr id="923" name="月 922"/>
        <xdr:cNvSpPr/>
      </xdr:nvSpPr>
      <xdr:spPr>
        <a:xfrm rot="13320000">
          <a:off x="4383597" y="12775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262</xdr:row>
      <xdr:rowOff>23653</xdr:rowOff>
    </xdr:from>
    <xdr:to>
      <xdr:col>7</xdr:col>
      <xdr:colOff>375890</xdr:colOff>
      <xdr:row>262</xdr:row>
      <xdr:rowOff>139714</xdr:rowOff>
    </xdr:to>
    <xdr:sp macro="" textlink="">
      <xdr:nvSpPr>
        <xdr:cNvPr id="926" name="太陽 925"/>
        <xdr:cNvSpPr/>
      </xdr:nvSpPr>
      <xdr:spPr>
        <a:xfrm>
          <a:off x="4344379" y="4386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263</xdr:row>
      <xdr:rowOff>31493</xdr:rowOff>
    </xdr:from>
    <xdr:to>
      <xdr:col>7</xdr:col>
      <xdr:colOff>359597</xdr:colOff>
      <xdr:row>263</xdr:row>
      <xdr:rowOff>136893</xdr:rowOff>
    </xdr:to>
    <xdr:sp macro="" textlink="">
      <xdr:nvSpPr>
        <xdr:cNvPr id="927" name="月 926"/>
        <xdr:cNvSpPr/>
      </xdr:nvSpPr>
      <xdr:spPr>
        <a:xfrm rot="13320000">
          <a:off x="4383597" y="4546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265</xdr:row>
      <xdr:rowOff>23653</xdr:rowOff>
    </xdr:from>
    <xdr:to>
      <xdr:col>7</xdr:col>
      <xdr:colOff>375890</xdr:colOff>
      <xdr:row>265</xdr:row>
      <xdr:rowOff>139714</xdr:rowOff>
    </xdr:to>
    <xdr:sp macro="" textlink="">
      <xdr:nvSpPr>
        <xdr:cNvPr id="928" name="太陽 927"/>
        <xdr:cNvSpPr/>
      </xdr:nvSpPr>
      <xdr:spPr>
        <a:xfrm>
          <a:off x="4344379" y="4843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266</xdr:row>
      <xdr:rowOff>31493</xdr:rowOff>
    </xdr:from>
    <xdr:to>
      <xdr:col>7</xdr:col>
      <xdr:colOff>359597</xdr:colOff>
      <xdr:row>266</xdr:row>
      <xdr:rowOff>136893</xdr:rowOff>
    </xdr:to>
    <xdr:sp macro="" textlink="">
      <xdr:nvSpPr>
        <xdr:cNvPr id="929" name="月 928"/>
        <xdr:cNvSpPr/>
      </xdr:nvSpPr>
      <xdr:spPr>
        <a:xfrm rot="13320000">
          <a:off x="4383597" y="5003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268</xdr:row>
      <xdr:rowOff>23653</xdr:rowOff>
    </xdr:from>
    <xdr:to>
      <xdr:col>7</xdr:col>
      <xdr:colOff>375890</xdr:colOff>
      <xdr:row>268</xdr:row>
      <xdr:rowOff>139714</xdr:rowOff>
    </xdr:to>
    <xdr:sp macro="" textlink="">
      <xdr:nvSpPr>
        <xdr:cNvPr id="930" name="太陽 929"/>
        <xdr:cNvSpPr/>
      </xdr:nvSpPr>
      <xdr:spPr>
        <a:xfrm>
          <a:off x="4344379" y="5300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269</xdr:row>
      <xdr:rowOff>31493</xdr:rowOff>
    </xdr:from>
    <xdr:to>
      <xdr:col>7</xdr:col>
      <xdr:colOff>359597</xdr:colOff>
      <xdr:row>269</xdr:row>
      <xdr:rowOff>136893</xdr:rowOff>
    </xdr:to>
    <xdr:sp macro="" textlink="">
      <xdr:nvSpPr>
        <xdr:cNvPr id="931" name="月 930"/>
        <xdr:cNvSpPr/>
      </xdr:nvSpPr>
      <xdr:spPr>
        <a:xfrm rot="13320000">
          <a:off x="4383597" y="5460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271</xdr:row>
      <xdr:rowOff>23653</xdr:rowOff>
    </xdr:from>
    <xdr:to>
      <xdr:col>7</xdr:col>
      <xdr:colOff>375890</xdr:colOff>
      <xdr:row>271</xdr:row>
      <xdr:rowOff>139714</xdr:rowOff>
    </xdr:to>
    <xdr:sp macro="" textlink="">
      <xdr:nvSpPr>
        <xdr:cNvPr id="932" name="太陽 931"/>
        <xdr:cNvSpPr/>
      </xdr:nvSpPr>
      <xdr:spPr>
        <a:xfrm>
          <a:off x="4344379" y="575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272</xdr:row>
      <xdr:rowOff>31493</xdr:rowOff>
    </xdr:from>
    <xdr:to>
      <xdr:col>7</xdr:col>
      <xdr:colOff>359597</xdr:colOff>
      <xdr:row>272</xdr:row>
      <xdr:rowOff>136893</xdr:rowOff>
    </xdr:to>
    <xdr:sp macro="" textlink="">
      <xdr:nvSpPr>
        <xdr:cNvPr id="933" name="月 932"/>
        <xdr:cNvSpPr/>
      </xdr:nvSpPr>
      <xdr:spPr>
        <a:xfrm rot="13320000">
          <a:off x="4383597" y="591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271</xdr:row>
      <xdr:rowOff>23653</xdr:rowOff>
    </xdr:from>
    <xdr:to>
      <xdr:col>7</xdr:col>
      <xdr:colOff>375890</xdr:colOff>
      <xdr:row>271</xdr:row>
      <xdr:rowOff>139714</xdr:rowOff>
    </xdr:to>
    <xdr:sp macro="" textlink="">
      <xdr:nvSpPr>
        <xdr:cNvPr id="934" name="太陽 933"/>
        <xdr:cNvSpPr/>
      </xdr:nvSpPr>
      <xdr:spPr>
        <a:xfrm>
          <a:off x="4344379" y="575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272</xdr:row>
      <xdr:rowOff>31493</xdr:rowOff>
    </xdr:from>
    <xdr:to>
      <xdr:col>7</xdr:col>
      <xdr:colOff>359597</xdr:colOff>
      <xdr:row>272</xdr:row>
      <xdr:rowOff>136893</xdr:rowOff>
    </xdr:to>
    <xdr:sp macro="" textlink="">
      <xdr:nvSpPr>
        <xdr:cNvPr id="935" name="月 934"/>
        <xdr:cNvSpPr/>
      </xdr:nvSpPr>
      <xdr:spPr>
        <a:xfrm rot="13320000">
          <a:off x="4383597" y="591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274</xdr:row>
      <xdr:rowOff>23653</xdr:rowOff>
    </xdr:from>
    <xdr:to>
      <xdr:col>7</xdr:col>
      <xdr:colOff>375890</xdr:colOff>
      <xdr:row>274</xdr:row>
      <xdr:rowOff>139714</xdr:rowOff>
    </xdr:to>
    <xdr:sp macro="" textlink="">
      <xdr:nvSpPr>
        <xdr:cNvPr id="936" name="太陽 935"/>
        <xdr:cNvSpPr/>
      </xdr:nvSpPr>
      <xdr:spPr>
        <a:xfrm>
          <a:off x="4344379" y="6214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275</xdr:row>
      <xdr:rowOff>31493</xdr:rowOff>
    </xdr:from>
    <xdr:to>
      <xdr:col>7</xdr:col>
      <xdr:colOff>359597</xdr:colOff>
      <xdr:row>275</xdr:row>
      <xdr:rowOff>136893</xdr:rowOff>
    </xdr:to>
    <xdr:sp macro="" textlink="">
      <xdr:nvSpPr>
        <xdr:cNvPr id="937" name="月 936"/>
        <xdr:cNvSpPr/>
      </xdr:nvSpPr>
      <xdr:spPr>
        <a:xfrm rot="13320000">
          <a:off x="4383597" y="6375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277</xdr:row>
      <xdr:rowOff>23653</xdr:rowOff>
    </xdr:from>
    <xdr:to>
      <xdr:col>7</xdr:col>
      <xdr:colOff>375890</xdr:colOff>
      <xdr:row>277</xdr:row>
      <xdr:rowOff>139714</xdr:rowOff>
    </xdr:to>
    <xdr:sp macro="" textlink="">
      <xdr:nvSpPr>
        <xdr:cNvPr id="938" name="太陽 937"/>
        <xdr:cNvSpPr/>
      </xdr:nvSpPr>
      <xdr:spPr>
        <a:xfrm>
          <a:off x="4344379" y="6672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278</xdr:row>
      <xdr:rowOff>31493</xdr:rowOff>
    </xdr:from>
    <xdr:to>
      <xdr:col>7</xdr:col>
      <xdr:colOff>359597</xdr:colOff>
      <xdr:row>278</xdr:row>
      <xdr:rowOff>136893</xdr:rowOff>
    </xdr:to>
    <xdr:sp macro="" textlink="">
      <xdr:nvSpPr>
        <xdr:cNvPr id="939" name="月 938"/>
        <xdr:cNvSpPr/>
      </xdr:nvSpPr>
      <xdr:spPr>
        <a:xfrm rot="13320000">
          <a:off x="4383597" y="6832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280</xdr:row>
      <xdr:rowOff>23653</xdr:rowOff>
    </xdr:from>
    <xdr:to>
      <xdr:col>7</xdr:col>
      <xdr:colOff>375890</xdr:colOff>
      <xdr:row>280</xdr:row>
      <xdr:rowOff>139714</xdr:rowOff>
    </xdr:to>
    <xdr:sp macro="" textlink="">
      <xdr:nvSpPr>
        <xdr:cNvPr id="940" name="太陽 939"/>
        <xdr:cNvSpPr/>
      </xdr:nvSpPr>
      <xdr:spPr>
        <a:xfrm>
          <a:off x="4344379" y="7129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281</xdr:row>
      <xdr:rowOff>31493</xdr:rowOff>
    </xdr:from>
    <xdr:to>
      <xdr:col>7</xdr:col>
      <xdr:colOff>359597</xdr:colOff>
      <xdr:row>281</xdr:row>
      <xdr:rowOff>136893</xdr:rowOff>
    </xdr:to>
    <xdr:sp macro="" textlink="">
      <xdr:nvSpPr>
        <xdr:cNvPr id="941" name="月 940"/>
        <xdr:cNvSpPr/>
      </xdr:nvSpPr>
      <xdr:spPr>
        <a:xfrm rot="13320000">
          <a:off x="4383597" y="7289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283</xdr:row>
      <xdr:rowOff>23653</xdr:rowOff>
    </xdr:from>
    <xdr:to>
      <xdr:col>7</xdr:col>
      <xdr:colOff>375890</xdr:colOff>
      <xdr:row>283</xdr:row>
      <xdr:rowOff>139714</xdr:rowOff>
    </xdr:to>
    <xdr:sp macro="" textlink="">
      <xdr:nvSpPr>
        <xdr:cNvPr id="942" name="太陽 941"/>
        <xdr:cNvSpPr/>
      </xdr:nvSpPr>
      <xdr:spPr>
        <a:xfrm>
          <a:off x="4344379" y="7586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284</xdr:row>
      <xdr:rowOff>31493</xdr:rowOff>
    </xdr:from>
    <xdr:to>
      <xdr:col>7</xdr:col>
      <xdr:colOff>359597</xdr:colOff>
      <xdr:row>284</xdr:row>
      <xdr:rowOff>136893</xdr:rowOff>
    </xdr:to>
    <xdr:sp macro="" textlink="">
      <xdr:nvSpPr>
        <xdr:cNvPr id="943" name="月 942"/>
        <xdr:cNvSpPr/>
      </xdr:nvSpPr>
      <xdr:spPr>
        <a:xfrm rot="13320000">
          <a:off x="4383597" y="7746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286</xdr:row>
      <xdr:rowOff>23653</xdr:rowOff>
    </xdr:from>
    <xdr:to>
      <xdr:col>7</xdr:col>
      <xdr:colOff>375890</xdr:colOff>
      <xdr:row>286</xdr:row>
      <xdr:rowOff>139714</xdr:rowOff>
    </xdr:to>
    <xdr:sp macro="" textlink="">
      <xdr:nvSpPr>
        <xdr:cNvPr id="944" name="太陽 943"/>
        <xdr:cNvSpPr/>
      </xdr:nvSpPr>
      <xdr:spPr>
        <a:xfrm>
          <a:off x="4344379" y="8043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287</xdr:row>
      <xdr:rowOff>31493</xdr:rowOff>
    </xdr:from>
    <xdr:to>
      <xdr:col>7</xdr:col>
      <xdr:colOff>359597</xdr:colOff>
      <xdr:row>287</xdr:row>
      <xdr:rowOff>136893</xdr:rowOff>
    </xdr:to>
    <xdr:sp macro="" textlink="">
      <xdr:nvSpPr>
        <xdr:cNvPr id="945" name="月 944"/>
        <xdr:cNvSpPr/>
      </xdr:nvSpPr>
      <xdr:spPr>
        <a:xfrm rot="13320000">
          <a:off x="4383597" y="8203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289</xdr:row>
      <xdr:rowOff>23653</xdr:rowOff>
    </xdr:from>
    <xdr:to>
      <xdr:col>7</xdr:col>
      <xdr:colOff>375890</xdr:colOff>
      <xdr:row>289</xdr:row>
      <xdr:rowOff>139714</xdr:rowOff>
    </xdr:to>
    <xdr:sp macro="" textlink="">
      <xdr:nvSpPr>
        <xdr:cNvPr id="946" name="太陽 945"/>
        <xdr:cNvSpPr/>
      </xdr:nvSpPr>
      <xdr:spPr>
        <a:xfrm>
          <a:off x="4344379" y="8500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290</xdr:row>
      <xdr:rowOff>31493</xdr:rowOff>
    </xdr:from>
    <xdr:to>
      <xdr:col>7</xdr:col>
      <xdr:colOff>359597</xdr:colOff>
      <xdr:row>290</xdr:row>
      <xdr:rowOff>136893</xdr:rowOff>
    </xdr:to>
    <xdr:sp macro="" textlink="">
      <xdr:nvSpPr>
        <xdr:cNvPr id="947" name="月 946"/>
        <xdr:cNvSpPr/>
      </xdr:nvSpPr>
      <xdr:spPr>
        <a:xfrm rot="13320000">
          <a:off x="4383597" y="8661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292</xdr:row>
      <xdr:rowOff>23653</xdr:rowOff>
    </xdr:from>
    <xdr:to>
      <xdr:col>7</xdr:col>
      <xdr:colOff>375890</xdr:colOff>
      <xdr:row>292</xdr:row>
      <xdr:rowOff>139714</xdr:rowOff>
    </xdr:to>
    <xdr:sp macro="" textlink="">
      <xdr:nvSpPr>
        <xdr:cNvPr id="948" name="太陽 947"/>
        <xdr:cNvSpPr/>
      </xdr:nvSpPr>
      <xdr:spPr>
        <a:xfrm>
          <a:off x="4344379" y="8958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293</xdr:row>
      <xdr:rowOff>31493</xdr:rowOff>
    </xdr:from>
    <xdr:to>
      <xdr:col>7</xdr:col>
      <xdr:colOff>359597</xdr:colOff>
      <xdr:row>293</xdr:row>
      <xdr:rowOff>136893</xdr:rowOff>
    </xdr:to>
    <xdr:sp macro="" textlink="">
      <xdr:nvSpPr>
        <xdr:cNvPr id="949" name="月 948"/>
        <xdr:cNvSpPr/>
      </xdr:nvSpPr>
      <xdr:spPr>
        <a:xfrm rot="13320000">
          <a:off x="4383597" y="9118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295</xdr:row>
      <xdr:rowOff>23653</xdr:rowOff>
    </xdr:from>
    <xdr:to>
      <xdr:col>7</xdr:col>
      <xdr:colOff>375890</xdr:colOff>
      <xdr:row>295</xdr:row>
      <xdr:rowOff>139714</xdr:rowOff>
    </xdr:to>
    <xdr:sp macro="" textlink="">
      <xdr:nvSpPr>
        <xdr:cNvPr id="950" name="太陽 949"/>
        <xdr:cNvSpPr/>
      </xdr:nvSpPr>
      <xdr:spPr>
        <a:xfrm>
          <a:off x="4344379" y="9415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296</xdr:row>
      <xdr:rowOff>31493</xdr:rowOff>
    </xdr:from>
    <xdr:to>
      <xdr:col>7</xdr:col>
      <xdr:colOff>359597</xdr:colOff>
      <xdr:row>296</xdr:row>
      <xdr:rowOff>136893</xdr:rowOff>
    </xdr:to>
    <xdr:sp macro="" textlink="">
      <xdr:nvSpPr>
        <xdr:cNvPr id="951" name="月 950"/>
        <xdr:cNvSpPr/>
      </xdr:nvSpPr>
      <xdr:spPr>
        <a:xfrm rot="13320000">
          <a:off x="4383597" y="9575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298</xdr:row>
      <xdr:rowOff>23653</xdr:rowOff>
    </xdr:from>
    <xdr:to>
      <xdr:col>7</xdr:col>
      <xdr:colOff>375890</xdr:colOff>
      <xdr:row>298</xdr:row>
      <xdr:rowOff>139714</xdr:rowOff>
    </xdr:to>
    <xdr:sp macro="" textlink="">
      <xdr:nvSpPr>
        <xdr:cNvPr id="952" name="太陽 951"/>
        <xdr:cNvSpPr/>
      </xdr:nvSpPr>
      <xdr:spPr>
        <a:xfrm>
          <a:off x="4344379" y="9872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299</xdr:row>
      <xdr:rowOff>31493</xdr:rowOff>
    </xdr:from>
    <xdr:to>
      <xdr:col>7</xdr:col>
      <xdr:colOff>359597</xdr:colOff>
      <xdr:row>299</xdr:row>
      <xdr:rowOff>136893</xdr:rowOff>
    </xdr:to>
    <xdr:sp macro="" textlink="">
      <xdr:nvSpPr>
        <xdr:cNvPr id="953" name="月 952"/>
        <xdr:cNvSpPr/>
      </xdr:nvSpPr>
      <xdr:spPr>
        <a:xfrm rot="13320000">
          <a:off x="4383597" y="10032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301</xdr:row>
      <xdr:rowOff>23653</xdr:rowOff>
    </xdr:from>
    <xdr:to>
      <xdr:col>7</xdr:col>
      <xdr:colOff>375890</xdr:colOff>
      <xdr:row>301</xdr:row>
      <xdr:rowOff>139714</xdr:rowOff>
    </xdr:to>
    <xdr:sp macro="" textlink="">
      <xdr:nvSpPr>
        <xdr:cNvPr id="954" name="太陽 953"/>
        <xdr:cNvSpPr/>
      </xdr:nvSpPr>
      <xdr:spPr>
        <a:xfrm>
          <a:off x="4344379" y="10329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302</xdr:row>
      <xdr:rowOff>31493</xdr:rowOff>
    </xdr:from>
    <xdr:to>
      <xdr:col>7</xdr:col>
      <xdr:colOff>359597</xdr:colOff>
      <xdr:row>302</xdr:row>
      <xdr:rowOff>136893</xdr:rowOff>
    </xdr:to>
    <xdr:sp macro="" textlink="">
      <xdr:nvSpPr>
        <xdr:cNvPr id="955" name="月 954"/>
        <xdr:cNvSpPr/>
      </xdr:nvSpPr>
      <xdr:spPr>
        <a:xfrm rot="13320000">
          <a:off x="4383597" y="10489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301</xdr:row>
      <xdr:rowOff>23653</xdr:rowOff>
    </xdr:from>
    <xdr:to>
      <xdr:col>7</xdr:col>
      <xdr:colOff>375890</xdr:colOff>
      <xdr:row>301</xdr:row>
      <xdr:rowOff>139714</xdr:rowOff>
    </xdr:to>
    <xdr:sp macro="" textlink="">
      <xdr:nvSpPr>
        <xdr:cNvPr id="956" name="太陽 955"/>
        <xdr:cNvSpPr/>
      </xdr:nvSpPr>
      <xdr:spPr>
        <a:xfrm>
          <a:off x="4344379" y="10329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302</xdr:row>
      <xdr:rowOff>31493</xdr:rowOff>
    </xdr:from>
    <xdr:to>
      <xdr:col>7</xdr:col>
      <xdr:colOff>359597</xdr:colOff>
      <xdr:row>302</xdr:row>
      <xdr:rowOff>136893</xdr:rowOff>
    </xdr:to>
    <xdr:sp macro="" textlink="">
      <xdr:nvSpPr>
        <xdr:cNvPr id="957" name="月 956"/>
        <xdr:cNvSpPr/>
      </xdr:nvSpPr>
      <xdr:spPr>
        <a:xfrm rot="13320000">
          <a:off x="4383597" y="10489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304</xdr:row>
      <xdr:rowOff>23653</xdr:rowOff>
    </xdr:from>
    <xdr:to>
      <xdr:col>7</xdr:col>
      <xdr:colOff>375890</xdr:colOff>
      <xdr:row>304</xdr:row>
      <xdr:rowOff>139714</xdr:rowOff>
    </xdr:to>
    <xdr:sp macro="" textlink="">
      <xdr:nvSpPr>
        <xdr:cNvPr id="958" name="太陽 957"/>
        <xdr:cNvSpPr/>
      </xdr:nvSpPr>
      <xdr:spPr>
        <a:xfrm>
          <a:off x="4344379" y="10786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305</xdr:row>
      <xdr:rowOff>31493</xdr:rowOff>
    </xdr:from>
    <xdr:to>
      <xdr:col>7</xdr:col>
      <xdr:colOff>359597</xdr:colOff>
      <xdr:row>305</xdr:row>
      <xdr:rowOff>136893</xdr:rowOff>
    </xdr:to>
    <xdr:sp macro="" textlink="">
      <xdr:nvSpPr>
        <xdr:cNvPr id="959" name="月 958"/>
        <xdr:cNvSpPr/>
      </xdr:nvSpPr>
      <xdr:spPr>
        <a:xfrm rot="13320000">
          <a:off x="4383597" y="10947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307</xdr:row>
      <xdr:rowOff>23653</xdr:rowOff>
    </xdr:from>
    <xdr:to>
      <xdr:col>7</xdr:col>
      <xdr:colOff>375890</xdr:colOff>
      <xdr:row>307</xdr:row>
      <xdr:rowOff>139714</xdr:rowOff>
    </xdr:to>
    <xdr:sp macro="" textlink="">
      <xdr:nvSpPr>
        <xdr:cNvPr id="960" name="太陽 959"/>
        <xdr:cNvSpPr/>
      </xdr:nvSpPr>
      <xdr:spPr>
        <a:xfrm>
          <a:off x="4344379" y="11244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308</xdr:row>
      <xdr:rowOff>31493</xdr:rowOff>
    </xdr:from>
    <xdr:to>
      <xdr:col>7</xdr:col>
      <xdr:colOff>359597</xdr:colOff>
      <xdr:row>308</xdr:row>
      <xdr:rowOff>136893</xdr:rowOff>
    </xdr:to>
    <xdr:sp macro="" textlink="">
      <xdr:nvSpPr>
        <xdr:cNvPr id="961" name="月 960"/>
        <xdr:cNvSpPr/>
      </xdr:nvSpPr>
      <xdr:spPr>
        <a:xfrm rot="13320000">
          <a:off x="4383597" y="11404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310</xdr:row>
      <xdr:rowOff>23653</xdr:rowOff>
    </xdr:from>
    <xdr:to>
      <xdr:col>7</xdr:col>
      <xdr:colOff>375890</xdr:colOff>
      <xdr:row>310</xdr:row>
      <xdr:rowOff>139714</xdr:rowOff>
    </xdr:to>
    <xdr:sp macro="" textlink="">
      <xdr:nvSpPr>
        <xdr:cNvPr id="962" name="太陽 961"/>
        <xdr:cNvSpPr/>
      </xdr:nvSpPr>
      <xdr:spPr>
        <a:xfrm>
          <a:off x="4344379" y="11701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311</xdr:row>
      <xdr:rowOff>31493</xdr:rowOff>
    </xdr:from>
    <xdr:to>
      <xdr:col>7</xdr:col>
      <xdr:colOff>359597</xdr:colOff>
      <xdr:row>311</xdr:row>
      <xdr:rowOff>136893</xdr:rowOff>
    </xdr:to>
    <xdr:sp macro="" textlink="">
      <xdr:nvSpPr>
        <xdr:cNvPr id="963" name="月 962"/>
        <xdr:cNvSpPr/>
      </xdr:nvSpPr>
      <xdr:spPr>
        <a:xfrm rot="13320000">
          <a:off x="4383597" y="11861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313</xdr:row>
      <xdr:rowOff>23653</xdr:rowOff>
    </xdr:from>
    <xdr:to>
      <xdr:col>7</xdr:col>
      <xdr:colOff>375890</xdr:colOff>
      <xdr:row>313</xdr:row>
      <xdr:rowOff>139714</xdr:rowOff>
    </xdr:to>
    <xdr:sp macro="" textlink="">
      <xdr:nvSpPr>
        <xdr:cNvPr id="964" name="太陽 963"/>
        <xdr:cNvSpPr/>
      </xdr:nvSpPr>
      <xdr:spPr>
        <a:xfrm>
          <a:off x="4344379" y="12158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314</xdr:row>
      <xdr:rowOff>31493</xdr:rowOff>
    </xdr:from>
    <xdr:to>
      <xdr:col>7</xdr:col>
      <xdr:colOff>359597</xdr:colOff>
      <xdr:row>314</xdr:row>
      <xdr:rowOff>136893</xdr:rowOff>
    </xdr:to>
    <xdr:sp macro="" textlink="">
      <xdr:nvSpPr>
        <xdr:cNvPr id="965" name="月 964"/>
        <xdr:cNvSpPr/>
      </xdr:nvSpPr>
      <xdr:spPr>
        <a:xfrm rot="13320000">
          <a:off x="4383597" y="12318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316</xdr:row>
      <xdr:rowOff>23653</xdr:rowOff>
    </xdr:from>
    <xdr:to>
      <xdr:col>7</xdr:col>
      <xdr:colOff>375890</xdr:colOff>
      <xdr:row>316</xdr:row>
      <xdr:rowOff>139714</xdr:rowOff>
    </xdr:to>
    <xdr:sp macro="" textlink="">
      <xdr:nvSpPr>
        <xdr:cNvPr id="966" name="太陽 965"/>
        <xdr:cNvSpPr/>
      </xdr:nvSpPr>
      <xdr:spPr>
        <a:xfrm>
          <a:off x="4344379" y="12615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317</xdr:row>
      <xdr:rowOff>31493</xdr:rowOff>
    </xdr:from>
    <xdr:to>
      <xdr:col>7</xdr:col>
      <xdr:colOff>359597</xdr:colOff>
      <xdr:row>317</xdr:row>
      <xdr:rowOff>136893</xdr:rowOff>
    </xdr:to>
    <xdr:sp macro="" textlink="">
      <xdr:nvSpPr>
        <xdr:cNvPr id="967" name="月 966"/>
        <xdr:cNvSpPr/>
      </xdr:nvSpPr>
      <xdr:spPr>
        <a:xfrm rot="13320000">
          <a:off x="4383597" y="12775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262</xdr:row>
      <xdr:rowOff>23653</xdr:rowOff>
    </xdr:from>
    <xdr:to>
      <xdr:col>7</xdr:col>
      <xdr:colOff>375890</xdr:colOff>
      <xdr:row>262</xdr:row>
      <xdr:rowOff>139714</xdr:rowOff>
    </xdr:to>
    <xdr:sp macro="" textlink="">
      <xdr:nvSpPr>
        <xdr:cNvPr id="970" name="太陽 969"/>
        <xdr:cNvSpPr/>
      </xdr:nvSpPr>
      <xdr:spPr>
        <a:xfrm>
          <a:off x="4344379" y="4386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263</xdr:row>
      <xdr:rowOff>31493</xdr:rowOff>
    </xdr:from>
    <xdr:to>
      <xdr:col>7</xdr:col>
      <xdr:colOff>359597</xdr:colOff>
      <xdr:row>263</xdr:row>
      <xdr:rowOff>136893</xdr:rowOff>
    </xdr:to>
    <xdr:sp macro="" textlink="">
      <xdr:nvSpPr>
        <xdr:cNvPr id="971" name="月 970"/>
        <xdr:cNvSpPr/>
      </xdr:nvSpPr>
      <xdr:spPr>
        <a:xfrm rot="13320000">
          <a:off x="4383597" y="4546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265</xdr:row>
      <xdr:rowOff>23653</xdr:rowOff>
    </xdr:from>
    <xdr:to>
      <xdr:col>7</xdr:col>
      <xdr:colOff>375890</xdr:colOff>
      <xdr:row>265</xdr:row>
      <xdr:rowOff>139714</xdr:rowOff>
    </xdr:to>
    <xdr:sp macro="" textlink="">
      <xdr:nvSpPr>
        <xdr:cNvPr id="972" name="太陽 971"/>
        <xdr:cNvSpPr/>
      </xdr:nvSpPr>
      <xdr:spPr>
        <a:xfrm>
          <a:off x="4344379" y="4843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266</xdr:row>
      <xdr:rowOff>31493</xdr:rowOff>
    </xdr:from>
    <xdr:to>
      <xdr:col>7</xdr:col>
      <xdr:colOff>359597</xdr:colOff>
      <xdr:row>266</xdr:row>
      <xdr:rowOff>136893</xdr:rowOff>
    </xdr:to>
    <xdr:sp macro="" textlink="">
      <xdr:nvSpPr>
        <xdr:cNvPr id="973" name="月 972"/>
        <xdr:cNvSpPr/>
      </xdr:nvSpPr>
      <xdr:spPr>
        <a:xfrm rot="13320000">
          <a:off x="4383597" y="5003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268</xdr:row>
      <xdr:rowOff>23653</xdr:rowOff>
    </xdr:from>
    <xdr:to>
      <xdr:col>7</xdr:col>
      <xdr:colOff>375890</xdr:colOff>
      <xdr:row>268</xdr:row>
      <xdr:rowOff>139714</xdr:rowOff>
    </xdr:to>
    <xdr:sp macro="" textlink="">
      <xdr:nvSpPr>
        <xdr:cNvPr id="974" name="太陽 973"/>
        <xdr:cNvSpPr/>
      </xdr:nvSpPr>
      <xdr:spPr>
        <a:xfrm>
          <a:off x="4344379" y="5300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269</xdr:row>
      <xdr:rowOff>31493</xdr:rowOff>
    </xdr:from>
    <xdr:to>
      <xdr:col>7</xdr:col>
      <xdr:colOff>359597</xdr:colOff>
      <xdr:row>269</xdr:row>
      <xdr:rowOff>136893</xdr:rowOff>
    </xdr:to>
    <xdr:sp macro="" textlink="">
      <xdr:nvSpPr>
        <xdr:cNvPr id="975" name="月 974"/>
        <xdr:cNvSpPr/>
      </xdr:nvSpPr>
      <xdr:spPr>
        <a:xfrm rot="13320000">
          <a:off x="4383597" y="5460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271</xdr:row>
      <xdr:rowOff>23653</xdr:rowOff>
    </xdr:from>
    <xdr:to>
      <xdr:col>7</xdr:col>
      <xdr:colOff>375890</xdr:colOff>
      <xdr:row>271</xdr:row>
      <xdr:rowOff>139714</xdr:rowOff>
    </xdr:to>
    <xdr:sp macro="" textlink="">
      <xdr:nvSpPr>
        <xdr:cNvPr id="976" name="太陽 975"/>
        <xdr:cNvSpPr/>
      </xdr:nvSpPr>
      <xdr:spPr>
        <a:xfrm>
          <a:off x="4344379" y="575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272</xdr:row>
      <xdr:rowOff>31493</xdr:rowOff>
    </xdr:from>
    <xdr:to>
      <xdr:col>7</xdr:col>
      <xdr:colOff>359597</xdr:colOff>
      <xdr:row>272</xdr:row>
      <xdr:rowOff>136893</xdr:rowOff>
    </xdr:to>
    <xdr:sp macro="" textlink="">
      <xdr:nvSpPr>
        <xdr:cNvPr id="977" name="月 976"/>
        <xdr:cNvSpPr/>
      </xdr:nvSpPr>
      <xdr:spPr>
        <a:xfrm rot="13320000">
          <a:off x="4383597" y="591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271</xdr:row>
      <xdr:rowOff>23653</xdr:rowOff>
    </xdr:from>
    <xdr:to>
      <xdr:col>7</xdr:col>
      <xdr:colOff>375890</xdr:colOff>
      <xdr:row>271</xdr:row>
      <xdr:rowOff>139714</xdr:rowOff>
    </xdr:to>
    <xdr:sp macro="" textlink="">
      <xdr:nvSpPr>
        <xdr:cNvPr id="978" name="太陽 977"/>
        <xdr:cNvSpPr/>
      </xdr:nvSpPr>
      <xdr:spPr>
        <a:xfrm>
          <a:off x="4344379" y="575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272</xdr:row>
      <xdr:rowOff>31493</xdr:rowOff>
    </xdr:from>
    <xdr:to>
      <xdr:col>7</xdr:col>
      <xdr:colOff>359597</xdr:colOff>
      <xdr:row>272</xdr:row>
      <xdr:rowOff>136893</xdr:rowOff>
    </xdr:to>
    <xdr:sp macro="" textlink="">
      <xdr:nvSpPr>
        <xdr:cNvPr id="979" name="月 978"/>
        <xdr:cNvSpPr/>
      </xdr:nvSpPr>
      <xdr:spPr>
        <a:xfrm rot="13320000">
          <a:off x="4383597" y="591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274</xdr:row>
      <xdr:rowOff>23653</xdr:rowOff>
    </xdr:from>
    <xdr:to>
      <xdr:col>7</xdr:col>
      <xdr:colOff>375890</xdr:colOff>
      <xdr:row>274</xdr:row>
      <xdr:rowOff>139714</xdr:rowOff>
    </xdr:to>
    <xdr:sp macro="" textlink="">
      <xdr:nvSpPr>
        <xdr:cNvPr id="980" name="太陽 979"/>
        <xdr:cNvSpPr/>
      </xdr:nvSpPr>
      <xdr:spPr>
        <a:xfrm>
          <a:off x="4344379" y="6214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275</xdr:row>
      <xdr:rowOff>31493</xdr:rowOff>
    </xdr:from>
    <xdr:to>
      <xdr:col>7</xdr:col>
      <xdr:colOff>359597</xdr:colOff>
      <xdr:row>275</xdr:row>
      <xdr:rowOff>136893</xdr:rowOff>
    </xdr:to>
    <xdr:sp macro="" textlink="">
      <xdr:nvSpPr>
        <xdr:cNvPr id="981" name="月 980"/>
        <xdr:cNvSpPr/>
      </xdr:nvSpPr>
      <xdr:spPr>
        <a:xfrm rot="13320000">
          <a:off x="4383597" y="6375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277</xdr:row>
      <xdr:rowOff>23653</xdr:rowOff>
    </xdr:from>
    <xdr:to>
      <xdr:col>7</xdr:col>
      <xdr:colOff>375890</xdr:colOff>
      <xdr:row>277</xdr:row>
      <xdr:rowOff>139714</xdr:rowOff>
    </xdr:to>
    <xdr:sp macro="" textlink="">
      <xdr:nvSpPr>
        <xdr:cNvPr id="982" name="太陽 981"/>
        <xdr:cNvSpPr/>
      </xdr:nvSpPr>
      <xdr:spPr>
        <a:xfrm>
          <a:off x="4344379" y="6672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278</xdr:row>
      <xdr:rowOff>31493</xdr:rowOff>
    </xdr:from>
    <xdr:to>
      <xdr:col>7</xdr:col>
      <xdr:colOff>359597</xdr:colOff>
      <xdr:row>278</xdr:row>
      <xdr:rowOff>136893</xdr:rowOff>
    </xdr:to>
    <xdr:sp macro="" textlink="">
      <xdr:nvSpPr>
        <xdr:cNvPr id="983" name="月 982"/>
        <xdr:cNvSpPr/>
      </xdr:nvSpPr>
      <xdr:spPr>
        <a:xfrm rot="13320000">
          <a:off x="4383597" y="6832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280</xdr:row>
      <xdr:rowOff>23653</xdr:rowOff>
    </xdr:from>
    <xdr:to>
      <xdr:col>7</xdr:col>
      <xdr:colOff>375890</xdr:colOff>
      <xdr:row>280</xdr:row>
      <xdr:rowOff>139714</xdr:rowOff>
    </xdr:to>
    <xdr:sp macro="" textlink="">
      <xdr:nvSpPr>
        <xdr:cNvPr id="984" name="太陽 983"/>
        <xdr:cNvSpPr/>
      </xdr:nvSpPr>
      <xdr:spPr>
        <a:xfrm>
          <a:off x="4344379" y="7129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281</xdr:row>
      <xdr:rowOff>31493</xdr:rowOff>
    </xdr:from>
    <xdr:to>
      <xdr:col>7</xdr:col>
      <xdr:colOff>359597</xdr:colOff>
      <xdr:row>281</xdr:row>
      <xdr:rowOff>136893</xdr:rowOff>
    </xdr:to>
    <xdr:sp macro="" textlink="">
      <xdr:nvSpPr>
        <xdr:cNvPr id="985" name="月 984"/>
        <xdr:cNvSpPr/>
      </xdr:nvSpPr>
      <xdr:spPr>
        <a:xfrm rot="13320000">
          <a:off x="4383597" y="7289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283</xdr:row>
      <xdr:rowOff>23653</xdr:rowOff>
    </xdr:from>
    <xdr:to>
      <xdr:col>7</xdr:col>
      <xdr:colOff>375890</xdr:colOff>
      <xdr:row>283</xdr:row>
      <xdr:rowOff>139714</xdr:rowOff>
    </xdr:to>
    <xdr:sp macro="" textlink="">
      <xdr:nvSpPr>
        <xdr:cNvPr id="986" name="太陽 985"/>
        <xdr:cNvSpPr/>
      </xdr:nvSpPr>
      <xdr:spPr>
        <a:xfrm>
          <a:off x="4344379" y="7586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284</xdr:row>
      <xdr:rowOff>31493</xdr:rowOff>
    </xdr:from>
    <xdr:to>
      <xdr:col>7</xdr:col>
      <xdr:colOff>359597</xdr:colOff>
      <xdr:row>284</xdr:row>
      <xdr:rowOff>136893</xdr:rowOff>
    </xdr:to>
    <xdr:sp macro="" textlink="">
      <xdr:nvSpPr>
        <xdr:cNvPr id="987" name="月 986"/>
        <xdr:cNvSpPr/>
      </xdr:nvSpPr>
      <xdr:spPr>
        <a:xfrm rot="13320000">
          <a:off x="4383597" y="7746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286</xdr:row>
      <xdr:rowOff>23653</xdr:rowOff>
    </xdr:from>
    <xdr:to>
      <xdr:col>7</xdr:col>
      <xdr:colOff>375890</xdr:colOff>
      <xdr:row>286</xdr:row>
      <xdr:rowOff>139714</xdr:rowOff>
    </xdr:to>
    <xdr:sp macro="" textlink="">
      <xdr:nvSpPr>
        <xdr:cNvPr id="988" name="太陽 987"/>
        <xdr:cNvSpPr/>
      </xdr:nvSpPr>
      <xdr:spPr>
        <a:xfrm>
          <a:off x="4344379" y="8043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287</xdr:row>
      <xdr:rowOff>31493</xdr:rowOff>
    </xdr:from>
    <xdr:to>
      <xdr:col>7</xdr:col>
      <xdr:colOff>359597</xdr:colOff>
      <xdr:row>287</xdr:row>
      <xdr:rowOff>136893</xdr:rowOff>
    </xdr:to>
    <xdr:sp macro="" textlink="">
      <xdr:nvSpPr>
        <xdr:cNvPr id="989" name="月 988"/>
        <xdr:cNvSpPr/>
      </xdr:nvSpPr>
      <xdr:spPr>
        <a:xfrm rot="13320000">
          <a:off x="4383597" y="8203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289</xdr:row>
      <xdr:rowOff>23653</xdr:rowOff>
    </xdr:from>
    <xdr:to>
      <xdr:col>7</xdr:col>
      <xdr:colOff>375890</xdr:colOff>
      <xdr:row>289</xdr:row>
      <xdr:rowOff>139714</xdr:rowOff>
    </xdr:to>
    <xdr:sp macro="" textlink="">
      <xdr:nvSpPr>
        <xdr:cNvPr id="990" name="太陽 989"/>
        <xdr:cNvSpPr/>
      </xdr:nvSpPr>
      <xdr:spPr>
        <a:xfrm>
          <a:off x="4344379" y="8500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290</xdr:row>
      <xdr:rowOff>31493</xdr:rowOff>
    </xdr:from>
    <xdr:to>
      <xdr:col>7</xdr:col>
      <xdr:colOff>359597</xdr:colOff>
      <xdr:row>290</xdr:row>
      <xdr:rowOff>136893</xdr:rowOff>
    </xdr:to>
    <xdr:sp macro="" textlink="">
      <xdr:nvSpPr>
        <xdr:cNvPr id="991" name="月 990"/>
        <xdr:cNvSpPr/>
      </xdr:nvSpPr>
      <xdr:spPr>
        <a:xfrm rot="13320000">
          <a:off x="4383597" y="8661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292</xdr:row>
      <xdr:rowOff>23653</xdr:rowOff>
    </xdr:from>
    <xdr:to>
      <xdr:col>7</xdr:col>
      <xdr:colOff>375890</xdr:colOff>
      <xdr:row>292</xdr:row>
      <xdr:rowOff>139714</xdr:rowOff>
    </xdr:to>
    <xdr:sp macro="" textlink="">
      <xdr:nvSpPr>
        <xdr:cNvPr id="992" name="太陽 991"/>
        <xdr:cNvSpPr/>
      </xdr:nvSpPr>
      <xdr:spPr>
        <a:xfrm>
          <a:off x="4344379" y="8958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293</xdr:row>
      <xdr:rowOff>31493</xdr:rowOff>
    </xdr:from>
    <xdr:to>
      <xdr:col>7</xdr:col>
      <xdr:colOff>359597</xdr:colOff>
      <xdr:row>293</xdr:row>
      <xdr:rowOff>136893</xdr:rowOff>
    </xdr:to>
    <xdr:sp macro="" textlink="">
      <xdr:nvSpPr>
        <xdr:cNvPr id="993" name="月 992"/>
        <xdr:cNvSpPr/>
      </xdr:nvSpPr>
      <xdr:spPr>
        <a:xfrm rot="13320000">
          <a:off x="4383597" y="9118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295</xdr:row>
      <xdr:rowOff>23653</xdr:rowOff>
    </xdr:from>
    <xdr:to>
      <xdr:col>7</xdr:col>
      <xdr:colOff>375890</xdr:colOff>
      <xdr:row>295</xdr:row>
      <xdr:rowOff>139714</xdr:rowOff>
    </xdr:to>
    <xdr:sp macro="" textlink="">
      <xdr:nvSpPr>
        <xdr:cNvPr id="994" name="太陽 993"/>
        <xdr:cNvSpPr/>
      </xdr:nvSpPr>
      <xdr:spPr>
        <a:xfrm>
          <a:off x="4344379" y="9415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296</xdr:row>
      <xdr:rowOff>31493</xdr:rowOff>
    </xdr:from>
    <xdr:to>
      <xdr:col>7</xdr:col>
      <xdr:colOff>359597</xdr:colOff>
      <xdr:row>296</xdr:row>
      <xdr:rowOff>136893</xdr:rowOff>
    </xdr:to>
    <xdr:sp macro="" textlink="">
      <xdr:nvSpPr>
        <xdr:cNvPr id="995" name="月 994"/>
        <xdr:cNvSpPr/>
      </xdr:nvSpPr>
      <xdr:spPr>
        <a:xfrm rot="13320000">
          <a:off x="4383597" y="9575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298</xdr:row>
      <xdr:rowOff>23653</xdr:rowOff>
    </xdr:from>
    <xdr:to>
      <xdr:col>7</xdr:col>
      <xdr:colOff>375890</xdr:colOff>
      <xdr:row>298</xdr:row>
      <xdr:rowOff>139714</xdr:rowOff>
    </xdr:to>
    <xdr:sp macro="" textlink="">
      <xdr:nvSpPr>
        <xdr:cNvPr id="996" name="太陽 995"/>
        <xdr:cNvSpPr/>
      </xdr:nvSpPr>
      <xdr:spPr>
        <a:xfrm>
          <a:off x="4344379" y="9872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299</xdr:row>
      <xdr:rowOff>31493</xdr:rowOff>
    </xdr:from>
    <xdr:to>
      <xdr:col>7</xdr:col>
      <xdr:colOff>359597</xdr:colOff>
      <xdr:row>299</xdr:row>
      <xdr:rowOff>136893</xdr:rowOff>
    </xdr:to>
    <xdr:sp macro="" textlink="">
      <xdr:nvSpPr>
        <xdr:cNvPr id="997" name="月 996"/>
        <xdr:cNvSpPr/>
      </xdr:nvSpPr>
      <xdr:spPr>
        <a:xfrm rot="13320000">
          <a:off x="4383597" y="10032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301</xdr:row>
      <xdr:rowOff>23653</xdr:rowOff>
    </xdr:from>
    <xdr:to>
      <xdr:col>7</xdr:col>
      <xdr:colOff>375890</xdr:colOff>
      <xdr:row>301</xdr:row>
      <xdr:rowOff>139714</xdr:rowOff>
    </xdr:to>
    <xdr:sp macro="" textlink="">
      <xdr:nvSpPr>
        <xdr:cNvPr id="998" name="太陽 997"/>
        <xdr:cNvSpPr/>
      </xdr:nvSpPr>
      <xdr:spPr>
        <a:xfrm>
          <a:off x="4344379" y="10329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302</xdr:row>
      <xdr:rowOff>31493</xdr:rowOff>
    </xdr:from>
    <xdr:to>
      <xdr:col>7</xdr:col>
      <xdr:colOff>359597</xdr:colOff>
      <xdr:row>302</xdr:row>
      <xdr:rowOff>136893</xdr:rowOff>
    </xdr:to>
    <xdr:sp macro="" textlink="">
      <xdr:nvSpPr>
        <xdr:cNvPr id="999" name="月 998"/>
        <xdr:cNvSpPr/>
      </xdr:nvSpPr>
      <xdr:spPr>
        <a:xfrm rot="13320000">
          <a:off x="4383597" y="10489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301</xdr:row>
      <xdr:rowOff>23653</xdr:rowOff>
    </xdr:from>
    <xdr:to>
      <xdr:col>7</xdr:col>
      <xdr:colOff>375890</xdr:colOff>
      <xdr:row>301</xdr:row>
      <xdr:rowOff>139714</xdr:rowOff>
    </xdr:to>
    <xdr:sp macro="" textlink="">
      <xdr:nvSpPr>
        <xdr:cNvPr id="1000" name="太陽 999"/>
        <xdr:cNvSpPr/>
      </xdr:nvSpPr>
      <xdr:spPr>
        <a:xfrm>
          <a:off x="4344379" y="10329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302</xdr:row>
      <xdr:rowOff>31493</xdr:rowOff>
    </xdr:from>
    <xdr:to>
      <xdr:col>7</xdr:col>
      <xdr:colOff>359597</xdr:colOff>
      <xdr:row>302</xdr:row>
      <xdr:rowOff>136893</xdr:rowOff>
    </xdr:to>
    <xdr:sp macro="" textlink="">
      <xdr:nvSpPr>
        <xdr:cNvPr id="1001" name="月 1000"/>
        <xdr:cNvSpPr/>
      </xdr:nvSpPr>
      <xdr:spPr>
        <a:xfrm rot="13320000">
          <a:off x="4383597" y="10489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304</xdr:row>
      <xdr:rowOff>23653</xdr:rowOff>
    </xdr:from>
    <xdr:to>
      <xdr:col>7</xdr:col>
      <xdr:colOff>375890</xdr:colOff>
      <xdr:row>304</xdr:row>
      <xdr:rowOff>139714</xdr:rowOff>
    </xdr:to>
    <xdr:sp macro="" textlink="">
      <xdr:nvSpPr>
        <xdr:cNvPr id="1002" name="太陽 1001"/>
        <xdr:cNvSpPr/>
      </xdr:nvSpPr>
      <xdr:spPr>
        <a:xfrm>
          <a:off x="4344379" y="10786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305</xdr:row>
      <xdr:rowOff>31493</xdr:rowOff>
    </xdr:from>
    <xdr:to>
      <xdr:col>7</xdr:col>
      <xdr:colOff>359597</xdr:colOff>
      <xdr:row>305</xdr:row>
      <xdr:rowOff>136893</xdr:rowOff>
    </xdr:to>
    <xdr:sp macro="" textlink="">
      <xdr:nvSpPr>
        <xdr:cNvPr id="1003" name="月 1002"/>
        <xdr:cNvSpPr/>
      </xdr:nvSpPr>
      <xdr:spPr>
        <a:xfrm rot="13320000">
          <a:off x="4383597" y="10947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307</xdr:row>
      <xdr:rowOff>23653</xdr:rowOff>
    </xdr:from>
    <xdr:to>
      <xdr:col>7</xdr:col>
      <xdr:colOff>375890</xdr:colOff>
      <xdr:row>307</xdr:row>
      <xdr:rowOff>139714</xdr:rowOff>
    </xdr:to>
    <xdr:sp macro="" textlink="">
      <xdr:nvSpPr>
        <xdr:cNvPr id="1004" name="太陽 1003"/>
        <xdr:cNvSpPr/>
      </xdr:nvSpPr>
      <xdr:spPr>
        <a:xfrm>
          <a:off x="4344379" y="11244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308</xdr:row>
      <xdr:rowOff>31493</xdr:rowOff>
    </xdr:from>
    <xdr:to>
      <xdr:col>7</xdr:col>
      <xdr:colOff>359597</xdr:colOff>
      <xdr:row>308</xdr:row>
      <xdr:rowOff>136893</xdr:rowOff>
    </xdr:to>
    <xdr:sp macro="" textlink="">
      <xdr:nvSpPr>
        <xdr:cNvPr id="1005" name="月 1004"/>
        <xdr:cNvSpPr/>
      </xdr:nvSpPr>
      <xdr:spPr>
        <a:xfrm rot="13320000">
          <a:off x="4383597" y="11404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310</xdr:row>
      <xdr:rowOff>23653</xdr:rowOff>
    </xdr:from>
    <xdr:to>
      <xdr:col>7</xdr:col>
      <xdr:colOff>375890</xdr:colOff>
      <xdr:row>310</xdr:row>
      <xdr:rowOff>139714</xdr:rowOff>
    </xdr:to>
    <xdr:sp macro="" textlink="">
      <xdr:nvSpPr>
        <xdr:cNvPr id="1006" name="太陽 1005"/>
        <xdr:cNvSpPr/>
      </xdr:nvSpPr>
      <xdr:spPr>
        <a:xfrm>
          <a:off x="4344379" y="11701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311</xdr:row>
      <xdr:rowOff>31493</xdr:rowOff>
    </xdr:from>
    <xdr:to>
      <xdr:col>7</xdr:col>
      <xdr:colOff>359597</xdr:colOff>
      <xdr:row>311</xdr:row>
      <xdr:rowOff>136893</xdr:rowOff>
    </xdr:to>
    <xdr:sp macro="" textlink="">
      <xdr:nvSpPr>
        <xdr:cNvPr id="1007" name="月 1006"/>
        <xdr:cNvSpPr/>
      </xdr:nvSpPr>
      <xdr:spPr>
        <a:xfrm rot="13320000">
          <a:off x="4383597" y="11861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313</xdr:row>
      <xdr:rowOff>23653</xdr:rowOff>
    </xdr:from>
    <xdr:to>
      <xdr:col>7</xdr:col>
      <xdr:colOff>375890</xdr:colOff>
      <xdr:row>313</xdr:row>
      <xdr:rowOff>139714</xdr:rowOff>
    </xdr:to>
    <xdr:sp macro="" textlink="">
      <xdr:nvSpPr>
        <xdr:cNvPr id="1008" name="太陽 1007"/>
        <xdr:cNvSpPr/>
      </xdr:nvSpPr>
      <xdr:spPr>
        <a:xfrm>
          <a:off x="4344379" y="12158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314</xdr:row>
      <xdr:rowOff>31493</xdr:rowOff>
    </xdr:from>
    <xdr:to>
      <xdr:col>7</xdr:col>
      <xdr:colOff>359597</xdr:colOff>
      <xdr:row>314</xdr:row>
      <xdr:rowOff>136893</xdr:rowOff>
    </xdr:to>
    <xdr:sp macro="" textlink="">
      <xdr:nvSpPr>
        <xdr:cNvPr id="1009" name="月 1008"/>
        <xdr:cNvSpPr/>
      </xdr:nvSpPr>
      <xdr:spPr>
        <a:xfrm rot="13320000">
          <a:off x="4383597" y="12318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316</xdr:row>
      <xdr:rowOff>23653</xdr:rowOff>
    </xdr:from>
    <xdr:to>
      <xdr:col>7</xdr:col>
      <xdr:colOff>375890</xdr:colOff>
      <xdr:row>316</xdr:row>
      <xdr:rowOff>139714</xdr:rowOff>
    </xdr:to>
    <xdr:sp macro="" textlink="">
      <xdr:nvSpPr>
        <xdr:cNvPr id="1010" name="太陽 1009"/>
        <xdr:cNvSpPr/>
      </xdr:nvSpPr>
      <xdr:spPr>
        <a:xfrm>
          <a:off x="4344379" y="12615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317</xdr:row>
      <xdr:rowOff>31493</xdr:rowOff>
    </xdr:from>
    <xdr:to>
      <xdr:col>7</xdr:col>
      <xdr:colOff>359597</xdr:colOff>
      <xdr:row>317</xdr:row>
      <xdr:rowOff>136893</xdr:rowOff>
    </xdr:to>
    <xdr:sp macro="" textlink="">
      <xdr:nvSpPr>
        <xdr:cNvPr id="1011" name="月 1010"/>
        <xdr:cNvSpPr/>
      </xdr:nvSpPr>
      <xdr:spPr>
        <a:xfrm rot="13320000">
          <a:off x="4383597" y="12775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262</xdr:row>
      <xdr:rowOff>23653</xdr:rowOff>
    </xdr:from>
    <xdr:to>
      <xdr:col>7</xdr:col>
      <xdr:colOff>375890</xdr:colOff>
      <xdr:row>262</xdr:row>
      <xdr:rowOff>139714</xdr:rowOff>
    </xdr:to>
    <xdr:sp macro="" textlink="">
      <xdr:nvSpPr>
        <xdr:cNvPr id="1014" name="太陽 1013"/>
        <xdr:cNvSpPr/>
      </xdr:nvSpPr>
      <xdr:spPr>
        <a:xfrm>
          <a:off x="4344379" y="4386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263</xdr:row>
      <xdr:rowOff>31493</xdr:rowOff>
    </xdr:from>
    <xdr:to>
      <xdr:col>7</xdr:col>
      <xdr:colOff>359597</xdr:colOff>
      <xdr:row>263</xdr:row>
      <xdr:rowOff>136893</xdr:rowOff>
    </xdr:to>
    <xdr:sp macro="" textlink="">
      <xdr:nvSpPr>
        <xdr:cNvPr id="1015" name="月 1014"/>
        <xdr:cNvSpPr/>
      </xdr:nvSpPr>
      <xdr:spPr>
        <a:xfrm rot="13320000">
          <a:off x="4383597" y="4546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265</xdr:row>
      <xdr:rowOff>23653</xdr:rowOff>
    </xdr:from>
    <xdr:to>
      <xdr:col>7</xdr:col>
      <xdr:colOff>375890</xdr:colOff>
      <xdr:row>265</xdr:row>
      <xdr:rowOff>139714</xdr:rowOff>
    </xdr:to>
    <xdr:sp macro="" textlink="">
      <xdr:nvSpPr>
        <xdr:cNvPr id="1016" name="太陽 1015"/>
        <xdr:cNvSpPr/>
      </xdr:nvSpPr>
      <xdr:spPr>
        <a:xfrm>
          <a:off x="4344379" y="4843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266</xdr:row>
      <xdr:rowOff>31493</xdr:rowOff>
    </xdr:from>
    <xdr:to>
      <xdr:col>7</xdr:col>
      <xdr:colOff>359597</xdr:colOff>
      <xdr:row>266</xdr:row>
      <xdr:rowOff>136893</xdr:rowOff>
    </xdr:to>
    <xdr:sp macro="" textlink="">
      <xdr:nvSpPr>
        <xdr:cNvPr id="1017" name="月 1016"/>
        <xdr:cNvSpPr/>
      </xdr:nvSpPr>
      <xdr:spPr>
        <a:xfrm rot="13320000">
          <a:off x="4383597" y="5003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268</xdr:row>
      <xdr:rowOff>23653</xdr:rowOff>
    </xdr:from>
    <xdr:to>
      <xdr:col>7</xdr:col>
      <xdr:colOff>375890</xdr:colOff>
      <xdr:row>268</xdr:row>
      <xdr:rowOff>139714</xdr:rowOff>
    </xdr:to>
    <xdr:sp macro="" textlink="">
      <xdr:nvSpPr>
        <xdr:cNvPr id="1018" name="太陽 1017"/>
        <xdr:cNvSpPr/>
      </xdr:nvSpPr>
      <xdr:spPr>
        <a:xfrm>
          <a:off x="4344379" y="5300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269</xdr:row>
      <xdr:rowOff>31493</xdr:rowOff>
    </xdr:from>
    <xdr:to>
      <xdr:col>7</xdr:col>
      <xdr:colOff>359597</xdr:colOff>
      <xdr:row>269</xdr:row>
      <xdr:rowOff>136893</xdr:rowOff>
    </xdr:to>
    <xdr:sp macro="" textlink="">
      <xdr:nvSpPr>
        <xdr:cNvPr id="1019" name="月 1018"/>
        <xdr:cNvSpPr/>
      </xdr:nvSpPr>
      <xdr:spPr>
        <a:xfrm rot="13320000">
          <a:off x="4383597" y="5460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271</xdr:row>
      <xdr:rowOff>23653</xdr:rowOff>
    </xdr:from>
    <xdr:to>
      <xdr:col>7</xdr:col>
      <xdr:colOff>375890</xdr:colOff>
      <xdr:row>271</xdr:row>
      <xdr:rowOff>139714</xdr:rowOff>
    </xdr:to>
    <xdr:sp macro="" textlink="">
      <xdr:nvSpPr>
        <xdr:cNvPr id="1020" name="太陽 1019"/>
        <xdr:cNvSpPr/>
      </xdr:nvSpPr>
      <xdr:spPr>
        <a:xfrm>
          <a:off x="4344379" y="575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272</xdr:row>
      <xdr:rowOff>31493</xdr:rowOff>
    </xdr:from>
    <xdr:to>
      <xdr:col>7</xdr:col>
      <xdr:colOff>359597</xdr:colOff>
      <xdr:row>272</xdr:row>
      <xdr:rowOff>136893</xdr:rowOff>
    </xdr:to>
    <xdr:sp macro="" textlink="">
      <xdr:nvSpPr>
        <xdr:cNvPr id="1021" name="月 1020"/>
        <xdr:cNvSpPr/>
      </xdr:nvSpPr>
      <xdr:spPr>
        <a:xfrm rot="13320000">
          <a:off x="4383597" y="591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271</xdr:row>
      <xdr:rowOff>23653</xdr:rowOff>
    </xdr:from>
    <xdr:to>
      <xdr:col>7</xdr:col>
      <xdr:colOff>375890</xdr:colOff>
      <xdr:row>271</xdr:row>
      <xdr:rowOff>139714</xdr:rowOff>
    </xdr:to>
    <xdr:sp macro="" textlink="">
      <xdr:nvSpPr>
        <xdr:cNvPr id="1022" name="太陽 1021"/>
        <xdr:cNvSpPr/>
      </xdr:nvSpPr>
      <xdr:spPr>
        <a:xfrm>
          <a:off x="4344379" y="575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272</xdr:row>
      <xdr:rowOff>31493</xdr:rowOff>
    </xdr:from>
    <xdr:to>
      <xdr:col>7</xdr:col>
      <xdr:colOff>359597</xdr:colOff>
      <xdr:row>272</xdr:row>
      <xdr:rowOff>136893</xdr:rowOff>
    </xdr:to>
    <xdr:sp macro="" textlink="">
      <xdr:nvSpPr>
        <xdr:cNvPr id="1023" name="月 1022"/>
        <xdr:cNvSpPr/>
      </xdr:nvSpPr>
      <xdr:spPr>
        <a:xfrm rot="13320000">
          <a:off x="4383597" y="591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274</xdr:row>
      <xdr:rowOff>23653</xdr:rowOff>
    </xdr:from>
    <xdr:to>
      <xdr:col>7</xdr:col>
      <xdr:colOff>375890</xdr:colOff>
      <xdr:row>274</xdr:row>
      <xdr:rowOff>139714</xdr:rowOff>
    </xdr:to>
    <xdr:sp macro="" textlink="">
      <xdr:nvSpPr>
        <xdr:cNvPr id="1024" name="太陽 1023"/>
        <xdr:cNvSpPr/>
      </xdr:nvSpPr>
      <xdr:spPr>
        <a:xfrm>
          <a:off x="4344379" y="6214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275</xdr:row>
      <xdr:rowOff>31493</xdr:rowOff>
    </xdr:from>
    <xdr:to>
      <xdr:col>7</xdr:col>
      <xdr:colOff>359597</xdr:colOff>
      <xdr:row>275</xdr:row>
      <xdr:rowOff>136893</xdr:rowOff>
    </xdr:to>
    <xdr:sp macro="" textlink="">
      <xdr:nvSpPr>
        <xdr:cNvPr id="1025" name="月 1024"/>
        <xdr:cNvSpPr/>
      </xdr:nvSpPr>
      <xdr:spPr>
        <a:xfrm rot="13320000">
          <a:off x="4383597" y="6375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277</xdr:row>
      <xdr:rowOff>23653</xdr:rowOff>
    </xdr:from>
    <xdr:to>
      <xdr:col>7</xdr:col>
      <xdr:colOff>375890</xdr:colOff>
      <xdr:row>277</xdr:row>
      <xdr:rowOff>139714</xdr:rowOff>
    </xdr:to>
    <xdr:sp macro="" textlink="">
      <xdr:nvSpPr>
        <xdr:cNvPr id="1026" name="太陽 1025"/>
        <xdr:cNvSpPr/>
      </xdr:nvSpPr>
      <xdr:spPr>
        <a:xfrm>
          <a:off x="4344379" y="6672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278</xdr:row>
      <xdr:rowOff>31493</xdr:rowOff>
    </xdr:from>
    <xdr:to>
      <xdr:col>7</xdr:col>
      <xdr:colOff>359597</xdr:colOff>
      <xdr:row>278</xdr:row>
      <xdr:rowOff>136893</xdr:rowOff>
    </xdr:to>
    <xdr:sp macro="" textlink="">
      <xdr:nvSpPr>
        <xdr:cNvPr id="1027" name="月 1026"/>
        <xdr:cNvSpPr/>
      </xdr:nvSpPr>
      <xdr:spPr>
        <a:xfrm rot="13320000">
          <a:off x="4383597" y="6832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280</xdr:row>
      <xdr:rowOff>23653</xdr:rowOff>
    </xdr:from>
    <xdr:to>
      <xdr:col>7</xdr:col>
      <xdr:colOff>375890</xdr:colOff>
      <xdr:row>280</xdr:row>
      <xdr:rowOff>139714</xdr:rowOff>
    </xdr:to>
    <xdr:sp macro="" textlink="">
      <xdr:nvSpPr>
        <xdr:cNvPr id="1028" name="太陽 1027"/>
        <xdr:cNvSpPr/>
      </xdr:nvSpPr>
      <xdr:spPr>
        <a:xfrm>
          <a:off x="4344379" y="7129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281</xdr:row>
      <xdr:rowOff>31493</xdr:rowOff>
    </xdr:from>
    <xdr:to>
      <xdr:col>7</xdr:col>
      <xdr:colOff>359597</xdr:colOff>
      <xdr:row>281</xdr:row>
      <xdr:rowOff>136893</xdr:rowOff>
    </xdr:to>
    <xdr:sp macro="" textlink="">
      <xdr:nvSpPr>
        <xdr:cNvPr id="1029" name="月 1028"/>
        <xdr:cNvSpPr/>
      </xdr:nvSpPr>
      <xdr:spPr>
        <a:xfrm rot="13320000">
          <a:off x="4383597" y="7289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283</xdr:row>
      <xdr:rowOff>23653</xdr:rowOff>
    </xdr:from>
    <xdr:to>
      <xdr:col>7</xdr:col>
      <xdr:colOff>375890</xdr:colOff>
      <xdr:row>283</xdr:row>
      <xdr:rowOff>139714</xdr:rowOff>
    </xdr:to>
    <xdr:sp macro="" textlink="">
      <xdr:nvSpPr>
        <xdr:cNvPr id="1030" name="太陽 1029"/>
        <xdr:cNvSpPr/>
      </xdr:nvSpPr>
      <xdr:spPr>
        <a:xfrm>
          <a:off x="4344379" y="7586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284</xdr:row>
      <xdr:rowOff>31493</xdr:rowOff>
    </xdr:from>
    <xdr:to>
      <xdr:col>7</xdr:col>
      <xdr:colOff>359597</xdr:colOff>
      <xdr:row>284</xdr:row>
      <xdr:rowOff>136893</xdr:rowOff>
    </xdr:to>
    <xdr:sp macro="" textlink="">
      <xdr:nvSpPr>
        <xdr:cNvPr id="1031" name="月 1030"/>
        <xdr:cNvSpPr/>
      </xdr:nvSpPr>
      <xdr:spPr>
        <a:xfrm rot="13320000">
          <a:off x="4383597" y="7746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286</xdr:row>
      <xdr:rowOff>23653</xdr:rowOff>
    </xdr:from>
    <xdr:to>
      <xdr:col>7</xdr:col>
      <xdr:colOff>375890</xdr:colOff>
      <xdr:row>286</xdr:row>
      <xdr:rowOff>139714</xdr:rowOff>
    </xdr:to>
    <xdr:sp macro="" textlink="">
      <xdr:nvSpPr>
        <xdr:cNvPr id="1032" name="太陽 1031"/>
        <xdr:cNvSpPr/>
      </xdr:nvSpPr>
      <xdr:spPr>
        <a:xfrm>
          <a:off x="4344379" y="8043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287</xdr:row>
      <xdr:rowOff>31493</xdr:rowOff>
    </xdr:from>
    <xdr:to>
      <xdr:col>7</xdr:col>
      <xdr:colOff>359597</xdr:colOff>
      <xdr:row>287</xdr:row>
      <xdr:rowOff>136893</xdr:rowOff>
    </xdr:to>
    <xdr:sp macro="" textlink="">
      <xdr:nvSpPr>
        <xdr:cNvPr id="1033" name="月 1032"/>
        <xdr:cNvSpPr/>
      </xdr:nvSpPr>
      <xdr:spPr>
        <a:xfrm rot="13320000">
          <a:off x="4383597" y="8203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289</xdr:row>
      <xdr:rowOff>23653</xdr:rowOff>
    </xdr:from>
    <xdr:to>
      <xdr:col>7</xdr:col>
      <xdr:colOff>375890</xdr:colOff>
      <xdr:row>289</xdr:row>
      <xdr:rowOff>139714</xdr:rowOff>
    </xdr:to>
    <xdr:sp macro="" textlink="">
      <xdr:nvSpPr>
        <xdr:cNvPr id="1034" name="太陽 1033"/>
        <xdr:cNvSpPr/>
      </xdr:nvSpPr>
      <xdr:spPr>
        <a:xfrm>
          <a:off x="4344379" y="8500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290</xdr:row>
      <xdr:rowOff>31493</xdr:rowOff>
    </xdr:from>
    <xdr:to>
      <xdr:col>7</xdr:col>
      <xdr:colOff>359597</xdr:colOff>
      <xdr:row>290</xdr:row>
      <xdr:rowOff>136893</xdr:rowOff>
    </xdr:to>
    <xdr:sp macro="" textlink="">
      <xdr:nvSpPr>
        <xdr:cNvPr id="1035" name="月 1034"/>
        <xdr:cNvSpPr/>
      </xdr:nvSpPr>
      <xdr:spPr>
        <a:xfrm rot="13320000">
          <a:off x="4383597" y="8661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292</xdr:row>
      <xdr:rowOff>23653</xdr:rowOff>
    </xdr:from>
    <xdr:to>
      <xdr:col>7</xdr:col>
      <xdr:colOff>375890</xdr:colOff>
      <xdr:row>292</xdr:row>
      <xdr:rowOff>139714</xdr:rowOff>
    </xdr:to>
    <xdr:sp macro="" textlink="">
      <xdr:nvSpPr>
        <xdr:cNvPr id="1036" name="太陽 1035"/>
        <xdr:cNvSpPr/>
      </xdr:nvSpPr>
      <xdr:spPr>
        <a:xfrm>
          <a:off x="4344379" y="8958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293</xdr:row>
      <xdr:rowOff>31493</xdr:rowOff>
    </xdr:from>
    <xdr:to>
      <xdr:col>7</xdr:col>
      <xdr:colOff>359597</xdr:colOff>
      <xdr:row>293</xdr:row>
      <xdr:rowOff>136893</xdr:rowOff>
    </xdr:to>
    <xdr:sp macro="" textlink="">
      <xdr:nvSpPr>
        <xdr:cNvPr id="1037" name="月 1036"/>
        <xdr:cNvSpPr/>
      </xdr:nvSpPr>
      <xdr:spPr>
        <a:xfrm rot="13320000">
          <a:off x="4383597" y="9118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295</xdr:row>
      <xdr:rowOff>23653</xdr:rowOff>
    </xdr:from>
    <xdr:to>
      <xdr:col>7</xdr:col>
      <xdr:colOff>375890</xdr:colOff>
      <xdr:row>295</xdr:row>
      <xdr:rowOff>139714</xdr:rowOff>
    </xdr:to>
    <xdr:sp macro="" textlink="">
      <xdr:nvSpPr>
        <xdr:cNvPr id="1038" name="太陽 1037"/>
        <xdr:cNvSpPr/>
      </xdr:nvSpPr>
      <xdr:spPr>
        <a:xfrm>
          <a:off x="4344379" y="9415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296</xdr:row>
      <xdr:rowOff>31493</xdr:rowOff>
    </xdr:from>
    <xdr:to>
      <xdr:col>7</xdr:col>
      <xdr:colOff>359597</xdr:colOff>
      <xdr:row>296</xdr:row>
      <xdr:rowOff>136893</xdr:rowOff>
    </xdr:to>
    <xdr:sp macro="" textlink="">
      <xdr:nvSpPr>
        <xdr:cNvPr id="1039" name="月 1038"/>
        <xdr:cNvSpPr/>
      </xdr:nvSpPr>
      <xdr:spPr>
        <a:xfrm rot="13320000">
          <a:off x="4383597" y="9575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298</xdr:row>
      <xdr:rowOff>23653</xdr:rowOff>
    </xdr:from>
    <xdr:to>
      <xdr:col>7</xdr:col>
      <xdr:colOff>375890</xdr:colOff>
      <xdr:row>298</xdr:row>
      <xdr:rowOff>139714</xdr:rowOff>
    </xdr:to>
    <xdr:sp macro="" textlink="">
      <xdr:nvSpPr>
        <xdr:cNvPr id="1040" name="太陽 1039"/>
        <xdr:cNvSpPr/>
      </xdr:nvSpPr>
      <xdr:spPr>
        <a:xfrm>
          <a:off x="4344379" y="9872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299</xdr:row>
      <xdr:rowOff>31493</xdr:rowOff>
    </xdr:from>
    <xdr:to>
      <xdr:col>7</xdr:col>
      <xdr:colOff>359597</xdr:colOff>
      <xdr:row>299</xdr:row>
      <xdr:rowOff>136893</xdr:rowOff>
    </xdr:to>
    <xdr:sp macro="" textlink="">
      <xdr:nvSpPr>
        <xdr:cNvPr id="1041" name="月 1040"/>
        <xdr:cNvSpPr/>
      </xdr:nvSpPr>
      <xdr:spPr>
        <a:xfrm rot="13320000">
          <a:off x="4383597" y="10032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301</xdr:row>
      <xdr:rowOff>23653</xdr:rowOff>
    </xdr:from>
    <xdr:to>
      <xdr:col>7</xdr:col>
      <xdr:colOff>375890</xdr:colOff>
      <xdr:row>301</xdr:row>
      <xdr:rowOff>139714</xdr:rowOff>
    </xdr:to>
    <xdr:sp macro="" textlink="">
      <xdr:nvSpPr>
        <xdr:cNvPr id="1042" name="太陽 1041"/>
        <xdr:cNvSpPr/>
      </xdr:nvSpPr>
      <xdr:spPr>
        <a:xfrm>
          <a:off x="4344379" y="10329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302</xdr:row>
      <xdr:rowOff>31493</xdr:rowOff>
    </xdr:from>
    <xdr:to>
      <xdr:col>7</xdr:col>
      <xdr:colOff>359597</xdr:colOff>
      <xdr:row>302</xdr:row>
      <xdr:rowOff>136893</xdr:rowOff>
    </xdr:to>
    <xdr:sp macro="" textlink="">
      <xdr:nvSpPr>
        <xdr:cNvPr id="1043" name="月 1042"/>
        <xdr:cNvSpPr/>
      </xdr:nvSpPr>
      <xdr:spPr>
        <a:xfrm rot="13320000">
          <a:off x="4383597" y="10489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301</xdr:row>
      <xdr:rowOff>23653</xdr:rowOff>
    </xdr:from>
    <xdr:to>
      <xdr:col>7</xdr:col>
      <xdr:colOff>375890</xdr:colOff>
      <xdr:row>301</xdr:row>
      <xdr:rowOff>139714</xdr:rowOff>
    </xdr:to>
    <xdr:sp macro="" textlink="">
      <xdr:nvSpPr>
        <xdr:cNvPr id="1044" name="太陽 1043"/>
        <xdr:cNvSpPr/>
      </xdr:nvSpPr>
      <xdr:spPr>
        <a:xfrm>
          <a:off x="4344379" y="10329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302</xdr:row>
      <xdr:rowOff>31493</xdr:rowOff>
    </xdr:from>
    <xdr:to>
      <xdr:col>7</xdr:col>
      <xdr:colOff>359597</xdr:colOff>
      <xdr:row>302</xdr:row>
      <xdr:rowOff>136893</xdr:rowOff>
    </xdr:to>
    <xdr:sp macro="" textlink="">
      <xdr:nvSpPr>
        <xdr:cNvPr id="1045" name="月 1044"/>
        <xdr:cNvSpPr/>
      </xdr:nvSpPr>
      <xdr:spPr>
        <a:xfrm rot="13320000">
          <a:off x="4383597" y="10489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304</xdr:row>
      <xdr:rowOff>23653</xdr:rowOff>
    </xdr:from>
    <xdr:to>
      <xdr:col>7</xdr:col>
      <xdr:colOff>375890</xdr:colOff>
      <xdr:row>304</xdr:row>
      <xdr:rowOff>139714</xdr:rowOff>
    </xdr:to>
    <xdr:sp macro="" textlink="">
      <xdr:nvSpPr>
        <xdr:cNvPr id="1046" name="太陽 1045"/>
        <xdr:cNvSpPr/>
      </xdr:nvSpPr>
      <xdr:spPr>
        <a:xfrm>
          <a:off x="4344379" y="10786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305</xdr:row>
      <xdr:rowOff>31493</xdr:rowOff>
    </xdr:from>
    <xdr:to>
      <xdr:col>7</xdr:col>
      <xdr:colOff>359597</xdr:colOff>
      <xdr:row>305</xdr:row>
      <xdr:rowOff>136893</xdr:rowOff>
    </xdr:to>
    <xdr:sp macro="" textlink="">
      <xdr:nvSpPr>
        <xdr:cNvPr id="1047" name="月 1046"/>
        <xdr:cNvSpPr/>
      </xdr:nvSpPr>
      <xdr:spPr>
        <a:xfrm rot="13320000">
          <a:off x="4383597" y="10947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307</xdr:row>
      <xdr:rowOff>23653</xdr:rowOff>
    </xdr:from>
    <xdr:to>
      <xdr:col>7</xdr:col>
      <xdr:colOff>375890</xdr:colOff>
      <xdr:row>307</xdr:row>
      <xdr:rowOff>139714</xdr:rowOff>
    </xdr:to>
    <xdr:sp macro="" textlink="">
      <xdr:nvSpPr>
        <xdr:cNvPr id="1048" name="太陽 1047"/>
        <xdr:cNvSpPr/>
      </xdr:nvSpPr>
      <xdr:spPr>
        <a:xfrm>
          <a:off x="4344379" y="11244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308</xdr:row>
      <xdr:rowOff>31493</xdr:rowOff>
    </xdr:from>
    <xdr:to>
      <xdr:col>7</xdr:col>
      <xdr:colOff>359597</xdr:colOff>
      <xdr:row>308</xdr:row>
      <xdr:rowOff>136893</xdr:rowOff>
    </xdr:to>
    <xdr:sp macro="" textlink="">
      <xdr:nvSpPr>
        <xdr:cNvPr id="1049" name="月 1048"/>
        <xdr:cNvSpPr/>
      </xdr:nvSpPr>
      <xdr:spPr>
        <a:xfrm rot="13320000">
          <a:off x="4383597" y="11404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310</xdr:row>
      <xdr:rowOff>23653</xdr:rowOff>
    </xdr:from>
    <xdr:to>
      <xdr:col>7</xdr:col>
      <xdr:colOff>375890</xdr:colOff>
      <xdr:row>310</xdr:row>
      <xdr:rowOff>139714</xdr:rowOff>
    </xdr:to>
    <xdr:sp macro="" textlink="">
      <xdr:nvSpPr>
        <xdr:cNvPr id="1050" name="太陽 1049"/>
        <xdr:cNvSpPr/>
      </xdr:nvSpPr>
      <xdr:spPr>
        <a:xfrm>
          <a:off x="4344379" y="11701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311</xdr:row>
      <xdr:rowOff>31493</xdr:rowOff>
    </xdr:from>
    <xdr:to>
      <xdr:col>7</xdr:col>
      <xdr:colOff>359597</xdr:colOff>
      <xdr:row>311</xdr:row>
      <xdr:rowOff>136893</xdr:rowOff>
    </xdr:to>
    <xdr:sp macro="" textlink="">
      <xdr:nvSpPr>
        <xdr:cNvPr id="1051" name="月 1050"/>
        <xdr:cNvSpPr/>
      </xdr:nvSpPr>
      <xdr:spPr>
        <a:xfrm rot="13320000">
          <a:off x="4383597" y="11861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313</xdr:row>
      <xdr:rowOff>23653</xdr:rowOff>
    </xdr:from>
    <xdr:to>
      <xdr:col>7</xdr:col>
      <xdr:colOff>375890</xdr:colOff>
      <xdr:row>313</xdr:row>
      <xdr:rowOff>139714</xdr:rowOff>
    </xdr:to>
    <xdr:sp macro="" textlink="">
      <xdr:nvSpPr>
        <xdr:cNvPr id="1052" name="太陽 1051"/>
        <xdr:cNvSpPr/>
      </xdr:nvSpPr>
      <xdr:spPr>
        <a:xfrm>
          <a:off x="4344379" y="12158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314</xdr:row>
      <xdr:rowOff>31493</xdr:rowOff>
    </xdr:from>
    <xdr:to>
      <xdr:col>7</xdr:col>
      <xdr:colOff>359597</xdr:colOff>
      <xdr:row>314</xdr:row>
      <xdr:rowOff>136893</xdr:rowOff>
    </xdr:to>
    <xdr:sp macro="" textlink="">
      <xdr:nvSpPr>
        <xdr:cNvPr id="1053" name="月 1052"/>
        <xdr:cNvSpPr/>
      </xdr:nvSpPr>
      <xdr:spPr>
        <a:xfrm rot="13320000">
          <a:off x="4383597" y="12318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316</xdr:row>
      <xdr:rowOff>23653</xdr:rowOff>
    </xdr:from>
    <xdr:to>
      <xdr:col>7</xdr:col>
      <xdr:colOff>375890</xdr:colOff>
      <xdr:row>316</xdr:row>
      <xdr:rowOff>139714</xdr:rowOff>
    </xdr:to>
    <xdr:sp macro="" textlink="">
      <xdr:nvSpPr>
        <xdr:cNvPr id="1054" name="太陽 1053"/>
        <xdr:cNvSpPr/>
      </xdr:nvSpPr>
      <xdr:spPr>
        <a:xfrm>
          <a:off x="4344379" y="12615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317</xdr:row>
      <xdr:rowOff>31493</xdr:rowOff>
    </xdr:from>
    <xdr:to>
      <xdr:col>7</xdr:col>
      <xdr:colOff>359597</xdr:colOff>
      <xdr:row>317</xdr:row>
      <xdr:rowOff>136893</xdr:rowOff>
    </xdr:to>
    <xdr:sp macro="" textlink="">
      <xdr:nvSpPr>
        <xdr:cNvPr id="1055" name="月 1054"/>
        <xdr:cNvSpPr/>
      </xdr:nvSpPr>
      <xdr:spPr>
        <a:xfrm rot="13320000">
          <a:off x="4383597" y="12775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262</xdr:row>
      <xdr:rowOff>23653</xdr:rowOff>
    </xdr:from>
    <xdr:to>
      <xdr:col>7</xdr:col>
      <xdr:colOff>375890</xdr:colOff>
      <xdr:row>262</xdr:row>
      <xdr:rowOff>139714</xdr:rowOff>
    </xdr:to>
    <xdr:sp macro="" textlink="">
      <xdr:nvSpPr>
        <xdr:cNvPr id="1058" name="太陽 1057"/>
        <xdr:cNvSpPr/>
      </xdr:nvSpPr>
      <xdr:spPr>
        <a:xfrm>
          <a:off x="4344379" y="4386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263</xdr:row>
      <xdr:rowOff>31493</xdr:rowOff>
    </xdr:from>
    <xdr:to>
      <xdr:col>7</xdr:col>
      <xdr:colOff>359597</xdr:colOff>
      <xdr:row>263</xdr:row>
      <xdr:rowOff>136893</xdr:rowOff>
    </xdr:to>
    <xdr:sp macro="" textlink="">
      <xdr:nvSpPr>
        <xdr:cNvPr id="1059" name="月 1058"/>
        <xdr:cNvSpPr/>
      </xdr:nvSpPr>
      <xdr:spPr>
        <a:xfrm rot="13320000">
          <a:off x="4383597" y="4546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265</xdr:row>
      <xdr:rowOff>23653</xdr:rowOff>
    </xdr:from>
    <xdr:to>
      <xdr:col>7</xdr:col>
      <xdr:colOff>375890</xdr:colOff>
      <xdr:row>265</xdr:row>
      <xdr:rowOff>139714</xdr:rowOff>
    </xdr:to>
    <xdr:sp macro="" textlink="">
      <xdr:nvSpPr>
        <xdr:cNvPr id="1060" name="太陽 1059"/>
        <xdr:cNvSpPr/>
      </xdr:nvSpPr>
      <xdr:spPr>
        <a:xfrm>
          <a:off x="4344379" y="4843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266</xdr:row>
      <xdr:rowOff>31493</xdr:rowOff>
    </xdr:from>
    <xdr:to>
      <xdr:col>7</xdr:col>
      <xdr:colOff>359597</xdr:colOff>
      <xdr:row>266</xdr:row>
      <xdr:rowOff>136893</xdr:rowOff>
    </xdr:to>
    <xdr:sp macro="" textlink="">
      <xdr:nvSpPr>
        <xdr:cNvPr id="1061" name="月 1060"/>
        <xdr:cNvSpPr/>
      </xdr:nvSpPr>
      <xdr:spPr>
        <a:xfrm rot="13320000">
          <a:off x="4383597" y="5003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268</xdr:row>
      <xdr:rowOff>23653</xdr:rowOff>
    </xdr:from>
    <xdr:to>
      <xdr:col>7</xdr:col>
      <xdr:colOff>375890</xdr:colOff>
      <xdr:row>268</xdr:row>
      <xdr:rowOff>139714</xdr:rowOff>
    </xdr:to>
    <xdr:sp macro="" textlink="">
      <xdr:nvSpPr>
        <xdr:cNvPr id="1062" name="太陽 1061"/>
        <xdr:cNvSpPr/>
      </xdr:nvSpPr>
      <xdr:spPr>
        <a:xfrm>
          <a:off x="4344379" y="5300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269</xdr:row>
      <xdr:rowOff>31493</xdr:rowOff>
    </xdr:from>
    <xdr:to>
      <xdr:col>7</xdr:col>
      <xdr:colOff>359597</xdr:colOff>
      <xdr:row>269</xdr:row>
      <xdr:rowOff>136893</xdr:rowOff>
    </xdr:to>
    <xdr:sp macro="" textlink="">
      <xdr:nvSpPr>
        <xdr:cNvPr id="1063" name="月 1062"/>
        <xdr:cNvSpPr/>
      </xdr:nvSpPr>
      <xdr:spPr>
        <a:xfrm rot="13320000">
          <a:off x="4383597" y="5460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271</xdr:row>
      <xdr:rowOff>23653</xdr:rowOff>
    </xdr:from>
    <xdr:to>
      <xdr:col>7</xdr:col>
      <xdr:colOff>375890</xdr:colOff>
      <xdr:row>271</xdr:row>
      <xdr:rowOff>139714</xdr:rowOff>
    </xdr:to>
    <xdr:sp macro="" textlink="">
      <xdr:nvSpPr>
        <xdr:cNvPr id="1064" name="太陽 1063"/>
        <xdr:cNvSpPr/>
      </xdr:nvSpPr>
      <xdr:spPr>
        <a:xfrm>
          <a:off x="4344379" y="575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272</xdr:row>
      <xdr:rowOff>31493</xdr:rowOff>
    </xdr:from>
    <xdr:to>
      <xdr:col>7</xdr:col>
      <xdr:colOff>359597</xdr:colOff>
      <xdr:row>272</xdr:row>
      <xdr:rowOff>136893</xdr:rowOff>
    </xdr:to>
    <xdr:sp macro="" textlink="">
      <xdr:nvSpPr>
        <xdr:cNvPr id="1065" name="月 1064"/>
        <xdr:cNvSpPr/>
      </xdr:nvSpPr>
      <xdr:spPr>
        <a:xfrm rot="13320000">
          <a:off x="4383597" y="591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271</xdr:row>
      <xdr:rowOff>23653</xdr:rowOff>
    </xdr:from>
    <xdr:to>
      <xdr:col>7</xdr:col>
      <xdr:colOff>375890</xdr:colOff>
      <xdr:row>271</xdr:row>
      <xdr:rowOff>139714</xdr:rowOff>
    </xdr:to>
    <xdr:sp macro="" textlink="">
      <xdr:nvSpPr>
        <xdr:cNvPr id="1066" name="太陽 1065"/>
        <xdr:cNvSpPr/>
      </xdr:nvSpPr>
      <xdr:spPr>
        <a:xfrm>
          <a:off x="4344379" y="575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272</xdr:row>
      <xdr:rowOff>31493</xdr:rowOff>
    </xdr:from>
    <xdr:to>
      <xdr:col>7</xdr:col>
      <xdr:colOff>359597</xdr:colOff>
      <xdr:row>272</xdr:row>
      <xdr:rowOff>136893</xdr:rowOff>
    </xdr:to>
    <xdr:sp macro="" textlink="">
      <xdr:nvSpPr>
        <xdr:cNvPr id="1067" name="月 1066"/>
        <xdr:cNvSpPr/>
      </xdr:nvSpPr>
      <xdr:spPr>
        <a:xfrm rot="13320000">
          <a:off x="4383597" y="591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274</xdr:row>
      <xdr:rowOff>23653</xdr:rowOff>
    </xdr:from>
    <xdr:to>
      <xdr:col>7</xdr:col>
      <xdr:colOff>375890</xdr:colOff>
      <xdr:row>274</xdr:row>
      <xdr:rowOff>139714</xdr:rowOff>
    </xdr:to>
    <xdr:sp macro="" textlink="">
      <xdr:nvSpPr>
        <xdr:cNvPr id="1068" name="太陽 1067"/>
        <xdr:cNvSpPr/>
      </xdr:nvSpPr>
      <xdr:spPr>
        <a:xfrm>
          <a:off x="4344379" y="6214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275</xdr:row>
      <xdr:rowOff>31493</xdr:rowOff>
    </xdr:from>
    <xdr:to>
      <xdr:col>7</xdr:col>
      <xdr:colOff>359597</xdr:colOff>
      <xdr:row>275</xdr:row>
      <xdr:rowOff>136893</xdr:rowOff>
    </xdr:to>
    <xdr:sp macro="" textlink="">
      <xdr:nvSpPr>
        <xdr:cNvPr id="1069" name="月 1068"/>
        <xdr:cNvSpPr/>
      </xdr:nvSpPr>
      <xdr:spPr>
        <a:xfrm rot="13320000">
          <a:off x="4383597" y="6375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277</xdr:row>
      <xdr:rowOff>23653</xdr:rowOff>
    </xdr:from>
    <xdr:to>
      <xdr:col>7</xdr:col>
      <xdr:colOff>375890</xdr:colOff>
      <xdr:row>277</xdr:row>
      <xdr:rowOff>139714</xdr:rowOff>
    </xdr:to>
    <xdr:sp macro="" textlink="">
      <xdr:nvSpPr>
        <xdr:cNvPr id="1070" name="太陽 1069"/>
        <xdr:cNvSpPr/>
      </xdr:nvSpPr>
      <xdr:spPr>
        <a:xfrm>
          <a:off x="4344379" y="6672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278</xdr:row>
      <xdr:rowOff>31493</xdr:rowOff>
    </xdr:from>
    <xdr:to>
      <xdr:col>7</xdr:col>
      <xdr:colOff>359597</xdr:colOff>
      <xdr:row>278</xdr:row>
      <xdr:rowOff>136893</xdr:rowOff>
    </xdr:to>
    <xdr:sp macro="" textlink="">
      <xdr:nvSpPr>
        <xdr:cNvPr id="1071" name="月 1070"/>
        <xdr:cNvSpPr/>
      </xdr:nvSpPr>
      <xdr:spPr>
        <a:xfrm rot="13320000">
          <a:off x="4383597" y="6832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280</xdr:row>
      <xdr:rowOff>23653</xdr:rowOff>
    </xdr:from>
    <xdr:to>
      <xdr:col>7</xdr:col>
      <xdr:colOff>375890</xdr:colOff>
      <xdr:row>280</xdr:row>
      <xdr:rowOff>139714</xdr:rowOff>
    </xdr:to>
    <xdr:sp macro="" textlink="">
      <xdr:nvSpPr>
        <xdr:cNvPr id="1072" name="太陽 1071"/>
        <xdr:cNvSpPr/>
      </xdr:nvSpPr>
      <xdr:spPr>
        <a:xfrm>
          <a:off x="4344379" y="7129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281</xdr:row>
      <xdr:rowOff>31493</xdr:rowOff>
    </xdr:from>
    <xdr:to>
      <xdr:col>7</xdr:col>
      <xdr:colOff>359597</xdr:colOff>
      <xdr:row>281</xdr:row>
      <xdr:rowOff>136893</xdr:rowOff>
    </xdr:to>
    <xdr:sp macro="" textlink="">
      <xdr:nvSpPr>
        <xdr:cNvPr id="1073" name="月 1072"/>
        <xdr:cNvSpPr/>
      </xdr:nvSpPr>
      <xdr:spPr>
        <a:xfrm rot="13320000">
          <a:off x="4383597" y="7289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283</xdr:row>
      <xdr:rowOff>23653</xdr:rowOff>
    </xdr:from>
    <xdr:to>
      <xdr:col>7</xdr:col>
      <xdr:colOff>375890</xdr:colOff>
      <xdr:row>283</xdr:row>
      <xdr:rowOff>139714</xdr:rowOff>
    </xdr:to>
    <xdr:sp macro="" textlink="">
      <xdr:nvSpPr>
        <xdr:cNvPr id="1074" name="太陽 1073"/>
        <xdr:cNvSpPr/>
      </xdr:nvSpPr>
      <xdr:spPr>
        <a:xfrm>
          <a:off x="4344379" y="7586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284</xdr:row>
      <xdr:rowOff>31493</xdr:rowOff>
    </xdr:from>
    <xdr:to>
      <xdr:col>7</xdr:col>
      <xdr:colOff>359597</xdr:colOff>
      <xdr:row>284</xdr:row>
      <xdr:rowOff>136893</xdr:rowOff>
    </xdr:to>
    <xdr:sp macro="" textlink="">
      <xdr:nvSpPr>
        <xdr:cNvPr id="1075" name="月 1074"/>
        <xdr:cNvSpPr/>
      </xdr:nvSpPr>
      <xdr:spPr>
        <a:xfrm rot="13320000">
          <a:off x="4383597" y="7746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286</xdr:row>
      <xdr:rowOff>23653</xdr:rowOff>
    </xdr:from>
    <xdr:to>
      <xdr:col>7</xdr:col>
      <xdr:colOff>375890</xdr:colOff>
      <xdr:row>286</xdr:row>
      <xdr:rowOff>139714</xdr:rowOff>
    </xdr:to>
    <xdr:sp macro="" textlink="">
      <xdr:nvSpPr>
        <xdr:cNvPr id="1076" name="太陽 1075"/>
        <xdr:cNvSpPr/>
      </xdr:nvSpPr>
      <xdr:spPr>
        <a:xfrm>
          <a:off x="4344379" y="8043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287</xdr:row>
      <xdr:rowOff>31493</xdr:rowOff>
    </xdr:from>
    <xdr:to>
      <xdr:col>7</xdr:col>
      <xdr:colOff>359597</xdr:colOff>
      <xdr:row>287</xdr:row>
      <xdr:rowOff>136893</xdr:rowOff>
    </xdr:to>
    <xdr:sp macro="" textlink="">
      <xdr:nvSpPr>
        <xdr:cNvPr id="1077" name="月 1076"/>
        <xdr:cNvSpPr/>
      </xdr:nvSpPr>
      <xdr:spPr>
        <a:xfrm rot="13320000">
          <a:off x="4383597" y="8203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289</xdr:row>
      <xdr:rowOff>23653</xdr:rowOff>
    </xdr:from>
    <xdr:to>
      <xdr:col>7</xdr:col>
      <xdr:colOff>375890</xdr:colOff>
      <xdr:row>289</xdr:row>
      <xdr:rowOff>139714</xdr:rowOff>
    </xdr:to>
    <xdr:sp macro="" textlink="">
      <xdr:nvSpPr>
        <xdr:cNvPr id="1078" name="太陽 1077"/>
        <xdr:cNvSpPr/>
      </xdr:nvSpPr>
      <xdr:spPr>
        <a:xfrm>
          <a:off x="4344379" y="8500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290</xdr:row>
      <xdr:rowOff>31493</xdr:rowOff>
    </xdr:from>
    <xdr:to>
      <xdr:col>7</xdr:col>
      <xdr:colOff>359597</xdr:colOff>
      <xdr:row>290</xdr:row>
      <xdr:rowOff>136893</xdr:rowOff>
    </xdr:to>
    <xdr:sp macro="" textlink="">
      <xdr:nvSpPr>
        <xdr:cNvPr id="1079" name="月 1078"/>
        <xdr:cNvSpPr/>
      </xdr:nvSpPr>
      <xdr:spPr>
        <a:xfrm rot="13320000">
          <a:off x="4383597" y="8661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292</xdr:row>
      <xdr:rowOff>23653</xdr:rowOff>
    </xdr:from>
    <xdr:to>
      <xdr:col>7</xdr:col>
      <xdr:colOff>375890</xdr:colOff>
      <xdr:row>292</xdr:row>
      <xdr:rowOff>139714</xdr:rowOff>
    </xdr:to>
    <xdr:sp macro="" textlink="">
      <xdr:nvSpPr>
        <xdr:cNvPr id="1080" name="太陽 1079"/>
        <xdr:cNvSpPr/>
      </xdr:nvSpPr>
      <xdr:spPr>
        <a:xfrm>
          <a:off x="4344379" y="8958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293</xdr:row>
      <xdr:rowOff>31493</xdr:rowOff>
    </xdr:from>
    <xdr:to>
      <xdr:col>7</xdr:col>
      <xdr:colOff>359597</xdr:colOff>
      <xdr:row>293</xdr:row>
      <xdr:rowOff>136893</xdr:rowOff>
    </xdr:to>
    <xdr:sp macro="" textlink="">
      <xdr:nvSpPr>
        <xdr:cNvPr id="1081" name="月 1080"/>
        <xdr:cNvSpPr/>
      </xdr:nvSpPr>
      <xdr:spPr>
        <a:xfrm rot="13320000">
          <a:off x="4383597" y="9118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295</xdr:row>
      <xdr:rowOff>23653</xdr:rowOff>
    </xdr:from>
    <xdr:to>
      <xdr:col>7</xdr:col>
      <xdr:colOff>375890</xdr:colOff>
      <xdr:row>295</xdr:row>
      <xdr:rowOff>139714</xdr:rowOff>
    </xdr:to>
    <xdr:sp macro="" textlink="">
      <xdr:nvSpPr>
        <xdr:cNvPr id="1082" name="太陽 1081"/>
        <xdr:cNvSpPr/>
      </xdr:nvSpPr>
      <xdr:spPr>
        <a:xfrm>
          <a:off x="4344379" y="9415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296</xdr:row>
      <xdr:rowOff>31493</xdr:rowOff>
    </xdr:from>
    <xdr:to>
      <xdr:col>7</xdr:col>
      <xdr:colOff>359597</xdr:colOff>
      <xdr:row>296</xdr:row>
      <xdr:rowOff>136893</xdr:rowOff>
    </xdr:to>
    <xdr:sp macro="" textlink="">
      <xdr:nvSpPr>
        <xdr:cNvPr id="1083" name="月 1082"/>
        <xdr:cNvSpPr/>
      </xdr:nvSpPr>
      <xdr:spPr>
        <a:xfrm rot="13320000">
          <a:off x="4383597" y="9575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298</xdr:row>
      <xdr:rowOff>23653</xdr:rowOff>
    </xdr:from>
    <xdr:to>
      <xdr:col>7</xdr:col>
      <xdr:colOff>375890</xdr:colOff>
      <xdr:row>298</xdr:row>
      <xdr:rowOff>139714</xdr:rowOff>
    </xdr:to>
    <xdr:sp macro="" textlink="">
      <xdr:nvSpPr>
        <xdr:cNvPr id="1084" name="太陽 1083"/>
        <xdr:cNvSpPr/>
      </xdr:nvSpPr>
      <xdr:spPr>
        <a:xfrm>
          <a:off x="4344379" y="9872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299</xdr:row>
      <xdr:rowOff>31493</xdr:rowOff>
    </xdr:from>
    <xdr:to>
      <xdr:col>7</xdr:col>
      <xdr:colOff>359597</xdr:colOff>
      <xdr:row>299</xdr:row>
      <xdr:rowOff>136893</xdr:rowOff>
    </xdr:to>
    <xdr:sp macro="" textlink="">
      <xdr:nvSpPr>
        <xdr:cNvPr id="1085" name="月 1084"/>
        <xdr:cNvSpPr/>
      </xdr:nvSpPr>
      <xdr:spPr>
        <a:xfrm rot="13320000">
          <a:off x="4383597" y="10032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301</xdr:row>
      <xdr:rowOff>23653</xdr:rowOff>
    </xdr:from>
    <xdr:to>
      <xdr:col>7</xdr:col>
      <xdr:colOff>375890</xdr:colOff>
      <xdr:row>301</xdr:row>
      <xdr:rowOff>139714</xdr:rowOff>
    </xdr:to>
    <xdr:sp macro="" textlink="">
      <xdr:nvSpPr>
        <xdr:cNvPr id="1086" name="太陽 1085"/>
        <xdr:cNvSpPr/>
      </xdr:nvSpPr>
      <xdr:spPr>
        <a:xfrm>
          <a:off x="4344379" y="10329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302</xdr:row>
      <xdr:rowOff>31493</xdr:rowOff>
    </xdr:from>
    <xdr:to>
      <xdr:col>7</xdr:col>
      <xdr:colOff>359597</xdr:colOff>
      <xdr:row>302</xdr:row>
      <xdr:rowOff>136893</xdr:rowOff>
    </xdr:to>
    <xdr:sp macro="" textlink="">
      <xdr:nvSpPr>
        <xdr:cNvPr id="1087" name="月 1086"/>
        <xdr:cNvSpPr/>
      </xdr:nvSpPr>
      <xdr:spPr>
        <a:xfrm rot="13320000">
          <a:off x="4383597" y="10489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301</xdr:row>
      <xdr:rowOff>23653</xdr:rowOff>
    </xdr:from>
    <xdr:to>
      <xdr:col>7</xdr:col>
      <xdr:colOff>375890</xdr:colOff>
      <xdr:row>301</xdr:row>
      <xdr:rowOff>139714</xdr:rowOff>
    </xdr:to>
    <xdr:sp macro="" textlink="">
      <xdr:nvSpPr>
        <xdr:cNvPr id="1088" name="太陽 1087"/>
        <xdr:cNvSpPr/>
      </xdr:nvSpPr>
      <xdr:spPr>
        <a:xfrm>
          <a:off x="4344379" y="10329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302</xdr:row>
      <xdr:rowOff>31493</xdr:rowOff>
    </xdr:from>
    <xdr:to>
      <xdr:col>7</xdr:col>
      <xdr:colOff>359597</xdr:colOff>
      <xdr:row>302</xdr:row>
      <xdr:rowOff>136893</xdr:rowOff>
    </xdr:to>
    <xdr:sp macro="" textlink="">
      <xdr:nvSpPr>
        <xdr:cNvPr id="1089" name="月 1088"/>
        <xdr:cNvSpPr/>
      </xdr:nvSpPr>
      <xdr:spPr>
        <a:xfrm rot="13320000">
          <a:off x="4383597" y="10489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304</xdr:row>
      <xdr:rowOff>23653</xdr:rowOff>
    </xdr:from>
    <xdr:to>
      <xdr:col>7</xdr:col>
      <xdr:colOff>375890</xdr:colOff>
      <xdr:row>304</xdr:row>
      <xdr:rowOff>139714</xdr:rowOff>
    </xdr:to>
    <xdr:sp macro="" textlink="">
      <xdr:nvSpPr>
        <xdr:cNvPr id="1090" name="太陽 1089"/>
        <xdr:cNvSpPr/>
      </xdr:nvSpPr>
      <xdr:spPr>
        <a:xfrm>
          <a:off x="4344379" y="10786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305</xdr:row>
      <xdr:rowOff>31493</xdr:rowOff>
    </xdr:from>
    <xdr:to>
      <xdr:col>7</xdr:col>
      <xdr:colOff>359597</xdr:colOff>
      <xdr:row>305</xdr:row>
      <xdr:rowOff>136893</xdr:rowOff>
    </xdr:to>
    <xdr:sp macro="" textlink="">
      <xdr:nvSpPr>
        <xdr:cNvPr id="1091" name="月 1090"/>
        <xdr:cNvSpPr/>
      </xdr:nvSpPr>
      <xdr:spPr>
        <a:xfrm rot="13320000">
          <a:off x="4383597" y="10947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307</xdr:row>
      <xdr:rowOff>23653</xdr:rowOff>
    </xdr:from>
    <xdr:to>
      <xdr:col>7</xdr:col>
      <xdr:colOff>375890</xdr:colOff>
      <xdr:row>307</xdr:row>
      <xdr:rowOff>139714</xdr:rowOff>
    </xdr:to>
    <xdr:sp macro="" textlink="">
      <xdr:nvSpPr>
        <xdr:cNvPr id="1092" name="太陽 1091"/>
        <xdr:cNvSpPr/>
      </xdr:nvSpPr>
      <xdr:spPr>
        <a:xfrm>
          <a:off x="4344379" y="11244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308</xdr:row>
      <xdr:rowOff>31493</xdr:rowOff>
    </xdr:from>
    <xdr:to>
      <xdr:col>7</xdr:col>
      <xdr:colOff>359597</xdr:colOff>
      <xdr:row>308</xdr:row>
      <xdr:rowOff>136893</xdr:rowOff>
    </xdr:to>
    <xdr:sp macro="" textlink="">
      <xdr:nvSpPr>
        <xdr:cNvPr id="1093" name="月 1092"/>
        <xdr:cNvSpPr/>
      </xdr:nvSpPr>
      <xdr:spPr>
        <a:xfrm rot="13320000">
          <a:off x="4383597" y="11404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310</xdr:row>
      <xdr:rowOff>23653</xdr:rowOff>
    </xdr:from>
    <xdr:to>
      <xdr:col>7</xdr:col>
      <xdr:colOff>375890</xdr:colOff>
      <xdr:row>310</xdr:row>
      <xdr:rowOff>139714</xdr:rowOff>
    </xdr:to>
    <xdr:sp macro="" textlink="">
      <xdr:nvSpPr>
        <xdr:cNvPr id="1094" name="太陽 1093"/>
        <xdr:cNvSpPr/>
      </xdr:nvSpPr>
      <xdr:spPr>
        <a:xfrm>
          <a:off x="4344379" y="11701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311</xdr:row>
      <xdr:rowOff>31493</xdr:rowOff>
    </xdr:from>
    <xdr:to>
      <xdr:col>7</xdr:col>
      <xdr:colOff>359597</xdr:colOff>
      <xdr:row>311</xdr:row>
      <xdr:rowOff>136893</xdr:rowOff>
    </xdr:to>
    <xdr:sp macro="" textlink="">
      <xdr:nvSpPr>
        <xdr:cNvPr id="1095" name="月 1094"/>
        <xdr:cNvSpPr/>
      </xdr:nvSpPr>
      <xdr:spPr>
        <a:xfrm rot="13320000">
          <a:off x="4383597" y="11861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313</xdr:row>
      <xdr:rowOff>23653</xdr:rowOff>
    </xdr:from>
    <xdr:to>
      <xdr:col>7</xdr:col>
      <xdr:colOff>375890</xdr:colOff>
      <xdr:row>313</xdr:row>
      <xdr:rowOff>139714</xdr:rowOff>
    </xdr:to>
    <xdr:sp macro="" textlink="">
      <xdr:nvSpPr>
        <xdr:cNvPr id="1096" name="太陽 1095"/>
        <xdr:cNvSpPr/>
      </xdr:nvSpPr>
      <xdr:spPr>
        <a:xfrm>
          <a:off x="4344379" y="12158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314</xdr:row>
      <xdr:rowOff>31493</xdr:rowOff>
    </xdr:from>
    <xdr:to>
      <xdr:col>7</xdr:col>
      <xdr:colOff>359597</xdr:colOff>
      <xdr:row>314</xdr:row>
      <xdr:rowOff>136893</xdr:rowOff>
    </xdr:to>
    <xdr:sp macro="" textlink="">
      <xdr:nvSpPr>
        <xdr:cNvPr id="1097" name="月 1096"/>
        <xdr:cNvSpPr/>
      </xdr:nvSpPr>
      <xdr:spPr>
        <a:xfrm rot="13320000">
          <a:off x="4383597" y="12318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316</xdr:row>
      <xdr:rowOff>23653</xdr:rowOff>
    </xdr:from>
    <xdr:to>
      <xdr:col>7</xdr:col>
      <xdr:colOff>375890</xdr:colOff>
      <xdr:row>316</xdr:row>
      <xdr:rowOff>139714</xdr:rowOff>
    </xdr:to>
    <xdr:sp macro="" textlink="">
      <xdr:nvSpPr>
        <xdr:cNvPr id="1098" name="太陽 1097"/>
        <xdr:cNvSpPr/>
      </xdr:nvSpPr>
      <xdr:spPr>
        <a:xfrm>
          <a:off x="4344379" y="12615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317</xdr:row>
      <xdr:rowOff>31493</xdr:rowOff>
    </xdr:from>
    <xdr:to>
      <xdr:col>7</xdr:col>
      <xdr:colOff>359597</xdr:colOff>
      <xdr:row>317</xdr:row>
      <xdr:rowOff>136893</xdr:rowOff>
    </xdr:to>
    <xdr:sp macro="" textlink="">
      <xdr:nvSpPr>
        <xdr:cNvPr id="1099" name="月 1098"/>
        <xdr:cNvSpPr/>
      </xdr:nvSpPr>
      <xdr:spPr>
        <a:xfrm rot="13320000">
          <a:off x="4383597" y="12775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7</xdr:col>
      <xdr:colOff>267679</xdr:colOff>
      <xdr:row>22</xdr:row>
      <xdr:rowOff>23653</xdr:rowOff>
    </xdr:from>
    <xdr:to>
      <xdr:col>7</xdr:col>
      <xdr:colOff>375890</xdr:colOff>
      <xdr:row>22</xdr:row>
      <xdr:rowOff>139714</xdr:rowOff>
    </xdr:to>
    <xdr:sp macro="" textlink="">
      <xdr:nvSpPr>
        <xdr:cNvPr id="2" name="太陽 1"/>
        <xdr:cNvSpPr/>
      </xdr:nvSpPr>
      <xdr:spPr>
        <a:xfrm>
          <a:off x="4344379" y="41384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xdr:row>
      <xdr:rowOff>31493</xdr:rowOff>
    </xdr:from>
    <xdr:to>
      <xdr:col>7</xdr:col>
      <xdr:colOff>359597</xdr:colOff>
      <xdr:row>23</xdr:row>
      <xdr:rowOff>136893</xdr:rowOff>
    </xdr:to>
    <xdr:sp macro="" textlink="">
      <xdr:nvSpPr>
        <xdr:cNvPr id="3" name="月 2"/>
        <xdr:cNvSpPr/>
      </xdr:nvSpPr>
      <xdr:spPr>
        <a:xfrm rot="13320000">
          <a:off x="4383597" y="42986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xdr:row>
      <xdr:rowOff>23653</xdr:rowOff>
    </xdr:from>
    <xdr:to>
      <xdr:col>7</xdr:col>
      <xdr:colOff>375890</xdr:colOff>
      <xdr:row>25</xdr:row>
      <xdr:rowOff>139714</xdr:rowOff>
    </xdr:to>
    <xdr:sp macro="" textlink="">
      <xdr:nvSpPr>
        <xdr:cNvPr id="4" name="太陽 3"/>
        <xdr:cNvSpPr/>
      </xdr:nvSpPr>
      <xdr:spPr>
        <a:xfrm>
          <a:off x="4344379" y="45956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xdr:row>
      <xdr:rowOff>31493</xdr:rowOff>
    </xdr:from>
    <xdr:to>
      <xdr:col>7</xdr:col>
      <xdr:colOff>359597</xdr:colOff>
      <xdr:row>26</xdr:row>
      <xdr:rowOff>136893</xdr:rowOff>
    </xdr:to>
    <xdr:sp macro="" textlink="">
      <xdr:nvSpPr>
        <xdr:cNvPr id="5" name="月 4"/>
        <xdr:cNvSpPr/>
      </xdr:nvSpPr>
      <xdr:spPr>
        <a:xfrm rot="13320000">
          <a:off x="4383597" y="47558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xdr:row>
      <xdr:rowOff>23653</xdr:rowOff>
    </xdr:from>
    <xdr:to>
      <xdr:col>7</xdr:col>
      <xdr:colOff>375890</xdr:colOff>
      <xdr:row>28</xdr:row>
      <xdr:rowOff>139714</xdr:rowOff>
    </xdr:to>
    <xdr:sp macro="" textlink="">
      <xdr:nvSpPr>
        <xdr:cNvPr id="6" name="太陽 5"/>
        <xdr:cNvSpPr/>
      </xdr:nvSpPr>
      <xdr:spPr>
        <a:xfrm>
          <a:off x="4344379" y="50528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xdr:row>
      <xdr:rowOff>31493</xdr:rowOff>
    </xdr:from>
    <xdr:to>
      <xdr:col>7</xdr:col>
      <xdr:colOff>359597</xdr:colOff>
      <xdr:row>29</xdr:row>
      <xdr:rowOff>136893</xdr:rowOff>
    </xdr:to>
    <xdr:sp macro="" textlink="">
      <xdr:nvSpPr>
        <xdr:cNvPr id="7" name="月 6"/>
        <xdr:cNvSpPr/>
      </xdr:nvSpPr>
      <xdr:spPr>
        <a:xfrm rot="13320000">
          <a:off x="4383597" y="52130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xdr:row>
      <xdr:rowOff>23653</xdr:rowOff>
    </xdr:from>
    <xdr:to>
      <xdr:col>7</xdr:col>
      <xdr:colOff>375890</xdr:colOff>
      <xdr:row>31</xdr:row>
      <xdr:rowOff>139714</xdr:rowOff>
    </xdr:to>
    <xdr:sp macro="" textlink="">
      <xdr:nvSpPr>
        <xdr:cNvPr id="8" name="太陽 7"/>
        <xdr:cNvSpPr/>
      </xdr:nvSpPr>
      <xdr:spPr>
        <a:xfrm>
          <a:off x="4344379" y="5510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32</xdr:row>
      <xdr:rowOff>31493</xdr:rowOff>
    </xdr:from>
    <xdr:to>
      <xdr:col>7</xdr:col>
      <xdr:colOff>359597</xdr:colOff>
      <xdr:row>32</xdr:row>
      <xdr:rowOff>136893</xdr:rowOff>
    </xdr:to>
    <xdr:sp macro="" textlink="">
      <xdr:nvSpPr>
        <xdr:cNvPr id="9" name="月 8"/>
        <xdr:cNvSpPr/>
      </xdr:nvSpPr>
      <xdr:spPr>
        <a:xfrm rot="13320000">
          <a:off x="4383597" y="5670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xdr:row>
      <xdr:rowOff>23653</xdr:rowOff>
    </xdr:from>
    <xdr:to>
      <xdr:col>7</xdr:col>
      <xdr:colOff>375890</xdr:colOff>
      <xdr:row>31</xdr:row>
      <xdr:rowOff>139714</xdr:rowOff>
    </xdr:to>
    <xdr:sp macro="" textlink="">
      <xdr:nvSpPr>
        <xdr:cNvPr id="10" name="太陽 9"/>
        <xdr:cNvSpPr/>
      </xdr:nvSpPr>
      <xdr:spPr>
        <a:xfrm>
          <a:off x="4344379" y="5510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32</xdr:row>
      <xdr:rowOff>31493</xdr:rowOff>
    </xdr:from>
    <xdr:to>
      <xdr:col>7</xdr:col>
      <xdr:colOff>359597</xdr:colOff>
      <xdr:row>32</xdr:row>
      <xdr:rowOff>136893</xdr:rowOff>
    </xdr:to>
    <xdr:sp macro="" textlink="">
      <xdr:nvSpPr>
        <xdr:cNvPr id="11" name="月 10"/>
        <xdr:cNvSpPr/>
      </xdr:nvSpPr>
      <xdr:spPr>
        <a:xfrm rot="13320000">
          <a:off x="4383597" y="5670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34</xdr:row>
      <xdr:rowOff>23653</xdr:rowOff>
    </xdr:from>
    <xdr:to>
      <xdr:col>7</xdr:col>
      <xdr:colOff>375890</xdr:colOff>
      <xdr:row>34</xdr:row>
      <xdr:rowOff>139714</xdr:rowOff>
    </xdr:to>
    <xdr:sp macro="" textlink="">
      <xdr:nvSpPr>
        <xdr:cNvPr id="12" name="太陽 11"/>
        <xdr:cNvSpPr/>
      </xdr:nvSpPr>
      <xdr:spPr>
        <a:xfrm>
          <a:off x="4344379" y="59672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35</xdr:row>
      <xdr:rowOff>31493</xdr:rowOff>
    </xdr:from>
    <xdr:to>
      <xdr:col>7</xdr:col>
      <xdr:colOff>359597</xdr:colOff>
      <xdr:row>35</xdr:row>
      <xdr:rowOff>136893</xdr:rowOff>
    </xdr:to>
    <xdr:sp macro="" textlink="">
      <xdr:nvSpPr>
        <xdr:cNvPr id="13" name="月 12"/>
        <xdr:cNvSpPr/>
      </xdr:nvSpPr>
      <xdr:spPr>
        <a:xfrm rot="13320000">
          <a:off x="4383597" y="61274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37</xdr:row>
      <xdr:rowOff>23653</xdr:rowOff>
    </xdr:from>
    <xdr:to>
      <xdr:col>7</xdr:col>
      <xdr:colOff>375890</xdr:colOff>
      <xdr:row>37</xdr:row>
      <xdr:rowOff>139714</xdr:rowOff>
    </xdr:to>
    <xdr:sp macro="" textlink="">
      <xdr:nvSpPr>
        <xdr:cNvPr id="14" name="太陽 13"/>
        <xdr:cNvSpPr/>
      </xdr:nvSpPr>
      <xdr:spPr>
        <a:xfrm>
          <a:off x="4344379" y="64244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38</xdr:row>
      <xdr:rowOff>31493</xdr:rowOff>
    </xdr:from>
    <xdr:to>
      <xdr:col>7</xdr:col>
      <xdr:colOff>359597</xdr:colOff>
      <xdr:row>38</xdr:row>
      <xdr:rowOff>136893</xdr:rowOff>
    </xdr:to>
    <xdr:sp macro="" textlink="">
      <xdr:nvSpPr>
        <xdr:cNvPr id="15" name="月 14"/>
        <xdr:cNvSpPr/>
      </xdr:nvSpPr>
      <xdr:spPr>
        <a:xfrm rot="13320000">
          <a:off x="4383597" y="65846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40</xdr:row>
      <xdr:rowOff>23653</xdr:rowOff>
    </xdr:from>
    <xdr:to>
      <xdr:col>7</xdr:col>
      <xdr:colOff>375890</xdr:colOff>
      <xdr:row>40</xdr:row>
      <xdr:rowOff>139714</xdr:rowOff>
    </xdr:to>
    <xdr:sp macro="" textlink="">
      <xdr:nvSpPr>
        <xdr:cNvPr id="16" name="太陽 15"/>
        <xdr:cNvSpPr/>
      </xdr:nvSpPr>
      <xdr:spPr>
        <a:xfrm>
          <a:off x="4344379" y="68816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41</xdr:row>
      <xdr:rowOff>31493</xdr:rowOff>
    </xdr:from>
    <xdr:to>
      <xdr:col>7</xdr:col>
      <xdr:colOff>359597</xdr:colOff>
      <xdr:row>41</xdr:row>
      <xdr:rowOff>136893</xdr:rowOff>
    </xdr:to>
    <xdr:sp macro="" textlink="">
      <xdr:nvSpPr>
        <xdr:cNvPr id="17" name="月 16"/>
        <xdr:cNvSpPr/>
      </xdr:nvSpPr>
      <xdr:spPr>
        <a:xfrm rot="13320000">
          <a:off x="4383597" y="70418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43</xdr:row>
      <xdr:rowOff>23653</xdr:rowOff>
    </xdr:from>
    <xdr:to>
      <xdr:col>7</xdr:col>
      <xdr:colOff>375890</xdr:colOff>
      <xdr:row>43</xdr:row>
      <xdr:rowOff>139714</xdr:rowOff>
    </xdr:to>
    <xdr:sp macro="" textlink="">
      <xdr:nvSpPr>
        <xdr:cNvPr id="18" name="太陽 17"/>
        <xdr:cNvSpPr/>
      </xdr:nvSpPr>
      <xdr:spPr>
        <a:xfrm>
          <a:off x="4344379" y="73388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44</xdr:row>
      <xdr:rowOff>31493</xdr:rowOff>
    </xdr:from>
    <xdr:to>
      <xdr:col>7</xdr:col>
      <xdr:colOff>359597</xdr:colOff>
      <xdr:row>44</xdr:row>
      <xdr:rowOff>136893</xdr:rowOff>
    </xdr:to>
    <xdr:sp macro="" textlink="">
      <xdr:nvSpPr>
        <xdr:cNvPr id="19" name="月 18"/>
        <xdr:cNvSpPr/>
      </xdr:nvSpPr>
      <xdr:spPr>
        <a:xfrm rot="13320000">
          <a:off x="4383597" y="74990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46</xdr:row>
      <xdr:rowOff>23653</xdr:rowOff>
    </xdr:from>
    <xdr:to>
      <xdr:col>7</xdr:col>
      <xdr:colOff>375890</xdr:colOff>
      <xdr:row>46</xdr:row>
      <xdr:rowOff>139714</xdr:rowOff>
    </xdr:to>
    <xdr:sp macro="" textlink="">
      <xdr:nvSpPr>
        <xdr:cNvPr id="20" name="太陽 19"/>
        <xdr:cNvSpPr/>
      </xdr:nvSpPr>
      <xdr:spPr>
        <a:xfrm>
          <a:off x="4344379" y="7796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47</xdr:row>
      <xdr:rowOff>31493</xdr:rowOff>
    </xdr:from>
    <xdr:to>
      <xdr:col>7</xdr:col>
      <xdr:colOff>359597</xdr:colOff>
      <xdr:row>47</xdr:row>
      <xdr:rowOff>136893</xdr:rowOff>
    </xdr:to>
    <xdr:sp macro="" textlink="">
      <xdr:nvSpPr>
        <xdr:cNvPr id="21" name="月 20"/>
        <xdr:cNvSpPr/>
      </xdr:nvSpPr>
      <xdr:spPr>
        <a:xfrm rot="13320000">
          <a:off x="4383597" y="7956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49</xdr:row>
      <xdr:rowOff>23653</xdr:rowOff>
    </xdr:from>
    <xdr:to>
      <xdr:col>7</xdr:col>
      <xdr:colOff>375890</xdr:colOff>
      <xdr:row>49</xdr:row>
      <xdr:rowOff>139714</xdr:rowOff>
    </xdr:to>
    <xdr:sp macro="" textlink="">
      <xdr:nvSpPr>
        <xdr:cNvPr id="22" name="太陽 21"/>
        <xdr:cNvSpPr/>
      </xdr:nvSpPr>
      <xdr:spPr>
        <a:xfrm>
          <a:off x="4344379" y="82532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50</xdr:row>
      <xdr:rowOff>31493</xdr:rowOff>
    </xdr:from>
    <xdr:to>
      <xdr:col>7</xdr:col>
      <xdr:colOff>359597</xdr:colOff>
      <xdr:row>50</xdr:row>
      <xdr:rowOff>136893</xdr:rowOff>
    </xdr:to>
    <xdr:sp macro="" textlink="">
      <xdr:nvSpPr>
        <xdr:cNvPr id="23" name="月 22"/>
        <xdr:cNvSpPr/>
      </xdr:nvSpPr>
      <xdr:spPr>
        <a:xfrm rot="13320000">
          <a:off x="4383597" y="84134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52</xdr:row>
      <xdr:rowOff>23653</xdr:rowOff>
    </xdr:from>
    <xdr:to>
      <xdr:col>7</xdr:col>
      <xdr:colOff>375890</xdr:colOff>
      <xdr:row>52</xdr:row>
      <xdr:rowOff>139714</xdr:rowOff>
    </xdr:to>
    <xdr:sp macro="" textlink="">
      <xdr:nvSpPr>
        <xdr:cNvPr id="24" name="太陽 23"/>
        <xdr:cNvSpPr/>
      </xdr:nvSpPr>
      <xdr:spPr>
        <a:xfrm>
          <a:off x="4344379" y="87104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53</xdr:row>
      <xdr:rowOff>31493</xdr:rowOff>
    </xdr:from>
    <xdr:to>
      <xdr:col>7</xdr:col>
      <xdr:colOff>359597</xdr:colOff>
      <xdr:row>53</xdr:row>
      <xdr:rowOff>136893</xdr:rowOff>
    </xdr:to>
    <xdr:sp macro="" textlink="">
      <xdr:nvSpPr>
        <xdr:cNvPr id="25" name="月 24"/>
        <xdr:cNvSpPr/>
      </xdr:nvSpPr>
      <xdr:spPr>
        <a:xfrm rot="13320000">
          <a:off x="4383597" y="88706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55</xdr:row>
      <xdr:rowOff>23653</xdr:rowOff>
    </xdr:from>
    <xdr:to>
      <xdr:col>7</xdr:col>
      <xdr:colOff>375890</xdr:colOff>
      <xdr:row>55</xdr:row>
      <xdr:rowOff>139714</xdr:rowOff>
    </xdr:to>
    <xdr:sp macro="" textlink="">
      <xdr:nvSpPr>
        <xdr:cNvPr id="26" name="太陽 25"/>
        <xdr:cNvSpPr/>
      </xdr:nvSpPr>
      <xdr:spPr>
        <a:xfrm>
          <a:off x="4344379" y="91676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56</xdr:row>
      <xdr:rowOff>31493</xdr:rowOff>
    </xdr:from>
    <xdr:to>
      <xdr:col>7</xdr:col>
      <xdr:colOff>359597</xdr:colOff>
      <xdr:row>56</xdr:row>
      <xdr:rowOff>136893</xdr:rowOff>
    </xdr:to>
    <xdr:sp macro="" textlink="">
      <xdr:nvSpPr>
        <xdr:cNvPr id="27" name="月 26"/>
        <xdr:cNvSpPr/>
      </xdr:nvSpPr>
      <xdr:spPr>
        <a:xfrm rot="13320000">
          <a:off x="4383597" y="93278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58</xdr:row>
      <xdr:rowOff>23653</xdr:rowOff>
    </xdr:from>
    <xdr:to>
      <xdr:col>7</xdr:col>
      <xdr:colOff>375890</xdr:colOff>
      <xdr:row>58</xdr:row>
      <xdr:rowOff>139714</xdr:rowOff>
    </xdr:to>
    <xdr:sp macro="" textlink="">
      <xdr:nvSpPr>
        <xdr:cNvPr id="28" name="太陽 27"/>
        <xdr:cNvSpPr/>
      </xdr:nvSpPr>
      <xdr:spPr>
        <a:xfrm>
          <a:off x="4344379" y="96248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59</xdr:row>
      <xdr:rowOff>31493</xdr:rowOff>
    </xdr:from>
    <xdr:to>
      <xdr:col>7</xdr:col>
      <xdr:colOff>359597</xdr:colOff>
      <xdr:row>59</xdr:row>
      <xdr:rowOff>136893</xdr:rowOff>
    </xdr:to>
    <xdr:sp macro="" textlink="">
      <xdr:nvSpPr>
        <xdr:cNvPr id="29" name="月 28"/>
        <xdr:cNvSpPr/>
      </xdr:nvSpPr>
      <xdr:spPr>
        <a:xfrm rot="13320000">
          <a:off x="4383597" y="97850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61</xdr:row>
      <xdr:rowOff>23653</xdr:rowOff>
    </xdr:from>
    <xdr:to>
      <xdr:col>7</xdr:col>
      <xdr:colOff>375890</xdr:colOff>
      <xdr:row>61</xdr:row>
      <xdr:rowOff>139714</xdr:rowOff>
    </xdr:to>
    <xdr:sp macro="" textlink="">
      <xdr:nvSpPr>
        <xdr:cNvPr id="30" name="太陽 29"/>
        <xdr:cNvSpPr/>
      </xdr:nvSpPr>
      <xdr:spPr>
        <a:xfrm>
          <a:off x="4344379" y="10082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62</xdr:row>
      <xdr:rowOff>31493</xdr:rowOff>
    </xdr:from>
    <xdr:to>
      <xdr:col>7</xdr:col>
      <xdr:colOff>359597</xdr:colOff>
      <xdr:row>62</xdr:row>
      <xdr:rowOff>136893</xdr:rowOff>
    </xdr:to>
    <xdr:sp macro="" textlink="">
      <xdr:nvSpPr>
        <xdr:cNvPr id="31" name="月 30"/>
        <xdr:cNvSpPr/>
      </xdr:nvSpPr>
      <xdr:spPr>
        <a:xfrm rot="13320000">
          <a:off x="4383597" y="10242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61</xdr:row>
      <xdr:rowOff>23653</xdr:rowOff>
    </xdr:from>
    <xdr:to>
      <xdr:col>7</xdr:col>
      <xdr:colOff>375890</xdr:colOff>
      <xdr:row>61</xdr:row>
      <xdr:rowOff>139714</xdr:rowOff>
    </xdr:to>
    <xdr:sp macro="" textlink="">
      <xdr:nvSpPr>
        <xdr:cNvPr id="32" name="太陽 31"/>
        <xdr:cNvSpPr/>
      </xdr:nvSpPr>
      <xdr:spPr>
        <a:xfrm>
          <a:off x="4344379" y="10082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62</xdr:row>
      <xdr:rowOff>31493</xdr:rowOff>
    </xdr:from>
    <xdr:to>
      <xdr:col>7</xdr:col>
      <xdr:colOff>359597</xdr:colOff>
      <xdr:row>62</xdr:row>
      <xdr:rowOff>136893</xdr:rowOff>
    </xdr:to>
    <xdr:sp macro="" textlink="">
      <xdr:nvSpPr>
        <xdr:cNvPr id="33" name="月 32"/>
        <xdr:cNvSpPr/>
      </xdr:nvSpPr>
      <xdr:spPr>
        <a:xfrm rot="13320000">
          <a:off x="4383597" y="10242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64</xdr:row>
      <xdr:rowOff>23653</xdr:rowOff>
    </xdr:from>
    <xdr:to>
      <xdr:col>7</xdr:col>
      <xdr:colOff>375890</xdr:colOff>
      <xdr:row>64</xdr:row>
      <xdr:rowOff>139714</xdr:rowOff>
    </xdr:to>
    <xdr:sp macro="" textlink="">
      <xdr:nvSpPr>
        <xdr:cNvPr id="34" name="太陽 33"/>
        <xdr:cNvSpPr/>
      </xdr:nvSpPr>
      <xdr:spPr>
        <a:xfrm>
          <a:off x="4344379" y="105392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65</xdr:row>
      <xdr:rowOff>31493</xdr:rowOff>
    </xdr:from>
    <xdr:to>
      <xdr:col>7</xdr:col>
      <xdr:colOff>359597</xdr:colOff>
      <xdr:row>65</xdr:row>
      <xdr:rowOff>136893</xdr:rowOff>
    </xdr:to>
    <xdr:sp macro="" textlink="">
      <xdr:nvSpPr>
        <xdr:cNvPr id="35" name="月 34"/>
        <xdr:cNvSpPr/>
      </xdr:nvSpPr>
      <xdr:spPr>
        <a:xfrm rot="13320000">
          <a:off x="4383597" y="106994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67</xdr:row>
      <xdr:rowOff>23653</xdr:rowOff>
    </xdr:from>
    <xdr:to>
      <xdr:col>7</xdr:col>
      <xdr:colOff>375890</xdr:colOff>
      <xdr:row>67</xdr:row>
      <xdr:rowOff>139714</xdr:rowOff>
    </xdr:to>
    <xdr:sp macro="" textlink="">
      <xdr:nvSpPr>
        <xdr:cNvPr id="36" name="太陽 35"/>
        <xdr:cNvSpPr/>
      </xdr:nvSpPr>
      <xdr:spPr>
        <a:xfrm>
          <a:off x="4344379" y="109964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68</xdr:row>
      <xdr:rowOff>31493</xdr:rowOff>
    </xdr:from>
    <xdr:to>
      <xdr:col>7</xdr:col>
      <xdr:colOff>359597</xdr:colOff>
      <xdr:row>68</xdr:row>
      <xdr:rowOff>136893</xdr:rowOff>
    </xdr:to>
    <xdr:sp macro="" textlink="">
      <xdr:nvSpPr>
        <xdr:cNvPr id="37" name="月 36"/>
        <xdr:cNvSpPr/>
      </xdr:nvSpPr>
      <xdr:spPr>
        <a:xfrm rot="13320000">
          <a:off x="4383597" y="111566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70</xdr:row>
      <xdr:rowOff>23653</xdr:rowOff>
    </xdr:from>
    <xdr:to>
      <xdr:col>7</xdr:col>
      <xdr:colOff>375890</xdr:colOff>
      <xdr:row>70</xdr:row>
      <xdr:rowOff>139714</xdr:rowOff>
    </xdr:to>
    <xdr:sp macro="" textlink="">
      <xdr:nvSpPr>
        <xdr:cNvPr id="38" name="太陽 37"/>
        <xdr:cNvSpPr/>
      </xdr:nvSpPr>
      <xdr:spPr>
        <a:xfrm>
          <a:off x="4344379" y="114536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71</xdr:row>
      <xdr:rowOff>31493</xdr:rowOff>
    </xdr:from>
    <xdr:to>
      <xdr:col>7</xdr:col>
      <xdr:colOff>359597</xdr:colOff>
      <xdr:row>71</xdr:row>
      <xdr:rowOff>136893</xdr:rowOff>
    </xdr:to>
    <xdr:sp macro="" textlink="">
      <xdr:nvSpPr>
        <xdr:cNvPr id="39" name="月 38"/>
        <xdr:cNvSpPr/>
      </xdr:nvSpPr>
      <xdr:spPr>
        <a:xfrm rot="13320000">
          <a:off x="4383597" y="116138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73</xdr:row>
      <xdr:rowOff>23653</xdr:rowOff>
    </xdr:from>
    <xdr:to>
      <xdr:col>7</xdr:col>
      <xdr:colOff>375890</xdr:colOff>
      <xdr:row>73</xdr:row>
      <xdr:rowOff>139714</xdr:rowOff>
    </xdr:to>
    <xdr:sp macro="" textlink="">
      <xdr:nvSpPr>
        <xdr:cNvPr id="40" name="太陽 39"/>
        <xdr:cNvSpPr/>
      </xdr:nvSpPr>
      <xdr:spPr>
        <a:xfrm>
          <a:off x="4344379" y="119108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74</xdr:row>
      <xdr:rowOff>31493</xdr:rowOff>
    </xdr:from>
    <xdr:to>
      <xdr:col>7</xdr:col>
      <xdr:colOff>359597</xdr:colOff>
      <xdr:row>74</xdr:row>
      <xdr:rowOff>136893</xdr:rowOff>
    </xdr:to>
    <xdr:sp macro="" textlink="">
      <xdr:nvSpPr>
        <xdr:cNvPr id="41" name="月 40"/>
        <xdr:cNvSpPr/>
      </xdr:nvSpPr>
      <xdr:spPr>
        <a:xfrm rot="13320000">
          <a:off x="4383597" y="120710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76</xdr:row>
      <xdr:rowOff>23653</xdr:rowOff>
    </xdr:from>
    <xdr:to>
      <xdr:col>7</xdr:col>
      <xdr:colOff>375890</xdr:colOff>
      <xdr:row>76</xdr:row>
      <xdr:rowOff>139714</xdr:rowOff>
    </xdr:to>
    <xdr:sp macro="" textlink="">
      <xdr:nvSpPr>
        <xdr:cNvPr id="42" name="太陽 41"/>
        <xdr:cNvSpPr/>
      </xdr:nvSpPr>
      <xdr:spPr>
        <a:xfrm>
          <a:off x="4344379" y="12368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77</xdr:row>
      <xdr:rowOff>31493</xdr:rowOff>
    </xdr:from>
    <xdr:to>
      <xdr:col>7</xdr:col>
      <xdr:colOff>359597</xdr:colOff>
      <xdr:row>77</xdr:row>
      <xdr:rowOff>136893</xdr:rowOff>
    </xdr:to>
    <xdr:sp macro="" textlink="">
      <xdr:nvSpPr>
        <xdr:cNvPr id="43" name="月 42"/>
        <xdr:cNvSpPr/>
      </xdr:nvSpPr>
      <xdr:spPr>
        <a:xfrm rot="13320000">
          <a:off x="4383597" y="12528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79</xdr:row>
      <xdr:rowOff>23653</xdr:rowOff>
    </xdr:from>
    <xdr:to>
      <xdr:col>7</xdr:col>
      <xdr:colOff>375890</xdr:colOff>
      <xdr:row>79</xdr:row>
      <xdr:rowOff>139714</xdr:rowOff>
    </xdr:to>
    <xdr:sp macro="" textlink="">
      <xdr:nvSpPr>
        <xdr:cNvPr id="44" name="太陽 43"/>
        <xdr:cNvSpPr/>
      </xdr:nvSpPr>
      <xdr:spPr>
        <a:xfrm>
          <a:off x="4344379" y="128252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80</xdr:row>
      <xdr:rowOff>31493</xdr:rowOff>
    </xdr:from>
    <xdr:to>
      <xdr:col>7</xdr:col>
      <xdr:colOff>359597</xdr:colOff>
      <xdr:row>80</xdr:row>
      <xdr:rowOff>136893</xdr:rowOff>
    </xdr:to>
    <xdr:sp macro="" textlink="">
      <xdr:nvSpPr>
        <xdr:cNvPr id="45" name="月 44"/>
        <xdr:cNvSpPr/>
      </xdr:nvSpPr>
      <xdr:spPr>
        <a:xfrm rot="13320000">
          <a:off x="4383597" y="129854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xdr:row>
      <xdr:rowOff>23653</xdr:rowOff>
    </xdr:from>
    <xdr:to>
      <xdr:col>7</xdr:col>
      <xdr:colOff>375890</xdr:colOff>
      <xdr:row>22</xdr:row>
      <xdr:rowOff>139714</xdr:rowOff>
    </xdr:to>
    <xdr:sp macro="" textlink="">
      <xdr:nvSpPr>
        <xdr:cNvPr id="46" name="太陽 45"/>
        <xdr:cNvSpPr/>
      </xdr:nvSpPr>
      <xdr:spPr>
        <a:xfrm>
          <a:off x="4344379" y="41384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xdr:row>
      <xdr:rowOff>31493</xdr:rowOff>
    </xdr:from>
    <xdr:to>
      <xdr:col>7</xdr:col>
      <xdr:colOff>359597</xdr:colOff>
      <xdr:row>23</xdr:row>
      <xdr:rowOff>136893</xdr:rowOff>
    </xdr:to>
    <xdr:sp macro="" textlink="">
      <xdr:nvSpPr>
        <xdr:cNvPr id="47" name="月 46"/>
        <xdr:cNvSpPr/>
      </xdr:nvSpPr>
      <xdr:spPr>
        <a:xfrm rot="13320000">
          <a:off x="4383597" y="42986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xdr:row>
      <xdr:rowOff>23653</xdr:rowOff>
    </xdr:from>
    <xdr:to>
      <xdr:col>7</xdr:col>
      <xdr:colOff>375890</xdr:colOff>
      <xdr:row>25</xdr:row>
      <xdr:rowOff>139714</xdr:rowOff>
    </xdr:to>
    <xdr:sp macro="" textlink="">
      <xdr:nvSpPr>
        <xdr:cNvPr id="48" name="太陽 47"/>
        <xdr:cNvSpPr/>
      </xdr:nvSpPr>
      <xdr:spPr>
        <a:xfrm>
          <a:off x="4344379" y="45956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xdr:row>
      <xdr:rowOff>31493</xdr:rowOff>
    </xdr:from>
    <xdr:to>
      <xdr:col>7</xdr:col>
      <xdr:colOff>359597</xdr:colOff>
      <xdr:row>26</xdr:row>
      <xdr:rowOff>136893</xdr:rowOff>
    </xdr:to>
    <xdr:sp macro="" textlink="">
      <xdr:nvSpPr>
        <xdr:cNvPr id="49" name="月 48"/>
        <xdr:cNvSpPr/>
      </xdr:nvSpPr>
      <xdr:spPr>
        <a:xfrm rot="13320000">
          <a:off x="4383597" y="47558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xdr:row>
      <xdr:rowOff>23653</xdr:rowOff>
    </xdr:from>
    <xdr:to>
      <xdr:col>7</xdr:col>
      <xdr:colOff>375890</xdr:colOff>
      <xdr:row>28</xdr:row>
      <xdr:rowOff>139714</xdr:rowOff>
    </xdr:to>
    <xdr:sp macro="" textlink="">
      <xdr:nvSpPr>
        <xdr:cNvPr id="50" name="太陽 49"/>
        <xdr:cNvSpPr/>
      </xdr:nvSpPr>
      <xdr:spPr>
        <a:xfrm>
          <a:off x="4344379" y="50528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xdr:row>
      <xdr:rowOff>31493</xdr:rowOff>
    </xdr:from>
    <xdr:to>
      <xdr:col>7</xdr:col>
      <xdr:colOff>359597</xdr:colOff>
      <xdr:row>29</xdr:row>
      <xdr:rowOff>136893</xdr:rowOff>
    </xdr:to>
    <xdr:sp macro="" textlink="">
      <xdr:nvSpPr>
        <xdr:cNvPr id="51" name="月 50"/>
        <xdr:cNvSpPr/>
      </xdr:nvSpPr>
      <xdr:spPr>
        <a:xfrm rot="13320000">
          <a:off x="4383597" y="52130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xdr:row>
      <xdr:rowOff>23653</xdr:rowOff>
    </xdr:from>
    <xdr:to>
      <xdr:col>7</xdr:col>
      <xdr:colOff>375890</xdr:colOff>
      <xdr:row>31</xdr:row>
      <xdr:rowOff>139714</xdr:rowOff>
    </xdr:to>
    <xdr:sp macro="" textlink="">
      <xdr:nvSpPr>
        <xdr:cNvPr id="52" name="太陽 51"/>
        <xdr:cNvSpPr/>
      </xdr:nvSpPr>
      <xdr:spPr>
        <a:xfrm>
          <a:off x="4344379" y="5510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32</xdr:row>
      <xdr:rowOff>31493</xdr:rowOff>
    </xdr:from>
    <xdr:to>
      <xdr:col>7</xdr:col>
      <xdr:colOff>359597</xdr:colOff>
      <xdr:row>32</xdr:row>
      <xdr:rowOff>136893</xdr:rowOff>
    </xdr:to>
    <xdr:sp macro="" textlink="">
      <xdr:nvSpPr>
        <xdr:cNvPr id="53" name="月 52"/>
        <xdr:cNvSpPr/>
      </xdr:nvSpPr>
      <xdr:spPr>
        <a:xfrm rot="13320000">
          <a:off x="4383597" y="5670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xdr:row>
      <xdr:rowOff>23653</xdr:rowOff>
    </xdr:from>
    <xdr:to>
      <xdr:col>7</xdr:col>
      <xdr:colOff>375890</xdr:colOff>
      <xdr:row>31</xdr:row>
      <xdr:rowOff>139714</xdr:rowOff>
    </xdr:to>
    <xdr:sp macro="" textlink="">
      <xdr:nvSpPr>
        <xdr:cNvPr id="54" name="太陽 53"/>
        <xdr:cNvSpPr/>
      </xdr:nvSpPr>
      <xdr:spPr>
        <a:xfrm>
          <a:off x="4344379" y="5510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32</xdr:row>
      <xdr:rowOff>31493</xdr:rowOff>
    </xdr:from>
    <xdr:to>
      <xdr:col>7</xdr:col>
      <xdr:colOff>359597</xdr:colOff>
      <xdr:row>32</xdr:row>
      <xdr:rowOff>136893</xdr:rowOff>
    </xdr:to>
    <xdr:sp macro="" textlink="">
      <xdr:nvSpPr>
        <xdr:cNvPr id="55" name="月 54"/>
        <xdr:cNvSpPr/>
      </xdr:nvSpPr>
      <xdr:spPr>
        <a:xfrm rot="13320000">
          <a:off x="4383597" y="5670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34</xdr:row>
      <xdr:rowOff>23653</xdr:rowOff>
    </xdr:from>
    <xdr:to>
      <xdr:col>7</xdr:col>
      <xdr:colOff>375890</xdr:colOff>
      <xdr:row>34</xdr:row>
      <xdr:rowOff>139714</xdr:rowOff>
    </xdr:to>
    <xdr:sp macro="" textlink="">
      <xdr:nvSpPr>
        <xdr:cNvPr id="56" name="太陽 55"/>
        <xdr:cNvSpPr/>
      </xdr:nvSpPr>
      <xdr:spPr>
        <a:xfrm>
          <a:off x="4344379" y="59672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35</xdr:row>
      <xdr:rowOff>31493</xdr:rowOff>
    </xdr:from>
    <xdr:to>
      <xdr:col>7</xdr:col>
      <xdr:colOff>359597</xdr:colOff>
      <xdr:row>35</xdr:row>
      <xdr:rowOff>136893</xdr:rowOff>
    </xdr:to>
    <xdr:sp macro="" textlink="">
      <xdr:nvSpPr>
        <xdr:cNvPr id="57" name="月 56"/>
        <xdr:cNvSpPr/>
      </xdr:nvSpPr>
      <xdr:spPr>
        <a:xfrm rot="13320000">
          <a:off x="4383597" y="61274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37</xdr:row>
      <xdr:rowOff>23653</xdr:rowOff>
    </xdr:from>
    <xdr:to>
      <xdr:col>7</xdr:col>
      <xdr:colOff>375890</xdr:colOff>
      <xdr:row>37</xdr:row>
      <xdr:rowOff>139714</xdr:rowOff>
    </xdr:to>
    <xdr:sp macro="" textlink="">
      <xdr:nvSpPr>
        <xdr:cNvPr id="58" name="太陽 57"/>
        <xdr:cNvSpPr/>
      </xdr:nvSpPr>
      <xdr:spPr>
        <a:xfrm>
          <a:off x="4344379" y="64244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38</xdr:row>
      <xdr:rowOff>31493</xdr:rowOff>
    </xdr:from>
    <xdr:to>
      <xdr:col>7</xdr:col>
      <xdr:colOff>359597</xdr:colOff>
      <xdr:row>38</xdr:row>
      <xdr:rowOff>136893</xdr:rowOff>
    </xdr:to>
    <xdr:sp macro="" textlink="">
      <xdr:nvSpPr>
        <xdr:cNvPr id="59" name="月 58"/>
        <xdr:cNvSpPr/>
      </xdr:nvSpPr>
      <xdr:spPr>
        <a:xfrm rot="13320000">
          <a:off x="4383597" y="65846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40</xdr:row>
      <xdr:rowOff>23653</xdr:rowOff>
    </xdr:from>
    <xdr:to>
      <xdr:col>7</xdr:col>
      <xdr:colOff>375890</xdr:colOff>
      <xdr:row>40</xdr:row>
      <xdr:rowOff>139714</xdr:rowOff>
    </xdr:to>
    <xdr:sp macro="" textlink="">
      <xdr:nvSpPr>
        <xdr:cNvPr id="60" name="太陽 59"/>
        <xdr:cNvSpPr/>
      </xdr:nvSpPr>
      <xdr:spPr>
        <a:xfrm>
          <a:off x="4344379" y="68816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41</xdr:row>
      <xdr:rowOff>31493</xdr:rowOff>
    </xdr:from>
    <xdr:to>
      <xdr:col>7</xdr:col>
      <xdr:colOff>359597</xdr:colOff>
      <xdr:row>41</xdr:row>
      <xdr:rowOff>136893</xdr:rowOff>
    </xdr:to>
    <xdr:sp macro="" textlink="">
      <xdr:nvSpPr>
        <xdr:cNvPr id="61" name="月 60"/>
        <xdr:cNvSpPr/>
      </xdr:nvSpPr>
      <xdr:spPr>
        <a:xfrm rot="13320000">
          <a:off x="4383597" y="70418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43</xdr:row>
      <xdr:rowOff>23653</xdr:rowOff>
    </xdr:from>
    <xdr:to>
      <xdr:col>7</xdr:col>
      <xdr:colOff>375890</xdr:colOff>
      <xdr:row>43</xdr:row>
      <xdr:rowOff>139714</xdr:rowOff>
    </xdr:to>
    <xdr:sp macro="" textlink="">
      <xdr:nvSpPr>
        <xdr:cNvPr id="62" name="太陽 61"/>
        <xdr:cNvSpPr/>
      </xdr:nvSpPr>
      <xdr:spPr>
        <a:xfrm>
          <a:off x="4344379" y="73388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44</xdr:row>
      <xdr:rowOff>31493</xdr:rowOff>
    </xdr:from>
    <xdr:to>
      <xdr:col>7</xdr:col>
      <xdr:colOff>359597</xdr:colOff>
      <xdr:row>44</xdr:row>
      <xdr:rowOff>136893</xdr:rowOff>
    </xdr:to>
    <xdr:sp macro="" textlink="">
      <xdr:nvSpPr>
        <xdr:cNvPr id="63" name="月 62"/>
        <xdr:cNvSpPr/>
      </xdr:nvSpPr>
      <xdr:spPr>
        <a:xfrm rot="13320000">
          <a:off x="4383597" y="74990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46</xdr:row>
      <xdr:rowOff>23653</xdr:rowOff>
    </xdr:from>
    <xdr:to>
      <xdr:col>7</xdr:col>
      <xdr:colOff>375890</xdr:colOff>
      <xdr:row>46</xdr:row>
      <xdr:rowOff>139714</xdr:rowOff>
    </xdr:to>
    <xdr:sp macro="" textlink="">
      <xdr:nvSpPr>
        <xdr:cNvPr id="64" name="太陽 63"/>
        <xdr:cNvSpPr/>
      </xdr:nvSpPr>
      <xdr:spPr>
        <a:xfrm>
          <a:off x="4344379" y="7796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47</xdr:row>
      <xdr:rowOff>31493</xdr:rowOff>
    </xdr:from>
    <xdr:to>
      <xdr:col>7</xdr:col>
      <xdr:colOff>359597</xdr:colOff>
      <xdr:row>47</xdr:row>
      <xdr:rowOff>136893</xdr:rowOff>
    </xdr:to>
    <xdr:sp macro="" textlink="">
      <xdr:nvSpPr>
        <xdr:cNvPr id="65" name="月 64"/>
        <xdr:cNvSpPr/>
      </xdr:nvSpPr>
      <xdr:spPr>
        <a:xfrm rot="13320000">
          <a:off x="4383597" y="7956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49</xdr:row>
      <xdr:rowOff>23653</xdr:rowOff>
    </xdr:from>
    <xdr:to>
      <xdr:col>7</xdr:col>
      <xdr:colOff>375890</xdr:colOff>
      <xdr:row>49</xdr:row>
      <xdr:rowOff>139714</xdr:rowOff>
    </xdr:to>
    <xdr:sp macro="" textlink="">
      <xdr:nvSpPr>
        <xdr:cNvPr id="66" name="太陽 65"/>
        <xdr:cNvSpPr/>
      </xdr:nvSpPr>
      <xdr:spPr>
        <a:xfrm>
          <a:off x="4344379" y="82532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50</xdr:row>
      <xdr:rowOff>31493</xdr:rowOff>
    </xdr:from>
    <xdr:to>
      <xdr:col>7</xdr:col>
      <xdr:colOff>359597</xdr:colOff>
      <xdr:row>50</xdr:row>
      <xdr:rowOff>136893</xdr:rowOff>
    </xdr:to>
    <xdr:sp macro="" textlink="">
      <xdr:nvSpPr>
        <xdr:cNvPr id="67" name="月 66"/>
        <xdr:cNvSpPr/>
      </xdr:nvSpPr>
      <xdr:spPr>
        <a:xfrm rot="13320000">
          <a:off x="4383597" y="84134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52</xdr:row>
      <xdr:rowOff>23653</xdr:rowOff>
    </xdr:from>
    <xdr:to>
      <xdr:col>7</xdr:col>
      <xdr:colOff>375890</xdr:colOff>
      <xdr:row>52</xdr:row>
      <xdr:rowOff>139714</xdr:rowOff>
    </xdr:to>
    <xdr:sp macro="" textlink="">
      <xdr:nvSpPr>
        <xdr:cNvPr id="68" name="太陽 67"/>
        <xdr:cNvSpPr/>
      </xdr:nvSpPr>
      <xdr:spPr>
        <a:xfrm>
          <a:off x="4344379" y="87104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53</xdr:row>
      <xdr:rowOff>31493</xdr:rowOff>
    </xdr:from>
    <xdr:to>
      <xdr:col>7</xdr:col>
      <xdr:colOff>359597</xdr:colOff>
      <xdr:row>53</xdr:row>
      <xdr:rowOff>136893</xdr:rowOff>
    </xdr:to>
    <xdr:sp macro="" textlink="">
      <xdr:nvSpPr>
        <xdr:cNvPr id="69" name="月 68"/>
        <xdr:cNvSpPr/>
      </xdr:nvSpPr>
      <xdr:spPr>
        <a:xfrm rot="13320000">
          <a:off x="4383597" y="88706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55</xdr:row>
      <xdr:rowOff>23653</xdr:rowOff>
    </xdr:from>
    <xdr:to>
      <xdr:col>7</xdr:col>
      <xdr:colOff>375890</xdr:colOff>
      <xdr:row>55</xdr:row>
      <xdr:rowOff>139714</xdr:rowOff>
    </xdr:to>
    <xdr:sp macro="" textlink="">
      <xdr:nvSpPr>
        <xdr:cNvPr id="70" name="太陽 69"/>
        <xdr:cNvSpPr/>
      </xdr:nvSpPr>
      <xdr:spPr>
        <a:xfrm>
          <a:off x="4344379" y="91676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56</xdr:row>
      <xdr:rowOff>31493</xdr:rowOff>
    </xdr:from>
    <xdr:to>
      <xdr:col>7</xdr:col>
      <xdr:colOff>359597</xdr:colOff>
      <xdr:row>56</xdr:row>
      <xdr:rowOff>136893</xdr:rowOff>
    </xdr:to>
    <xdr:sp macro="" textlink="">
      <xdr:nvSpPr>
        <xdr:cNvPr id="71" name="月 70"/>
        <xdr:cNvSpPr/>
      </xdr:nvSpPr>
      <xdr:spPr>
        <a:xfrm rot="13320000">
          <a:off x="4383597" y="93278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58</xdr:row>
      <xdr:rowOff>23653</xdr:rowOff>
    </xdr:from>
    <xdr:to>
      <xdr:col>7</xdr:col>
      <xdr:colOff>375890</xdr:colOff>
      <xdr:row>58</xdr:row>
      <xdr:rowOff>139714</xdr:rowOff>
    </xdr:to>
    <xdr:sp macro="" textlink="">
      <xdr:nvSpPr>
        <xdr:cNvPr id="72" name="太陽 71"/>
        <xdr:cNvSpPr/>
      </xdr:nvSpPr>
      <xdr:spPr>
        <a:xfrm>
          <a:off x="4344379" y="96248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59</xdr:row>
      <xdr:rowOff>31493</xdr:rowOff>
    </xdr:from>
    <xdr:to>
      <xdr:col>7</xdr:col>
      <xdr:colOff>359597</xdr:colOff>
      <xdr:row>59</xdr:row>
      <xdr:rowOff>136893</xdr:rowOff>
    </xdr:to>
    <xdr:sp macro="" textlink="">
      <xdr:nvSpPr>
        <xdr:cNvPr id="73" name="月 72"/>
        <xdr:cNvSpPr/>
      </xdr:nvSpPr>
      <xdr:spPr>
        <a:xfrm rot="13320000">
          <a:off x="4383597" y="97850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61</xdr:row>
      <xdr:rowOff>23653</xdr:rowOff>
    </xdr:from>
    <xdr:to>
      <xdr:col>7</xdr:col>
      <xdr:colOff>375890</xdr:colOff>
      <xdr:row>61</xdr:row>
      <xdr:rowOff>139714</xdr:rowOff>
    </xdr:to>
    <xdr:sp macro="" textlink="">
      <xdr:nvSpPr>
        <xdr:cNvPr id="74" name="太陽 73"/>
        <xdr:cNvSpPr/>
      </xdr:nvSpPr>
      <xdr:spPr>
        <a:xfrm>
          <a:off x="4344379" y="10082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62</xdr:row>
      <xdr:rowOff>31493</xdr:rowOff>
    </xdr:from>
    <xdr:to>
      <xdr:col>7</xdr:col>
      <xdr:colOff>359597</xdr:colOff>
      <xdr:row>62</xdr:row>
      <xdr:rowOff>136893</xdr:rowOff>
    </xdr:to>
    <xdr:sp macro="" textlink="">
      <xdr:nvSpPr>
        <xdr:cNvPr id="75" name="月 74"/>
        <xdr:cNvSpPr/>
      </xdr:nvSpPr>
      <xdr:spPr>
        <a:xfrm rot="13320000">
          <a:off x="4383597" y="10242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61</xdr:row>
      <xdr:rowOff>23653</xdr:rowOff>
    </xdr:from>
    <xdr:to>
      <xdr:col>7</xdr:col>
      <xdr:colOff>375890</xdr:colOff>
      <xdr:row>61</xdr:row>
      <xdr:rowOff>139714</xdr:rowOff>
    </xdr:to>
    <xdr:sp macro="" textlink="">
      <xdr:nvSpPr>
        <xdr:cNvPr id="76" name="太陽 75"/>
        <xdr:cNvSpPr/>
      </xdr:nvSpPr>
      <xdr:spPr>
        <a:xfrm>
          <a:off x="4344379" y="10082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62</xdr:row>
      <xdr:rowOff>31493</xdr:rowOff>
    </xdr:from>
    <xdr:to>
      <xdr:col>7</xdr:col>
      <xdr:colOff>359597</xdr:colOff>
      <xdr:row>62</xdr:row>
      <xdr:rowOff>136893</xdr:rowOff>
    </xdr:to>
    <xdr:sp macro="" textlink="">
      <xdr:nvSpPr>
        <xdr:cNvPr id="77" name="月 76"/>
        <xdr:cNvSpPr/>
      </xdr:nvSpPr>
      <xdr:spPr>
        <a:xfrm rot="13320000">
          <a:off x="4383597" y="10242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64</xdr:row>
      <xdr:rowOff>23653</xdr:rowOff>
    </xdr:from>
    <xdr:to>
      <xdr:col>7</xdr:col>
      <xdr:colOff>375890</xdr:colOff>
      <xdr:row>64</xdr:row>
      <xdr:rowOff>139714</xdr:rowOff>
    </xdr:to>
    <xdr:sp macro="" textlink="">
      <xdr:nvSpPr>
        <xdr:cNvPr id="78" name="太陽 77"/>
        <xdr:cNvSpPr/>
      </xdr:nvSpPr>
      <xdr:spPr>
        <a:xfrm>
          <a:off x="4344379" y="105392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65</xdr:row>
      <xdr:rowOff>31493</xdr:rowOff>
    </xdr:from>
    <xdr:to>
      <xdr:col>7</xdr:col>
      <xdr:colOff>359597</xdr:colOff>
      <xdr:row>65</xdr:row>
      <xdr:rowOff>136893</xdr:rowOff>
    </xdr:to>
    <xdr:sp macro="" textlink="">
      <xdr:nvSpPr>
        <xdr:cNvPr id="79" name="月 78"/>
        <xdr:cNvSpPr/>
      </xdr:nvSpPr>
      <xdr:spPr>
        <a:xfrm rot="13320000">
          <a:off x="4383597" y="106994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67</xdr:row>
      <xdr:rowOff>23653</xdr:rowOff>
    </xdr:from>
    <xdr:to>
      <xdr:col>7</xdr:col>
      <xdr:colOff>375890</xdr:colOff>
      <xdr:row>67</xdr:row>
      <xdr:rowOff>139714</xdr:rowOff>
    </xdr:to>
    <xdr:sp macro="" textlink="">
      <xdr:nvSpPr>
        <xdr:cNvPr id="80" name="太陽 79"/>
        <xdr:cNvSpPr/>
      </xdr:nvSpPr>
      <xdr:spPr>
        <a:xfrm>
          <a:off x="4344379" y="109964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68</xdr:row>
      <xdr:rowOff>31493</xdr:rowOff>
    </xdr:from>
    <xdr:to>
      <xdr:col>7</xdr:col>
      <xdr:colOff>359597</xdr:colOff>
      <xdr:row>68</xdr:row>
      <xdr:rowOff>136893</xdr:rowOff>
    </xdr:to>
    <xdr:sp macro="" textlink="">
      <xdr:nvSpPr>
        <xdr:cNvPr id="81" name="月 80"/>
        <xdr:cNvSpPr/>
      </xdr:nvSpPr>
      <xdr:spPr>
        <a:xfrm rot="13320000">
          <a:off x="4383597" y="111566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70</xdr:row>
      <xdr:rowOff>23653</xdr:rowOff>
    </xdr:from>
    <xdr:to>
      <xdr:col>7</xdr:col>
      <xdr:colOff>375890</xdr:colOff>
      <xdr:row>70</xdr:row>
      <xdr:rowOff>139714</xdr:rowOff>
    </xdr:to>
    <xdr:sp macro="" textlink="">
      <xdr:nvSpPr>
        <xdr:cNvPr id="82" name="太陽 81"/>
        <xdr:cNvSpPr/>
      </xdr:nvSpPr>
      <xdr:spPr>
        <a:xfrm>
          <a:off x="4344379" y="114536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71</xdr:row>
      <xdr:rowOff>31493</xdr:rowOff>
    </xdr:from>
    <xdr:to>
      <xdr:col>7</xdr:col>
      <xdr:colOff>359597</xdr:colOff>
      <xdr:row>71</xdr:row>
      <xdr:rowOff>136893</xdr:rowOff>
    </xdr:to>
    <xdr:sp macro="" textlink="">
      <xdr:nvSpPr>
        <xdr:cNvPr id="83" name="月 82"/>
        <xdr:cNvSpPr/>
      </xdr:nvSpPr>
      <xdr:spPr>
        <a:xfrm rot="13320000">
          <a:off x="4383597" y="116138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73</xdr:row>
      <xdr:rowOff>23653</xdr:rowOff>
    </xdr:from>
    <xdr:to>
      <xdr:col>7</xdr:col>
      <xdr:colOff>375890</xdr:colOff>
      <xdr:row>73</xdr:row>
      <xdr:rowOff>139714</xdr:rowOff>
    </xdr:to>
    <xdr:sp macro="" textlink="">
      <xdr:nvSpPr>
        <xdr:cNvPr id="84" name="太陽 83"/>
        <xdr:cNvSpPr/>
      </xdr:nvSpPr>
      <xdr:spPr>
        <a:xfrm>
          <a:off x="4344379" y="119108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74</xdr:row>
      <xdr:rowOff>31493</xdr:rowOff>
    </xdr:from>
    <xdr:to>
      <xdr:col>7</xdr:col>
      <xdr:colOff>359597</xdr:colOff>
      <xdr:row>74</xdr:row>
      <xdr:rowOff>136893</xdr:rowOff>
    </xdr:to>
    <xdr:sp macro="" textlink="">
      <xdr:nvSpPr>
        <xdr:cNvPr id="85" name="月 84"/>
        <xdr:cNvSpPr/>
      </xdr:nvSpPr>
      <xdr:spPr>
        <a:xfrm rot="13320000">
          <a:off x="4383597" y="120710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76</xdr:row>
      <xdr:rowOff>23653</xdr:rowOff>
    </xdr:from>
    <xdr:to>
      <xdr:col>7</xdr:col>
      <xdr:colOff>375890</xdr:colOff>
      <xdr:row>76</xdr:row>
      <xdr:rowOff>139714</xdr:rowOff>
    </xdr:to>
    <xdr:sp macro="" textlink="">
      <xdr:nvSpPr>
        <xdr:cNvPr id="86" name="太陽 85"/>
        <xdr:cNvSpPr/>
      </xdr:nvSpPr>
      <xdr:spPr>
        <a:xfrm>
          <a:off x="4344379" y="12368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77</xdr:row>
      <xdr:rowOff>31493</xdr:rowOff>
    </xdr:from>
    <xdr:to>
      <xdr:col>7</xdr:col>
      <xdr:colOff>359597</xdr:colOff>
      <xdr:row>77</xdr:row>
      <xdr:rowOff>136893</xdr:rowOff>
    </xdr:to>
    <xdr:sp macro="" textlink="">
      <xdr:nvSpPr>
        <xdr:cNvPr id="87" name="月 86"/>
        <xdr:cNvSpPr/>
      </xdr:nvSpPr>
      <xdr:spPr>
        <a:xfrm rot="13320000">
          <a:off x="4383597" y="12528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79</xdr:row>
      <xdr:rowOff>23653</xdr:rowOff>
    </xdr:from>
    <xdr:to>
      <xdr:col>7</xdr:col>
      <xdr:colOff>375890</xdr:colOff>
      <xdr:row>79</xdr:row>
      <xdr:rowOff>139714</xdr:rowOff>
    </xdr:to>
    <xdr:sp macro="" textlink="">
      <xdr:nvSpPr>
        <xdr:cNvPr id="88" name="太陽 87"/>
        <xdr:cNvSpPr/>
      </xdr:nvSpPr>
      <xdr:spPr>
        <a:xfrm>
          <a:off x="4344379" y="128252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80</xdr:row>
      <xdr:rowOff>31493</xdr:rowOff>
    </xdr:from>
    <xdr:to>
      <xdr:col>7</xdr:col>
      <xdr:colOff>359597</xdr:colOff>
      <xdr:row>80</xdr:row>
      <xdr:rowOff>136893</xdr:rowOff>
    </xdr:to>
    <xdr:sp macro="" textlink="">
      <xdr:nvSpPr>
        <xdr:cNvPr id="89" name="月 88"/>
        <xdr:cNvSpPr/>
      </xdr:nvSpPr>
      <xdr:spPr>
        <a:xfrm rot="13320000">
          <a:off x="4383597" y="129854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xdr:row>
      <xdr:rowOff>23653</xdr:rowOff>
    </xdr:from>
    <xdr:to>
      <xdr:col>7</xdr:col>
      <xdr:colOff>375890</xdr:colOff>
      <xdr:row>22</xdr:row>
      <xdr:rowOff>139714</xdr:rowOff>
    </xdr:to>
    <xdr:sp macro="" textlink="">
      <xdr:nvSpPr>
        <xdr:cNvPr id="90" name="太陽 89"/>
        <xdr:cNvSpPr/>
      </xdr:nvSpPr>
      <xdr:spPr>
        <a:xfrm>
          <a:off x="4344379" y="41384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xdr:row>
      <xdr:rowOff>31493</xdr:rowOff>
    </xdr:from>
    <xdr:to>
      <xdr:col>7</xdr:col>
      <xdr:colOff>359597</xdr:colOff>
      <xdr:row>23</xdr:row>
      <xdr:rowOff>136893</xdr:rowOff>
    </xdr:to>
    <xdr:sp macro="" textlink="">
      <xdr:nvSpPr>
        <xdr:cNvPr id="91" name="月 90"/>
        <xdr:cNvSpPr/>
      </xdr:nvSpPr>
      <xdr:spPr>
        <a:xfrm rot="13320000">
          <a:off x="4383597" y="42986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xdr:row>
      <xdr:rowOff>23653</xdr:rowOff>
    </xdr:from>
    <xdr:to>
      <xdr:col>7</xdr:col>
      <xdr:colOff>375890</xdr:colOff>
      <xdr:row>25</xdr:row>
      <xdr:rowOff>139714</xdr:rowOff>
    </xdr:to>
    <xdr:sp macro="" textlink="">
      <xdr:nvSpPr>
        <xdr:cNvPr id="92" name="太陽 91"/>
        <xdr:cNvSpPr/>
      </xdr:nvSpPr>
      <xdr:spPr>
        <a:xfrm>
          <a:off x="4344379" y="45956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xdr:row>
      <xdr:rowOff>31493</xdr:rowOff>
    </xdr:from>
    <xdr:to>
      <xdr:col>7</xdr:col>
      <xdr:colOff>359597</xdr:colOff>
      <xdr:row>26</xdr:row>
      <xdr:rowOff>136893</xdr:rowOff>
    </xdr:to>
    <xdr:sp macro="" textlink="">
      <xdr:nvSpPr>
        <xdr:cNvPr id="93" name="月 92"/>
        <xdr:cNvSpPr/>
      </xdr:nvSpPr>
      <xdr:spPr>
        <a:xfrm rot="13320000">
          <a:off x="4383597" y="47558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xdr:row>
      <xdr:rowOff>23653</xdr:rowOff>
    </xdr:from>
    <xdr:to>
      <xdr:col>7</xdr:col>
      <xdr:colOff>375890</xdr:colOff>
      <xdr:row>28</xdr:row>
      <xdr:rowOff>139714</xdr:rowOff>
    </xdr:to>
    <xdr:sp macro="" textlink="">
      <xdr:nvSpPr>
        <xdr:cNvPr id="94" name="太陽 93"/>
        <xdr:cNvSpPr/>
      </xdr:nvSpPr>
      <xdr:spPr>
        <a:xfrm>
          <a:off x="4344379" y="50528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xdr:row>
      <xdr:rowOff>31493</xdr:rowOff>
    </xdr:from>
    <xdr:to>
      <xdr:col>7</xdr:col>
      <xdr:colOff>359597</xdr:colOff>
      <xdr:row>29</xdr:row>
      <xdr:rowOff>136893</xdr:rowOff>
    </xdr:to>
    <xdr:sp macro="" textlink="">
      <xdr:nvSpPr>
        <xdr:cNvPr id="95" name="月 94"/>
        <xdr:cNvSpPr/>
      </xdr:nvSpPr>
      <xdr:spPr>
        <a:xfrm rot="13320000">
          <a:off x="4383597" y="52130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xdr:row>
      <xdr:rowOff>23653</xdr:rowOff>
    </xdr:from>
    <xdr:to>
      <xdr:col>7</xdr:col>
      <xdr:colOff>375890</xdr:colOff>
      <xdr:row>31</xdr:row>
      <xdr:rowOff>139714</xdr:rowOff>
    </xdr:to>
    <xdr:sp macro="" textlink="">
      <xdr:nvSpPr>
        <xdr:cNvPr id="96" name="太陽 95"/>
        <xdr:cNvSpPr/>
      </xdr:nvSpPr>
      <xdr:spPr>
        <a:xfrm>
          <a:off x="4344379" y="5510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32</xdr:row>
      <xdr:rowOff>31493</xdr:rowOff>
    </xdr:from>
    <xdr:to>
      <xdr:col>7</xdr:col>
      <xdr:colOff>359597</xdr:colOff>
      <xdr:row>32</xdr:row>
      <xdr:rowOff>136893</xdr:rowOff>
    </xdr:to>
    <xdr:sp macro="" textlink="">
      <xdr:nvSpPr>
        <xdr:cNvPr id="97" name="月 96"/>
        <xdr:cNvSpPr/>
      </xdr:nvSpPr>
      <xdr:spPr>
        <a:xfrm rot="13320000">
          <a:off x="4383597" y="5670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xdr:row>
      <xdr:rowOff>23653</xdr:rowOff>
    </xdr:from>
    <xdr:to>
      <xdr:col>7</xdr:col>
      <xdr:colOff>375890</xdr:colOff>
      <xdr:row>31</xdr:row>
      <xdr:rowOff>139714</xdr:rowOff>
    </xdr:to>
    <xdr:sp macro="" textlink="">
      <xdr:nvSpPr>
        <xdr:cNvPr id="98" name="太陽 97"/>
        <xdr:cNvSpPr/>
      </xdr:nvSpPr>
      <xdr:spPr>
        <a:xfrm>
          <a:off x="4344379" y="5510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32</xdr:row>
      <xdr:rowOff>31493</xdr:rowOff>
    </xdr:from>
    <xdr:to>
      <xdr:col>7</xdr:col>
      <xdr:colOff>359597</xdr:colOff>
      <xdr:row>32</xdr:row>
      <xdr:rowOff>136893</xdr:rowOff>
    </xdr:to>
    <xdr:sp macro="" textlink="">
      <xdr:nvSpPr>
        <xdr:cNvPr id="99" name="月 98"/>
        <xdr:cNvSpPr/>
      </xdr:nvSpPr>
      <xdr:spPr>
        <a:xfrm rot="13320000">
          <a:off x="4383597" y="5670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34</xdr:row>
      <xdr:rowOff>23653</xdr:rowOff>
    </xdr:from>
    <xdr:to>
      <xdr:col>7</xdr:col>
      <xdr:colOff>375890</xdr:colOff>
      <xdr:row>34</xdr:row>
      <xdr:rowOff>139714</xdr:rowOff>
    </xdr:to>
    <xdr:sp macro="" textlink="">
      <xdr:nvSpPr>
        <xdr:cNvPr id="100" name="太陽 99"/>
        <xdr:cNvSpPr/>
      </xdr:nvSpPr>
      <xdr:spPr>
        <a:xfrm>
          <a:off x="4344379" y="59672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35</xdr:row>
      <xdr:rowOff>31493</xdr:rowOff>
    </xdr:from>
    <xdr:to>
      <xdr:col>7</xdr:col>
      <xdr:colOff>359597</xdr:colOff>
      <xdr:row>35</xdr:row>
      <xdr:rowOff>136893</xdr:rowOff>
    </xdr:to>
    <xdr:sp macro="" textlink="">
      <xdr:nvSpPr>
        <xdr:cNvPr id="101" name="月 100"/>
        <xdr:cNvSpPr/>
      </xdr:nvSpPr>
      <xdr:spPr>
        <a:xfrm rot="13320000">
          <a:off x="4383597" y="61274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37</xdr:row>
      <xdr:rowOff>23653</xdr:rowOff>
    </xdr:from>
    <xdr:to>
      <xdr:col>7</xdr:col>
      <xdr:colOff>375890</xdr:colOff>
      <xdr:row>37</xdr:row>
      <xdr:rowOff>139714</xdr:rowOff>
    </xdr:to>
    <xdr:sp macro="" textlink="">
      <xdr:nvSpPr>
        <xdr:cNvPr id="102" name="太陽 101"/>
        <xdr:cNvSpPr/>
      </xdr:nvSpPr>
      <xdr:spPr>
        <a:xfrm>
          <a:off x="4344379" y="64244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38</xdr:row>
      <xdr:rowOff>31493</xdr:rowOff>
    </xdr:from>
    <xdr:to>
      <xdr:col>7</xdr:col>
      <xdr:colOff>359597</xdr:colOff>
      <xdr:row>38</xdr:row>
      <xdr:rowOff>136893</xdr:rowOff>
    </xdr:to>
    <xdr:sp macro="" textlink="">
      <xdr:nvSpPr>
        <xdr:cNvPr id="103" name="月 102"/>
        <xdr:cNvSpPr/>
      </xdr:nvSpPr>
      <xdr:spPr>
        <a:xfrm rot="13320000">
          <a:off x="4383597" y="65846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40</xdr:row>
      <xdr:rowOff>23653</xdr:rowOff>
    </xdr:from>
    <xdr:to>
      <xdr:col>7</xdr:col>
      <xdr:colOff>375890</xdr:colOff>
      <xdr:row>40</xdr:row>
      <xdr:rowOff>139714</xdr:rowOff>
    </xdr:to>
    <xdr:sp macro="" textlink="">
      <xdr:nvSpPr>
        <xdr:cNvPr id="104" name="太陽 103"/>
        <xdr:cNvSpPr/>
      </xdr:nvSpPr>
      <xdr:spPr>
        <a:xfrm>
          <a:off x="4344379" y="68816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41</xdr:row>
      <xdr:rowOff>31493</xdr:rowOff>
    </xdr:from>
    <xdr:to>
      <xdr:col>7</xdr:col>
      <xdr:colOff>359597</xdr:colOff>
      <xdr:row>41</xdr:row>
      <xdr:rowOff>136893</xdr:rowOff>
    </xdr:to>
    <xdr:sp macro="" textlink="">
      <xdr:nvSpPr>
        <xdr:cNvPr id="105" name="月 104"/>
        <xdr:cNvSpPr/>
      </xdr:nvSpPr>
      <xdr:spPr>
        <a:xfrm rot="13320000">
          <a:off x="4383597" y="70418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43</xdr:row>
      <xdr:rowOff>23653</xdr:rowOff>
    </xdr:from>
    <xdr:to>
      <xdr:col>7</xdr:col>
      <xdr:colOff>375890</xdr:colOff>
      <xdr:row>43</xdr:row>
      <xdr:rowOff>139714</xdr:rowOff>
    </xdr:to>
    <xdr:sp macro="" textlink="">
      <xdr:nvSpPr>
        <xdr:cNvPr id="106" name="太陽 105"/>
        <xdr:cNvSpPr/>
      </xdr:nvSpPr>
      <xdr:spPr>
        <a:xfrm>
          <a:off x="4344379" y="73388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44</xdr:row>
      <xdr:rowOff>31493</xdr:rowOff>
    </xdr:from>
    <xdr:to>
      <xdr:col>7</xdr:col>
      <xdr:colOff>359597</xdr:colOff>
      <xdr:row>44</xdr:row>
      <xdr:rowOff>136893</xdr:rowOff>
    </xdr:to>
    <xdr:sp macro="" textlink="">
      <xdr:nvSpPr>
        <xdr:cNvPr id="107" name="月 106"/>
        <xdr:cNvSpPr/>
      </xdr:nvSpPr>
      <xdr:spPr>
        <a:xfrm rot="13320000">
          <a:off x="4383597" y="74990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46</xdr:row>
      <xdr:rowOff>23653</xdr:rowOff>
    </xdr:from>
    <xdr:to>
      <xdr:col>7</xdr:col>
      <xdr:colOff>375890</xdr:colOff>
      <xdr:row>46</xdr:row>
      <xdr:rowOff>139714</xdr:rowOff>
    </xdr:to>
    <xdr:sp macro="" textlink="">
      <xdr:nvSpPr>
        <xdr:cNvPr id="108" name="太陽 107"/>
        <xdr:cNvSpPr/>
      </xdr:nvSpPr>
      <xdr:spPr>
        <a:xfrm>
          <a:off x="4344379" y="7796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47</xdr:row>
      <xdr:rowOff>31493</xdr:rowOff>
    </xdr:from>
    <xdr:to>
      <xdr:col>7</xdr:col>
      <xdr:colOff>359597</xdr:colOff>
      <xdr:row>47</xdr:row>
      <xdr:rowOff>136893</xdr:rowOff>
    </xdr:to>
    <xdr:sp macro="" textlink="">
      <xdr:nvSpPr>
        <xdr:cNvPr id="109" name="月 108"/>
        <xdr:cNvSpPr/>
      </xdr:nvSpPr>
      <xdr:spPr>
        <a:xfrm rot="13320000">
          <a:off x="4383597" y="7956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49</xdr:row>
      <xdr:rowOff>23653</xdr:rowOff>
    </xdr:from>
    <xdr:to>
      <xdr:col>7</xdr:col>
      <xdr:colOff>375890</xdr:colOff>
      <xdr:row>49</xdr:row>
      <xdr:rowOff>139714</xdr:rowOff>
    </xdr:to>
    <xdr:sp macro="" textlink="">
      <xdr:nvSpPr>
        <xdr:cNvPr id="110" name="太陽 109"/>
        <xdr:cNvSpPr/>
      </xdr:nvSpPr>
      <xdr:spPr>
        <a:xfrm>
          <a:off x="4344379" y="82532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50</xdr:row>
      <xdr:rowOff>31493</xdr:rowOff>
    </xdr:from>
    <xdr:to>
      <xdr:col>7</xdr:col>
      <xdr:colOff>359597</xdr:colOff>
      <xdr:row>50</xdr:row>
      <xdr:rowOff>136893</xdr:rowOff>
    </xdr:to>
    <xdr:sp macro="" textlink="">
      <xdr:nvSpPr>
        <xdr:cNvPr id="111" name="月 110"/>
        <xdr:cNvSpPr/>
      </xdr:nvSpPr>
      <xdr:spPr>
        <a:xfrm rot="13320000">
          <a:off x="4383597" y="84134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52</xdr:row>
      <xdr:rowOff>23653</xdr:rowOff>
    </xdr:from>
    <xdr:to>
      <xdr:col>7</xdr:col>
      <xdr:colOff>375890</xdr:colOff>
      <xdr:row>52</xdr:row>
      <xdr:rowOff>139714</xdr:rowOff>
    </xdr:to>
    <xdr:sp macro="" textlink="">
      <xdr:nvSpPr>
        <xdr:cNvPr id="112" name="太陽 111"/>
        <xdr:cNvSpPr/>
      </xdr:nvSpPr>
      <xdr:spPr>
        <a:xfrm>
          <a:off x="4344379" y="87104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53</xdr:row>
      <xdr:rowOff>31493</xdr:rowOff>
    </xdr:from>
    <xdr:to>
      <xdr:col>7</xdr:col>
      <xdr:colOff>359597</xdr:colOff>
      <xdr:row>53</xdr:row>
      <xdr:rowOff>136893</xdr:rowOff>
    </xdr:to>
    <xdr:sp macro="" textlink="">
      <xdr:nvSpPr>
        <xdr:cNvPr id="113" name="月 112"/>
        <xdr:cNvSpPr/>
      </xdr:nvSpPr>
      <xdr:spPr>
        <a:xfrm rot="13320000">
          <a:off x="4383597" y="88706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55</xdr:row>
      <xdr:rowOff>23653</xdr:rowOff>
    </xdr:from>
    <xdr:to>
      <xdr:col>7</xdr:col>
      <xdr:colOff>375890</xdr:colOff>
      <xdr:row>55</xdr:row>
      <xdr:rowOff>139714</xdr:rowOff>
    </xdr:to>
    <xdr:sp macro="" textlink="">
      <xdr:nvSpPr>
        <xdr:cNvPr id="114" name="太陽 113"/>
        <xdr:cNvSpPr/>
      </xdr:nvSpPr>
      <xdr:spPr>
        <a:xfrm>
          <a:off x="4344379" y="91676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56</xdr:row>
      <xdr:rowOff>31493</xdr:rowOff>
    </xdr:from>
    <xdr:to>
      <xdr:col>7</xdr:col>
      <xdr:colOff>359597</xdr:colOff>
      <xdr:row>56</xdr:row>
      <xdr:rowOff>136893</xdr:rowOff>
    </xdr:to>
    <xdr:sp macro="" textlink="">
      <xdr:nvSpPr>
        <xdr:cNvPr id="115" name="月 114"/>
        <xdr:cNvSpPr/>
      </xdr:nvSpPr>
      <xdr:spPr>
        <a:xfrm rot="13320000">
          <a:off x="4383597" y="93278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58</xdr:row>
      <xdr:rowOff>23653</xdr:rowOff>
    </xdr:from>
    <xdr:to>
      <xdr:col>7</xdr:col>
      <xdr:colOff>375890</xdr:colOff>
      <xdr:row>58</xdr:row>
      <xdr:rowOff>139714</xdr:rowOff>
    </xdr:to>
    <xdr:sp macro="" textlink="">
      <xdr:nvSpPr>
        <xdr:cNvPr id="116" name="太陽 115"/>
        <xdr:cNvSpPr/>
      </xdr:nvSpPr>
      <xdr:spPr>
        <a:xfrm>
          <a:off x="4344379" y="96248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59</xdr:row>
      <xdr:rowOff>31493</xdr:rowOff>
    </xdr:from>
    <xdr:to>
      <xdr:col>7</xdr:col>
      <xdr:colOff>359597</xdr:colOff>
      <xdr:row>59</xdr:row>
      <xdr:rowOff>136893</xdr:rowOff>
    </xdr:to>
    <xdr:sp macro="" textlink="">
      <xdr:nvSpPr>
        <xdr:cNvPr id="117" name="月 116"/>
        <xdr:cNvSpPr/>
      </xdr:nvSpPr>
      <xdr:spPr>
        <a:xfrm rot="13320000">
          <a:off x="4383597" y="97850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61</xdr:row>
      <xdr:rowOff>23653</xdr:rowOff>
    </xdr:from>
    <xdr:to>
      <xdr:col>7</xdr:col>
      <xdr:colOff>375890</xdr:colOff>
      <xdr:row>61</xdr:row>
      <xdr:rowOff>139714</xdr:rowOff>
    </xdr:to>
    <xdr:sp macro="" textlink="">
      <xdr:nvSpPr>
        <xdr:cNvPr id="118" name="太陽 117"/>
        <xdr:cNvSpPr/>
      </xdr:nvSpPr>
      <xdr:spPr>
        <a:xfrm>
          <a:off x="4344379" y="10082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62</xdr:row>
      <xdr:rowOff>31493</xdr:rowOff>
    </xdr:from>
    <xdr:to>
      <xdr:col>7</xdr:col>
      <xdr:colOff>359597</xdr:colOff>
      <xdr:row>62</xdr:row>
      <xdr:rowOff>136893</xdr:rowOff>
    </xdr:to>
    <xdr:sp macro="" textlink="">
      <xdr:nvSpPr>
        <xdr:cNvPr id="119" name="月 118"/>
        <xdr:cNvSpPr/>
      </xdr:nvSpPr>
      <xdr:spPr>
        <a:xfrm rot="13320000">
          <a:off x="4383597" y="10242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61</xdr:row>
      <xdr:rowOff>23653</xdr:rowOff>
    </xdr:from>
    <xdr:to>
      <xdr:col>7</xdr:col>
      <xdr:colOff>375890</xdr:colOff>
      <xdr:row>61</xdr:row>
      <xdr:rowOff>139714</xdr:rowOff>
    </xdr:to>
    <xdr:sp macro="" textlink="">
      <xdr:nvSpPr>
        <xdr:cNvPr id="120" name="太陽 119"/>
        <xdr:cNvSpPr/>
      </xdr:nvSpPr>
      <xdr:spPr>
        <a:xfrm>
          <a:off x="4344379" y="10082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62</xdr:row>
      <xdr:rowOff>31493</xdr:rowOff>
    </xdr:from>
    <xdr:to>
      <xdr:col>7</xdr:col>
      <xdr:colOff>359597</xdr:colOff>
      <xdr:row>62</xdr:row>
      <xdr:rowOff>136893</xdr:rowOff>
    </xdr:to>
    <xdr:sp macro="" textlink="">
      <xdr:nvSpPr>
        <xdr:cNvPr id="121" name="月 120"/>
        <xdr:cNvSpPr/>
      </xdr:nvSpPr>
      <xdr:spPr>
        <a:xfrm rot="13320000">
          <a:off x="4383597" y="10242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64</xdr:row>
      <xdr:rowOff>23653</xdr:rowOff>
    </xdr:from>
    <xdr:to>
      <xdr:col>7</xdr:col>
      <xdr:colOff>375890</xdr:colOff>
      <xdr:row>64</xdr:row>
      <xdr:rowOff>139714</xdr:rowOff>
    </xdr:to>
    <xdr:sp macro="" textlink="">
      <xdr:nvSpPr>
        <xdr:cNvPr id="122" name="太陽 121"/>
        <xdr:cNvSpPr/>
      </xdr:nvSpPr>
      <xdr:spPr>
        <a:xfrm>
          <a:off x="4344379" y="105392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65</xdr:row>
      <xdr:rowOff>31493</xdr:rowOff>
    </xdr:from>
    <xdr:to>
      <xdr:col>7</xdr:col>
      <xdr:colOff>359597</xdr:colOff>
      <xdr:row>65</xdr:row>
      <xdr:rowOff>136893</xdr:rowOff>
    </xdr:to>
    <xdr:sp macro="" textlink="">
      <xdr:nvSpPr>
        <xdr:cNvPr id="123" name="月 122"/>
        <xdr:cNvSpPr/>
      </xdr:nvSpPr>
      <xdr:spPr>
        <a:xfrm rot="13320000">
          <a:off x="4383597" y="106994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67</xdr:row>
      <xdr:rowOff>23653</xdr:rowOff>
    </xdr:from>
    <xdr:to>
      <xdr:col>7</xdr:col>
      <xdr:colOff>375890</xdr:colOff>
      <xdr:row>67</xdr:row>
      <xdr:rowOff>139714</xdr:rowOff>
    </xdr:to>
    <xdr:sp macro="" textlink="">
      <xdr:nvSpPr>
        <xdr:cNvPr id="124" name="太陽 123"/>
        <xdr:cNvSpPr/>
      </xdr:nvSpPr>
      <xdr:spPr>
        <a:xfrm>
          <a:off x="4344379" y="109964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68</xdr:row>
      <xdr:rowOff>31493</xdr:rowOff>
    </xdr:from>
    <xdr:to>
      <xdr:col>7</xdr:col>
      <xdr:colOff>359597</xdr:colOff>
      <xdr:row>68</xdr:row>
      <xdr:rowOff>136893</xdr:rowOff>
    </xdr:to>
    <xdr:sp macro="" textlink="">
      <xdr:nvSpPr>
        <xdr:cNvPr id="125" name="月 124"/>
        <xdr:cNvSpPr/>
      </xdr:nvSpPr>
      <xdr:spPr>
        <a:xfrm rot="13320000">
          <a:off x="4383597" y="111566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70</xdr:row>
      <xdr:rowOff>23653</xdr:rowOff>
    </xdr:from>
    <xdr:to>
      <xdr:col>7</xdr:col>
      <xdr:colOff>375890</xdr:colOff>
      <xdr:row>70</xdr:row>
      <xdr:rowOff>139714</xdr:rowOff>
    </xdr:to>
    <xdr:sp macro="" textlink="">
      <xdr:nvSpPr>
        <xdr:cNvPr id="126" name="太陽 125"/>
        <xdr:cNvSpPr/>
      </xdr:nvSpPr>
      <xdr:spPr>
        <a:xfrm>
          <a:off x="4344379" y="114536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71</xdr:row>
      <xdr:rowOff>31493</xdr:rowOff>
    </xdr:from>
    <xdr:to>
      <xdr:col>7</xdr:col>
      <xdr:colOff>359597</xdr:colOff>
      <xdr:row>71</xdr:row>
      <xdr:rowOff>136893</xdr:rowOff>
    </xdr:to>
    <xdr:sp macro="" textlink="">
      <xdr:nvSpPr>
        <xdr:cNvPr id="127" name="月 126"/>
        <xdr:cNvSpPr/>
      </xdr:nvSpPr>
      <xdr:spPr>
        <a:xfrm rot="13320000">
          <a:off x="4383597" y="116138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73</xdr:row>
      <xdr:rowOff>23653</xdr:rowOff>
    </xdr:from>
    <xdr:to>
      <xdr:col>7</xdr:col>
      <xdr:colOff>375890</xdr:colOff>
      <xdr:row>73</xdr:row>
      <xdr:rowOff>139714</xdr:rowOff>
    </xdr:to>
    <xdr:sp macro="" textlink="">
      <xdr:nvSpPr>
        <xdr:cNvPr id="128" name="太陽 127"/>
        <xdr:cNvSpPr/>
      </xdr:nvSpPr>
      <xdr:spPr>
        <a:xfrm>
          <a:off x="4344379" y="119108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74</xdr:row>
      <xdr:rowOff>31493</xdr:rowOff>
    </xdr:from>
    <xdr:to>
      <xdr:col>7</xdr:col>
      <xdr:colOff>359597</xdr:colOff>
      <xdr:row>74</xdr:row>
      <xdr:rowOff>136893</xdr:rowOff>
    </xdr:to>
    <xdr:sp macro="" textlink="">
      <xdr:nvSpPr>
        <xdr:cNvPr id="129" name="月 128"/>
        <xdr:cNvSpPr/>
      </xdr:nvSpPr>
      <xdr:spPr>
        <a:xfrm rot="13320000">
          <a:off x="4383597" y="120710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76</xdr:row>
      <xdr:rowOff>23653</xdr:rowOff>
    </xdr:from>
    <xdr:to>
      <xdr:col>7</xdr:col>
      <xdr:colOff>375890</xdr:colOff>
      <xdr:row>76</xdr:row>
      <xdr:rowOff>139714</xdr:rowOff>
    </xdr:to>
    <xdr:sp macro="" textlink="">
      <xdr:nvSpPr>
        <xdr:cNvPr id="130" name="太陽 129"/>
        <xdr:cNvSpPr/>
      </xdr:nvSpPr>
      <xdr:spPr>
        <a:xfrm>
          <a:off x="4344379" y="12368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77</xdr:row>
      <xdr:rowOff>31493</xdr:rowOff>
    </xdr:from>
    <xdr:to>
      <xdr:col>7</xdr:col>
      <xdr:colOff>359597</xdr:colOff>
      <xdr:row>77</xdr:row>
      <xdr:rowOff>136893</xdr:rowOff>
    </xdr:to>
    <xdr:sp macro="" textlink="">
      <xdr:nvSpPr>
        <xdr:cNvPr id="131" name="月 130"/>
        <xdr:cNvSpPr/>
      </xdr:nvSpPr>
      <xdr:spPr>
        <a:xfrm rot="13320000">
          <a:off x="4383597" y="12528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79</xdr:row>
      <xdr:rowOff>23653</xdr:rowOff>
    </xdr:from>
    <xdr:to>
      <xdr:col>7</xdr:col>
      <xdr:colOff>375890</xdr:colOff>
      <xdr:row>79</xdr:row>
      <xdr:rowOff>139714</xdr:rowOff>
    </xdr:to>
    <xdr:sp macro="" textlink="">
      <xdr:nvSpPr>
        <xdr:cNvPr id="132" name="太陽 131"/>
        <xdr:cNvSpPr/>
      </xdr:nvSpPr>
      <xdr:spPr>
        <a:xfrm>
          <a:off x="4344379" y="128252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80</xdr:row>
      <xdr:rowOff>31493</xdr:rowOff>
    </xdr:from>
    <xdr:to>
      <xdr:col>7</xdr:col>
      <xdr:colOff>359597</xdr:colOff>
      <xdr:row>80</xdr:row>
      <xdr:rowOff>136893</xdr:rowOff>
    </xdr:to>
    <xdr:sp macro="" textlink="">
      <xdr:nvSpPr>
        <xdr:cNvPr id="133" name="月 132"/>
        <xdr:cNvSpPr/>
      </xdr:nvSpPr>
      <xdr:spPr>
        <a:xfrm rot="13320000">
          <a:off x="4383597" y="129854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xdr:row>
      <xdr:rowOff>23653</xdr:rowOff>
    </xdr:from>
    <xdr:to>
      <xdr:col>7</xdr:col>
      <xdr:colOff>375890</xdr:colOff>
      <xdr:row>22</xdr:row>
      <xdr:rowOff>139714</xdr:rowOff>
    </xdr:to>
    <xdr:sp macro="" textlink="">
      <xdr:nvSpPr>
        <xdr:cNvPr id="134" name="太陽 133"/>
        <xdr:cNvSpPr/>
      </xdr:nvSpPr>
      <xdr:spPr>
        <a:xfrm>
          <a:off x="4344379" y="41384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xdr:row>
      <xdr:rowOff>31493</xdr:rowOff>
    </xdr:from>
    <xdr:to>
      <xdr:col>7</xdr:col>
      <xdr:colOff>359597</xdr:colOff>
      <xdr:row>23</xdr:row>
      <xdr:rowOff>136893</xdr:rowOff>
    </xdr:to>
    <xdr:sp macro="" textlink="">
      <xdr:nvSpPr>
        <xdr:cNvPr id="135" name="月 134"/>
        <xdr:cNvSpPr/>
      </xdr:nvSpPr>
      <xdr:spPr>
        <a:xfrm rot="13320000">
          <a:off x="4383597" y="42986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xdr:row>
      <xdr:rowOff>23653</xdr:rowOff>
    </xdr:from>
    <xdr:to>
      <xdr:col>7</xdr:col>
      <xdr:colOff>375890</xdr:colOff>
      <xdr:row>25</xdr:row>
      <xdr:rowOff>139714</xdr:rowOff>
    </xdr:to>
    <xdr:sp macro="" textlink="">
      <xdr:nvSpPr>
        <xdr:cNvPr id="136" name="太陽 135"/>
        <xdr:cNvSpPr/>
      </xdr:nvSpPr>
      <xdr:spPr>
        <a:xfrm>
          <a:off x="4344379" y="45956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xdr:row>
      <xdr:rowOff>31493</xdr:rowOff>
    </xdr:from>
    <xdr:to>
      <xdr:col>7</xdr:col>
      <xdr:colOff>359597</xdr:colOff>
      <xdr:row>26</xdr:row>
      <xdr:rowOff>136893</xdr:rowOff>
    </xdr:to>
    <xdr:sp macro="" textlink="">
      <xdr:nvSpPr>
        <xdr:cNvPr id="137" name="月 136"/>
        <xdr:cNvSpPr/>
      </xdr:nvSpPr>
      <xdr:spPr>
        <a:xfrm rot="13320000">
          <a:off x="4383597" y="47558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xdr:row>
      <xdr:rowOff>23653</xdr:rowOff>
    </xdr:from>
    <xdr:to>
      <xdr:col>7</xdr:col>
      <xdr:colOff>375890</xdr:colOff>
      <xdr:row>28</xdr:row>
      <xdr:rowOff>139714</xdr:rowOff>
    </xdr:to>
    <xdr:sp macro="" textlink="">
      <xdr:nvSpPr>
        <xdr:cNvPr id="138" name="太陽 137"/>
        <xdr:cNvSpPr/>
      </xdr:nvSpPr>
      <xdr:spPr>
        <a:xfrm>
          <a:off x="4344379" y="50528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xdr:row>
      <xdr:rowOff>31493</xdr:rowOff>
    </xdr:from>
    <xdr:to>
      <xdr:col>7</xdr:col>
      <xdr:colOff>359597</xdr:colOff>
      <xdr:row>29</xdr:row>
      <xdr:rowOff>136893</xdr:rowOff>
    </xdr:to>
    <xdr:sp macro="" textlink="">
      <xdr:nvSpPr>
        <xdr:cNvPr id="139" name="月 138"/>
        <xdr:cNvSpPr/>
      </xdr:nvSpPr>
      <xdr:spPr>
        <a:xfrm rot="13320000">
          <a:off x="4383597" y="52130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xdr:row>
      <xdr:rowOff>23653</xdr:rowOff>
    </xdr:from>
    <xdr:to>
      <xdr:col>7</xdr:col>
      <xdr:colOff>375890</xdr:colOff>
      <xdr:row>31</xdr:row>
      <xdr:rowOff>139714</xdr:rowOff>
    </xdr:to>
    <xdr:sp macro="" textlink="">
      <xdr:nvSpPr>
        <xdr:cNvPr id="140" name="太陽 139"/>
        <xdr:cNvSpPr/>
      </xdr:nvSpPr>
      <xdr:spPr>
        <a:xfrm>
          <a:off x="4344379" y="5510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32</xdr:row>
      <xdr:rowOff>31493</xdr:rowOff>
    </xdr:from>
    <xdr:to>
      <xdr:col>7</xdr:col>
      <xdr:colOff>359597</xdr:colOff>
      <xdr:row>32</xdr:row>
      <xdr:rowOff>136893</xdr:rowOff>
    </xdr:to>
    <xdr:sp macro="" textlink="">
      <xdr:nvSpPr>
        <xdr:cNvPr id="141" name="月 140"/>
        <xdr:cNvSpPr/>
      </xdr:nvSpPr>
      <xdr:spPr>
        <a:xfrm rot="13320000">
          <a:off x="4383597" y="5670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xdr:row>
      <xdr:rowOff>23653</xdr:rowOff>
    </xdr:from>
    <xdr:to>
      <xdr:col>7</xdr:col>
      <xdr:colOff>375890</xdr:colOff>
      <xdr:row>31</xdr:row>
      <xdr:rowOff>139714</xdr:rowOff>
    </xdr:to>
    <xdr:sp macro="" textlink="">
      <xdr:nvSpPr>
        <xdr:cNvPr id="142" name="太陽 141"/>
        <xdr:cNvSpPr/>
      </xdr:nvSpPr>
      <xdr:spPr>
        <a:xfrm>
          <a:off x="4344379" y="5510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32</xdr:row>
      <xdr:rowOff>31493</xdr:rowOff>
    </xdr:from>
    <xdr:to>
      <xdr:col>7</xdr:col>
      <xdr:colOff>359597</xdr:colOff>
      <xdr:row>32</xdr:row>
      <xdr:rowOff>136893</xdr:rowOff>
    </xdr:to>
    <xdr:sp macro="" textlink="">
      <xdr:nvSpPr>
        <xdr:cNvPr id="143" name="月 142"/>
        <xdr:cNvSpPr/>
      </xdr:nvSpPr>
      <xdr:spPr>
        <a:xfrm rot="13320000">
          <a:off x="4383597" y="5670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34</xdr:row>
      <xdr:rowOff>23653</xdr:rowOff>
    </xdr:from>
    <xdr:to>
      <xdr:col>7</xdr:col>
      <xdr:colOff>375890</xdr:colOff>
      <xdr:row>34</xdr:row>
      <xdr:rowOff>139714</xdr:rowOff>
    </xdr:to>
    <xdr:sp macro="" textlink="">
      <xdr:nvSpPr>
        <xdr:cNvPr id="144" name="太陽 143"/>
        <xdr:cNvSpPr/>
      </xdr:nvSpPr>
      <xdr:spPr>
        <a:xfrm>
          <a:off x="4344379" y="59672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35</xdr:row>
      <xdr:rowOff>31493</xdr:rowOff>
    </xdr:from>
    <xdr:to>
      <xdr:col>7</xdr:col>
      <xdr:colOff>359597</xdr:colOff>
      <xdr:row>35</xdr:row>
      <xdr:rowOff>136893</xdr:rowOff>
    </xdr:to>
    <xdr:sp macro="" textlink="">
      <xdr:nvSpPr>
        <xdr:cNvPr id="145" name="月 144"/>
        <xdr:cNvSpPr/>
      </xdr:nvSpPr>
      <xdr:spPr>
        <a:xfrm rot="13320000">
          <a:off x="4383597" y="61274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37</xdr:row>
      <xdr:rowOff>23653</xdr:rowOff>
    </xdr:from>
    <xdr:to>
      <xdr:col>7</xdr:col>
      <xdr:colOff>375890</xdr:colOff>
      <xdr:row>37</xdr:row>
      <xdr:rowOff>139714</xdr:rowOff>
    </xdr:to>
    <xdr:sp macro="" textlink="">
      <xdr:nvSpPr>
        <xdr:cNvPr id="146" name="太陽 145"/>
        <xdr:cNvSpPr/>
      </xdr:nvSpPr>
      <xdr:spPr>
        <a:xfrm>
          <a:off x="4344379" y="64244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38</xdr:row>
      <xdr:rowOff>31493</xdr:rowOff>
    </xdr:from>
    <xdr:to>
      <xdr:col>7</xdr:col>
      <xdr:colOff>359597</xdr:colOff>
      <xdr:row>38</xdr:row>
      <xdr:rowOff>136893</xdr:rowOff>
    </xdr:to>
    <xdr:sp macro="" textlink="">
      <xdr:nvSpPr>
        <xdr:cNvPr id="147" name="月 146"/>
        <xdr:cNvSpPr/>
      </xdr:nvSpPr>
      <xdr:spPr>
        <a:xfrm rot="13320000">
          <a:off x="4383597" y="65846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40</xdr:row>
      <xdr:rowOff>23653</xdr:rowOff>
    </xdr:from>
    <xdr:to>
      <xdr:col>7</xdr:col>
      <xdr:colOff>375890</xdr:colOff>
      <xdr:row>40</xdr:row>
      <xdr:rowOff>139714</xdr:rowOff>
    </xdr:to>
    <xdr:sp macro="" textlink="">
      <xdr:nvSpPr>
        <xdr:cNvPr id="148" name="太陽 147"/>
        <xdr:cNvSpPr/>
      </xdr:nvSpPr>
      <xdr:spPr>
        <a:xfrm>
          <a:off x="4344379" y="68816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41</xdr:row>
      <xdr:rowOff>31493</xdr:rowOff>
    </xdr:from>
    <xdr:to>
      <xdr:col>7</xdr:col>
      <xdr:colOff>359597</xdr:colOff>
      <xdr:row>41</xdr:row>
      <xdr:rowOff>136893</xdr:rowOff>
    </xdr:to>
    <xdr:sp macro="" textlink="">
      <xdr:nvSpPr>
        <xdr:cNvPr id="149" name="月 148"/>
        <xdr:cNvSpPr/>
      </xdr:nvSpPr>
      <xdr:spPr>
        <a:xfrm rot="13320000">
          <a:off x="4383597" y="70418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43</xdr:row>
      <xdr:rowOff>23653</xdr:rowOff>
    </xdr:from>
    <xdr:to>
      <xdr:col>7</xdr:col>
      <xdr:colOff>375890</xdr:colOff>
      <xdr:row>43</xdr:row>
      <xdr:rowOff>139714</xdr:rowOff>
    </xdr:to>
    <xdr:sp macro="" textlink="">
      <xdr:nvSpPr>
        <xdr:cNvPr id="150" name="太陽 149"/>
        <xdr:cNvSpPr/>
      </xdr:nvSpPr>
      <xdr:spPr>
        <a:xfrm>
          <a:off x="4344379" y="73388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44</xdr:row>
      <xdr:rowOff>31493</xdr:rowOff>
    </xdr:from>
    <xdr:to>
      <xdr:col>7</xdr:col>
      <xdr:colOff>359597</xdr:colOff>
      <xdr:row>44</xdr:row>
      <xdr:rowOff>136893</xdr:rowOff>
    </xdr:to>
    <xdr:sp macro="" textlink="">
      <xdr:nvSpPr>
        <xdr:cNvPr id="151" name="月 150"/>
        <xdr:cNvSpPr/>
      </xdr:nvSpPr>
      <xdr:spPr>
        <a:xfrm rot="13320000">
          <a:off x="4383597" y="74990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46</xdr:row>
      <xdr:rowOff>23653</xdr:rowOff>
    </xdr:from>
    <xdr:to>
      <xdr:col>7</xdr:col>
      <xdr:colOff>375890</xdr:colOff>
      <xdr:row>46</xdr:row>
      <xdr:rowOff>139714</xdr:rowOff>
    </xdr:to>
    <xdr:sp macro="" textlink="">
      <xdr:nvSpPr>
        <xdr:cNvPr id="152" name="太陽 151"/>
        <xdr:cNvSpPr/>
      </xdr:nvSpPr>
      <xdr:spPr>
        <a:xfrm>
          <a:off x="4344379" y="7796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47</xdr:row>
      <xdr:rowOff>31493</xdr:rowOff>
    </xdr:from>
    <xdr:to>
      <xdr:col>7</xdr:col>
      <xdr:colOff>359597</xdr:colOff>
      <xdr:row>47</xdr:row>
      <xdr:rowOff>136893</xdr:rowOff>
    </xdr:to>
    <xdr:sp macro="" textlink="">
      <xdr:nvSpPr>
        <xdr:cNvPr id="153" name="月 152"/>
        <xdr:cNvSpPr/>
      </xdr:nvSpPr>
      <xdr:spPr>
        <a:xfrm rot="13320000">
          <a:off x="4383597" y="7956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49</xdr:row>
      <xdr:rowOff>23653</xdr:rowOff>
    </xdr:from>
    <xdr:to>
      <xdr:col>7</xdr:col>
      <xdr:colOff>375890</xdr:colOff>
      <xdr:row>49</xdr:row>
      <xdr:rowOff>139714</xdr:rowOff>
    </xdr:to>
    <xdr:sp macro="" textlink="">
      <xdr:nvSpPr>
        <xdr:cNvPr id="154" name="太陽 153"/>
        <xdr:cNvSpPr/>
      </xdr:nvSpPr>
      <xdr:spPr>
        <a:xfrm>
          <a:off x="4344379" y="82532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50</xdr:row>
      <xdr:rowOff>31493</xdr:rowOff>
    </xdr:from>
    <xdr:to>
      <xdr:col>7</xdr:col>
      <xdr:colOff>359597</xdr:colOff>
      <xdr:row>50</xdr:row>
      <xdr:rowOff>136893</xdr:rowOff>
    </xdr:to>
    <xdr:sp macro="" textlink="">
      <xdr:nvSpPr>
        <xdr:cNvPr id="155" name="月 154"/>
        <xdr:cNvSpPr/>
      </xdr:nvSpPr>
      <xdr:spPr>
        <a:xfrm rot="13320000">
          <a:off x="4383597" y="84134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52</xdr:row>
      <xdr:rowOff>23653</xdr:rowOff>
    </xdr:from>
    <xdr:to>
      <xdr:col>7</xdr:col>
      <xdr:colOff>375890</xdr:colOff>
      <xdr:row>52</xdr:row>
      <xdr:rowOff>139714</xdr:rowOff>
    </xdr:to>
    <xdr:sp macro="" textlink="">
      <xdr:nvSpPr>
        <xdr:cNvPr id="156" name="太陽 155"/>
        <xdr:cNvSpPr/>
      </xdr:nvSpPr>
      <xdr:spPr>
        <a:xfrm>
          <a:off x="4344379" y="87104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53</xdr:row>
      <xdr:rowOff>31493</xdr:rowOff>
    </xdr:from>
    <xdr:to>
      <xdr:col>7</xdr:col>
      <xdr:colOff>359597</xdr:colOff>
      <xdr:row>53</xdr:row>
      <xdr:rowOff>136893</xdr:rowOff>
    </xdr:to>
    <xdr:sp macro="" textlink="">
      <xdr:nvSpPr>
        <xdr:cNvPr id="157" name="月 156"/>
        <xdr:cNvSpPr/>
      </xdr:nvSpPr>
      <xdr:spPr>
        <a:xfrm rot="13320000">
          <a:off x="4383597" y="88706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55</xdr:row>
      <xdr:rowOff>23653</xdr:rowOff>
    </xdr:from>
    <xdr:to>
      <xdr:col>7</xdr:col>
      <xdr:colOff>375890</xdr:colOff>
      <xdr:row>55</xdr:row>
      <xdr:rowOff>139714</xdr:rowOff>
    </xdr:to>
    <xdr:sp macro="" textlink="">
      <xdr:nvSpPr>
        <xdr:cNvPr id="158" name="太陽 157"/>
        <xdr:cNvSpPr/>
      </xdr:nvSpPr>
      <xdr:spPr>
        <a:xfrm>
          <a:off x="4344379" y="91676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56</xdr:row>
      <xdr:rowOff>31493</xdr:rowOff>
    </xdr:from>
    <xdr:to>
      <xdr:col>7</xdr:col>
      <xdr:colOff>359597</xdr:colOff>
      <xdr:row>56</xdr:row>
      <xdr:rowOff>136893</xdr:rowOff>
    </xdr:to>
    <xdr:sp macro="" textlink="">
      <xdr:nvSpPr>
        <xdr:cNvPr id="159" name="月 158"/>
        <xdr:cNvSpPr/>
      </xdr:nvSpPr>
      <xdr:spPr>
        <a:xfrm rot="13320000">
          <a:off x="4383597" y="93278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58</xdr:row>
      <xdr:rowOff>23653</xdr:rowOff>
    </xdr:from>
    <xdr:to>
      <xdr:col>7</xdr:col>
      <xdr:colOff>375890</xdr:colOff>
      <xdr:row>58</xdr:row>
      <xdr:rowOff>139714</xdr:rowOff>
    </xdr:to>
    <xdr:sp macro="" textlink="">
      <xdr:nvSpPr>
        <xdr:cNvPr id="160" name="太陽 159"/>
        <xdr:cNvSpPr/>
      </xdr:nvSpPr>
      <xdr:spPr>
        <a:xfrm>
          <a:off x="4344379" y="96248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59</xdr:row>
      <xdr:rowOff>31493</xdr:rowOff>
    </xdr:from>
    <xdr:to>
      <xdr:col>7</xdr:col>
      <xdr:colOff>359597</xdr:colOff>
      <xdr:row>59</xdr:row>
      <xdr:rowOff>136893</xdr:rowOff>
    </xdr:to>
    <xdr:sp macro="" textlink="">
      <xdr:nvSpPr>
        <xdr:cNvPr id="161" name="月 160"/>
        <xdr:cNvSpPr/>
      </xdr:nvSpPr>
      <xdr:spPr>
        <a:xfrm rot="13320000">
          <a:off x="4383597" y="97850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61</xdr:row>
      <xdr:rowOff>23653</xdr:rowOff>
    </xdr:from>
    <xdr:to>
      <xdr:col>7</xdr:col>
      <xdr:colOff>375890</xdr:colOff>
      <xdr:row>61</xdr:row>
      <xdr:rowOff>139714</xdr:rowOff>
    </xdr:to>
    <xdr:sp macro="" textlink="">
      <xdr:nvSpPr>
        <xdr:cNvPr id="162" name="太陽 161"/>
        <xdr:cNvSpPr/>
      </xdr:nvSpPr>
      <xdr:spPr>
        <a:xfrm>
          <a:off x="4344379" y="10082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62</xdr:row>
      <xdr:rowOff>31493</xdr:rowOff>
    </xdr:from>
    <xdr:to>
      <xdr:col>7</xdr:col>
      <xdr:colOff>359597</xdr:colOff>
      <xdr:row>62</xdr:row>
      <xdr:rowOff>136893</xdr:rowOff>
    </xdr:to>
    <xdr:sp macro="" textlink="">
      <xdr:nvSpPr>
        <xdr:cNvPr id="163" name="月 162"/>
        <xdr:cNvSpPr/>
      </xdr:nvSpPr>
      <xdr:spPr>
        <a:xfrm rot="13320000">
          <a:off x="4383597" y="10242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61</xdr:row>
      <xdr:rowOff>23653</xdr:rowOff>
    </xdr:from>
    <xdr:to>
      <xdr:col>7</xdr:col>
      <xdr:colOff>375890</xdr:colOff>
      <xdr:row>61</xdr:row>
      <xdr:rowOff>139714</xdr:rowOff>
    </xdr:to>
    <xdr:sp macro="" textlink="">
      <xdr:nvSpPr>
        <xdr:cNvPr id="164" name="太陽 163"/>
        <xdr:cNvSpPr/>
      </xdr:nvSpPr>
      <xdr:spPr>
        <a:xfrm>
          <a:off x="4344379" y="10082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62</xdr:row>
      <xdr:rowOff>31493</xdr:rowOff>
    </xdr:from>
    <xdr:to>
      <xdr:col>7</xdr:col>
      <xdr:colOff>359597</xdr:colOff>
      <xdr:row>62</xdr:row>
      <xdr:rowOff>136893</xdr:rowOff>
    </xdr:to>
    <xdr:sp macro="" textlink="">
      <xdr:nvSpPr>
        <xdr:cNvPr id="165" name="月 164"/>
        <xdr:cNvSpPr/>
      </xdr:nvSpPr>
      <xdr:spPr>
        <a:xfrm rot="13320000">
          <a:off x="4383597" y="10242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64</xdr:row>
      <xdr:rowOff>23653</xdr:rowOff>
    </xdr:from>
    <xdr:to>
      <xdr:col>7</xdr:col>
      <xdr:colOff>375890</xdr:colOff>
      <xdr:row>64</xdr:row>
      <xdr:rowOff>139714</xdr:rowOff>
    </xdr:to>
    <xdr:sp macro="" textlink="">
      <xdr:nvSpPr>
        <xdr:cNvPr id="166" name="太陽 165"/>
        <xdr:cNvSpPr/>
      </xdr:nvSpPr>
      <xdr:spPr>
        <a:xfrm>
          <a:off x="4344379" y="105392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65</xdr:row>
      <xdr:rowOff>31493</xdr:rowOff>
    </xdr:from>
    <xdr:to>
      <xdr:col>7</xdr:col>
      <xdr:colOff>359597</xdr:colOff>
      <xdr:row>65</xdr:row>
      <xdr:rowOff>136893</xdr:rowOff>
    </xdr:to>
    <xdr:sp macro="" textlink="">
      <xdr:nvSpPr>
        <xdr:cNvPr id="167" name="月 166"/>
        <xdr:cNvSpPr/>
      </xdr:nvSpPr>
      <xdr:spPr>
        <a:xfrm rot="13320000">
          <a:off x="4383597" y="106994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67</xdr:row>
      <xdr:rowOff>23653</xdr:rowOff>
    </xdr:from>
    <xdr:to>
      <xdr:col>7</xdr:col>
      <xdr:colOff>375890</xdr:colOff>
      <xdr:row>67</xdr:row>
      <xdr:rowOff>139714</xdr:rowOff>
    </xdr:to>
    <xdr:sp macro="" textlink="">
      <xdr:nvSpPr>
        <xdr:cNvPr id="168" name="太陽 167"/>
        <xdr:cNvSpPr/>
      </xdr:nvSpPr>
      <xdr:spPr>
        <a:xfrm>
          <a:off x="4344379" y="109964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68</xdr:row>
      <xdr:rowOff>31493</xdr:rowOff>
    </xdr:from>
    <xdr:to>
      <xdr:col>7</xdr:col>
      <xdr:colOff>359597</xdr:colOff>
      <xdr:row>68</xdr:row>
      <xdr:rowOff>136893</xdr:rowOff>
    </xdr:to>
    <xdr:sp macro="" textlink="">
      <xdr:nvSpPr>
        <xdr:cNvPr id="169" name="月 168"/>
        <xdr:cNvSpPr/>
      </xdr:nvSpPr>
      <xdr:spPr>
        <a:xfrm rot="13320000">
          <a:off x="4383597" y="111566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70</xdr:row>
      <xdr:rowOff>23653</xdr:rowOff>
    </xdr:from>
    <xdr:to>
      <xdr:col>7</xdr:col>
      <xdr:colOff>375890</xdr:colOff>
      <xdr:row>70</xdr:row>
      <xdr:rowOff>139714</xdr:rowOff>
    </xdr:to>
    <xdr:sp macro="" textlink="">
      <xdr:nvSpPr>
        <xdr:cNvPr id="170" name="太陽 169"/>
        <xdr:cNvSpPr/>
      </xdr:nvSpPr>
      <xdr:spPr>
        <a:xfrm>
          <a:off x="4344379" y="114536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71</xdr:row>
      <xdr:rowOff>31493</xdr:rowOff>
    </xdr:from>
    <xdr:to>
      <xdr:col>7</xdr:col>
      <xdr:colOff>359597</xdr:colOff>
      <xdr:row>71</xdr:row>
      <xdr:rowOff>136893</xdr:rowOff>
    </xdr:to>
    <xdr:sp macro="" textlink="">
      <xdr:nvSpPr>
        <xdr:cNvPr id="171" name="月 170"/>
        <xdr:cNvSpPr/>
      </xdr:nvSpPr>
      <xdr:spPr>
        <a:xfrm rot="13320000">
          <a:off x="4383597" y="116138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73</xdr:row>
      <xdr:rowOff>23653</xdr:rowOff>
    </xdr:from>
    <xdr:to>
      <xdr:col>7</xdr:col>
      <xdr:colOff>375890</xdr:colOff>
      <xdr:row>73</xdr:row>
      <xdr:rowOff>139714</xdr:rowOff>
    </xdr:to>
    <xdr:sp macro="" textlink="">
      <xdr:nvSpPr>
        <xdr:cNvPr id="172" name="太陽 171"/>
        <xdr:cNvSpPr/>
      </xdr:nvSpPr>
      <xdr:spPr>
        <a:xfrm>
          <a:off x="4344379" y="119108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74</xdr:row>
      <xdr:rowOff>31493</xdr:rowOff>
    </xdr:from>
    <xdr:to>
      <xdr:col>7</xdr:col>
      <xdr:colOff>359597</xdr:colOff>
      <xdr:row>74</xdr:row>
      <xdr:rowOff>136893</xdr:rowOff>
    </xdr:to>
    <xdr:sp macro="" textlink="">
      <xdr:nvSpPr>
        <xdr:cNvPr id="173" name="月 172"/>
        <xdr:cNvSpPr/>
      </xdr:nvSpPr>
      <xdr:spPr>
        <a:xfrm rot="13320000">
          <a:off x="4383597" y="120710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76</xdr:row>
      <xdr:rowOff>23653</xdr:rowOff>
    </xdr:from>
    <xdr:to>
      <xdr:col>7</xdr:col>
      <xdr:colOff>375890</xdr:colOff>
      <xdr:row>76</xdr:row>
      <xdr:rowOff>139714</xdr:rowOff>
    </xdr:to>
    <xdr:sp macro="" textlink="">
      <xdr:nvSpPr>
        <xdr:cNvPr id="174" name="太陽 173"/>
        <xdr:cNvSpPr/>
      </xdr:nvSpPr>
      <xdr:spPr>
        <a:xfrm>
          <a:off x="4344379" y="12368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77</xdr:row>
      <xdr:rowOff>31493</xdr:rowOff>
    </xdr:from>
    <xdr:to>
      <xdr:col>7</xdr:col>
      <xdr:colOff>359597</xdr:colOff>
      <xdr:row>77</xdr:row>
      <xdr:rowOff>136893</xdr:rowOff>
    </xdr:to>
    <xdr:sp macro="" textlink="">
      <xdr:nvSpPr>
        <xdr:cNvPr id="175" name="月 174"/>
        <xdr:cNvSpPr/>
      </xdr:nvSpPr>
      <xdr:spPr>
        <a:xfrm rot="13320000">
          <a:off x="4383597" y="12528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79</xdr:row>
      <xdr:rowOff>23653</xdr:rowOff>
    </xdr:from>
    <xdr:to>
      <xdr:col>7</xdr:col>
      <xdr:colOff>375890</xdr:colOff>
      <xdr:row>79</xdr:row>
      <xdr:rowOff>139714</xdr:rowOff>
    </xdr:to>
    <xdr:sp macro="" textlink="">
      <xdr:nvSpPr>
        <xdr:cNvPr id="176" name="太陽 175"/>
        <xdr:cNvSpPr/>
      </xdr:nvSpPr>
      <xdr:spPr>
        <a:xfrm>
          <a:off x="4344379" y="128252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80</xdr:row>
      <xdr:rowOff>31493</xdr:rowOff>
    </xdr:from>
    <xdr:to>
      <xdr:col>7</xdr:col>
      <xdr:colOff>359597</xdr:colOff>
      <xdr:row>80</xdr:row>
      <xdr:rowOff>136893</xdr:rowOff>
    </xdr:to>
    <xdr:sp macro="" textlink="">
      <xdr:nvSpPr>
        <xdr:cNvPr id="177" name="月 176"/>
        <xdr:cNvSpPr/>
      </xdr:nvSpPr>
      <xdr:spPr>
        <a:xfrm rot="13320000">
          <a:off x="4383597" y="129854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xdr:row>
      <xdr:rowOff>23653</xdr:rowOff>
    </xdr:from>
    <xdr:to>
      <xdr:col>7</xdr:col>
      <xdr:colOff>375890</xdr:colOff>
      <xdr:row>22</xdr:row>
      <xdr:rowOff>139714</xdr:rowOff>
    </xdr:to>
    <xdr:sp macro="" textlink="">
      <xdr:nvSpPr>
        <xdr:cNvPr id="178" name="太陽 177"/>
        <xdr:cNvSpPr/>
      </xdr:nvSpPr>
      <xdr:spPr>
        <a:xfrm>
          <a:off x="4344379" y="41384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xdr:row>
      <xdr:rowOff>31493</xdr:rowOff>
    </xdr:from>
    <xdr:to>
      <xdr:col>7</xdr:col>
      <xdr:colOff>359597</xdr:colOff>
      <xdr:row>23</xdr:row>
      <xdr:rowOff>136893</xdr:rowOff>
    </xdr:to>
    <xdr:sp macro="" textlink="">
      <xdr:nvSpPr>
        <xdr:cNvPr id="179" name="月 178"/>
        <xdr:cNvSpPr/>
      </xdr:nvSpPr>
      <xdr:spPr>
        <a:xfrm rot="13320000">
          <a:off x="4383597" y="42986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xdr:row>
      <xdr:rowOff>23653</xdr:rowOff>
    </xdr:from>
    <xdr:to>
      <xdr:col>7</xdr:col>
      <xdr:colOff>375890</xdr:colOff>
      <xdr:row>25</xdr:row>
      <xdr:rowOff>139714</xdr:rowOff>
    </xdr:to>
    <xdr:sp macro="" textlink="">
      <xdr:nvSpPr>
        <xdr:cNvPr id="180" name="太陽 179"/>
        <xdr:cNvSpPr/>
      </xdr:nvSpPr>
      <xdr:spPr>
        <a:xfrm>
          <a:off x="4344379" y="45956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xdr:row>
      <xdr:rowOff>31493</xdr:rowOff>
    </xdr:from>
    <xdr:to>
      <xdr:col>7</xdr:col>
      <xdr:colOff>359597</xdr:colOff>
      <xdr:row>26</xdr:row>
      <xdr:rowOff>136893</xdr:rowOff>
    </xdr:to>
    <xdr:sp macro="" textlink="">
      <xdr:nvSpPr>
        <xdr:cNvPr id="181" name="月 180"/>
        <xdr:cNvSpPr/>
      </xdr:nvSpPr>
      <xdr:spPr>
        <a:xfrm rot="13320000">
          <a:off x="4383597" y="47558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xdr:row>
      <xdr:rowOff>23653</xdr:rowOff>
    </xdr:from>
    <xdr:to>
      <xdr:col>7</xdr:col>
      <xdr:colOff>375890</xdr:colOff>
      <xdr:row>28</xdr:row>
      <xdr:rowOff>139714</xdr:rowOff>
    </xdr:to>
    <xdr:sp macro="" textlink="">
      <xdr:nvSpPr>
        <xdr:cNvPr id="182" name="太陽 181"/>
        <xdr:cNvSpPr/>
      </xdr:nvSpPr>
      <xdr:spPr>
        <a:xfrm>
          <a:off x="4344379" y="50528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xdr:row>
      <xdr:rowOff>31493</xdr:rowOff>
    </xdr:from>
    <xdr:to>
      <xdr:col>7</xdr:col>
      <xdr:colOff>359597</xdr:colOff>
      <xdr:row>29</xdr:row>
      <xdr:rowOff>136893</xdr:rowOff>
    </xdr:to>
    <xdr:sp macro="" textlink="">
      <xdr:nvSpPr>
        <xdr:cNvPr id="183" name="月 182"/>
        <xdr:cNvSpPr/>
      </xdr:nvSpPr>
      <xdr:spPr>
        <a:xfrm rot="13320000">
          <a:off x="4383597" y="52130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xdr:row>
      <xdr:rowOff>23653</xdr:rowOff>
    </xdr:from>
    <xdr:to>
      <xdr:col>7</xdr:col>
      <xdr:colOff>375890</xdr:colOff>
      <xdr:row>31</xdr:row>
      <xdr:rowOff>139714</xdr:rowOff>
    </xdr:to>
    <xdr:sp macro="" textlink="">
      <xdr:nvSpPr>
        <xdr:cNvPr id="184" name="太陽 183"/>
        <xdr:cNvSpPr/>
      </xdr:nvSpPr>
      <xdr:spPr>
        <a:xfrm>
          <a:off x="4344379" y="5510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32</xdr:row>
      <xdr:rowOff>31493</xdr:rowOff>
    </xdr:from>
    <xdr:to>
      <xdr:col>7</xdr:col>
      <xdr:colOff>359597</xdr:colOff>
      <xdr:row>32</xdr:row>
      <xdr:rowOff>136893</xdr:rowOff>
    </xdr:to>
    <xdr:sp macro="" textlink="">
      <xdr:nvSpPr>
        <xdr:cNvPr id="185" name="月 184"/>
        <xdr:cNvSpPr/>
      </xdr:nvSpPr>
      <xdr:spPr>
        <a:xfrm rot="13320000">
          <a:off x="4383597" y="5670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xdr:row>
      <xdr:rowOff>23653</xdr:rowOff>
    </xdr:from>
    <xdr:to>
      <xdr:col>7</xdr:col>
      <xdr:colOff>375890</xdr:colOff>
      <xdr:row>31</xdr:row>
      <xdr:rowOff>139714</xdr:rowOff>
    </xdr:to>
    <xdr:sp macro="" textlink="">
      <xdr:nvSpPr>
        <xdr:cNvPr id="186" name="太陽 185"/>
        <xdr:cNvSpPr/>
      </xdr:nvSpPr>
      <xdr:spPr>
        <a:xfrm>
          <a:off x="4344379" y="5510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32</xdr:row>
      <xdr:rowOff>31493</xdr:rowOff>
    </xdr:from>
    <xdr:to>
      <xdr:col>7</xdr:col>
      <xdr:colOff>359597</xdr:colOff>
      <xdr:row>32</xdr:row>
      <xdr:rowOff>136893</xdr:rowOff>
    </xdr:to>
    <xdr:sp macro="" textlink="">
      <xdr:nvSpPr>
        <xdr:cNvPr id="187" name="月 186"/>
        <xdr:cNvSpPr/>
      </xdr:nvSpPr>
      <xdr:spPr>
        <a:xfrm rot="13320000">
          <a:off x="4383597" y="5670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34</xdr:row>
      <xdr:rowOff>23653</xdr:rowOff>
    </xdr:from>
    <xdr:to>
      <xdr:col>7</xdr:col>
      <xdr:colOff>375890</xdr:colOff>
      <xdr:row>34</xdr:row>
      <xdr:rowOff>139714</xdr:rowOff>
    </xdr:to>
    <xdr:sp macro="" textlink="">
      <xdr:nvSpPr>
        <xdr:cNvPr id="188" name="太陽 187"/>
        <xdr:cNvSpPr/>
      </xdr:nvSpPr>
      <xdr:spPr>
        <a:xfrm>
          <a:off x="4344379" y="59672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35</xdr:row>
      <xdr:rowOff>31493</xdr:rowOff>
    </xdr:from>
    <xdr:to>
      <xdr:col>7</xdr:col>
      <xdr:colOff>359597</xdr:colOff>
      <xdr:row>35</xdr:row>
      <xdr:rowOff>136893</xdr:rowOff>
    </xdr:to>
    <xdr:sp macro="" textlink="">
      <xdr:nvSpPr>
        <xdr:cNvPr id="189" name="月 188"/>
        <xdr:cNvSpPr/>
      </xdr:nvSpPr>
      <xdr:spPr>
        <a:xfrm rot="13320000">
          <a:off x="4383597" y="61274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37</xdr:row>
      <xdr:rowOff>23653</xdr:rowOff>
    </xdr:from>
    <xdr:to>
      <xdr:col>7</xdr:col>
      <xdr:colOff>375890</xdr:colOff>
      <xdr:row>37</xdr:row>
      <xdr:rowOff>139714</xdr:rowOff>
    </xdr:to>
    <xdr:sp macro="" textlink="">
      <xdr:nvSpPr>
        <xdr:cNvPr id="190" name="太陽 189"/>
        <xdr:cNvSpPr/>
      </xdr:nvSpPr>
      <xdr:spPr>
        <a:xfrm>
          <a:off x="4344379" y="64244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38</xdr:row>
      <xdr:rowOff>31493</xdr:rowOff>
    </xdr:from>
    <xdr:to>
      <xdr:col>7</xdr:col>
      <xdr:colOff>359597</xdr:colOff>
      <xdr:row>38</xdr:row>
      <xdr:rowOff>136893</xdr:rowOff>
    </xdr:to>
    <xdr:sp macro="" textlink="">
      <xdr:nvSpPr>
        <xdr:cNvPr id="191" name="月 190"/>
        <xdr:cNvSpPr/>
      </xdr:nvSpPr>
      <xdr:spPr>
        <a:xfrm rot="13320000">
          <a:off x="4383597" y="65846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40</xdr:row>
      <xdr:rowOff>23653</xdr:rowOff>
    </xdr:from>
    <xdr:to>
      <xdr:col>7</xdr:col>
      <xdr:colOff>375890</xdr:colOff>
      <xdr:row>40</xdr:row>
      <xdr:rowOff>139714</xdr:rowOff>
    </xdr:to>
    <xdr:sp macro="" textlink="">
      <xdr:nvSpPr>
        <xdr:cNvPr id="192" name="太陽 191"/>
        <xdr:cNvSpPr/>
      </xdr:nvSpPr>
      <xdr:spPr>
        <a:xfrm>
          <a:off x="4344379" y="68816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41</xdr:row>
      <xdr:rowOff>31493</xdr:rowOff>
    </xdr:from>
    <xdr:to>
      <xdr:col>7</xdr:col>
      <xdr:colOff>359597</xdr:colOff>
      <xdr:row>41</xdr:row>
      <xdr:rowOff>136893</xdr:rowOff>
    </xdr:to>
    <xdr:sp macro="" textlink="">
      <xdr:nvSpPr>
        <xdr:cNvPr id="193" name="月 192"/>
        <xdr:cNvSpPr/>
      </xdr:nvSpPr>
      <xdr:spPr>
        <a:xfrm rot="13320000">
          <a:off x="4383597" y="70418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43</xdr:row>
      <xdr:rowOff>23653</xdr:rowOff>
    </xdr:from>
    <xdr:to>
      <xdr:col>7</xdr:col>
      <xdr:colOff>375890</xdr:colOff>
      <xdr:row>43</xdr:row>
      <xdr:rowOff>139714</xdr:rowOff>
    </xdr:to>
    <xdr:sp macro="" textlink="">
      <xdr:nvSpPr>
        <xdr:cNvPr id="194" name="太陽 193"/>
        <xdr:cNvSpPr/>
      </xdr:nvSpPr>
      <xdr:spPr>
        <a:xfrm>
          <a:off x="4344379" y="73388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44</xdr:row>
      <xdr:rowOff>31493</xdr:rowOff>
    </xdr:from>
    <xdr:to>
      <xdr:col>7</xdr:col>
      <xdr:colOff>359597</xdr:colOff>
      <xdr:row>44</xdr:row>
      <xdr:rowOff>136893</xdr:rowOff>
    </xdr:to>
    <xdr:sp macro="" textlink="">
      <xdr:nvSpPr>
        <xdr:cNvPr id="195" name="月 194"/>
        <xdr:cNvSpPr/>
      </xdr:nvSpPr>
      <xdr:spPr>
        <a:xfrm rot="13320000">
          <a:off x="4383597" y="74990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46</xdr:row>
      <xdr:rowOff>23653</xdr:rowOff>
    </xdr:from>
    <xdr:to>
      <xdr:col>7</xdr:col>
      <xdr:colOff>375890</xdr:colOff>
      <xdr:row>46</xdr:row>
      <xdr:rowOff>139714</xdr:rowOff>
    </xdr:to>
    <xdr:sp macro="" textlink="">
      <xdr:nvSpPr>
        <xdr:cNvPr id="196" name="太陽 195"/>
        <xdr:cNvSpPr/>
      </xdr:nvSpPr>
      <xdr:spPr>
        <a:xfrm>
          <a:off x="4344379" y="7796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47</xdr:row>
      <xdr:rowOff>31493</xdr:rowOff>
    </xdr:from>
    <xdr:to>
      <xdr:col>7</xdr:col>
      <xdr:colOff>359597</xdr:colOff>
      <xdr:row>47</xdr:row>
      <xdr:rowOff>136893</xdr:rowOff>
    </xdr:to>
    <xdr:sp macro="" textlink="">
      <xdr:nvSpPr>
        <xdr:cNvPr id="197" name="月 196"/>
        <xdr:cNvSpPr/>
      </xdr:nvSpPr>
      <xdr:spPr>
        <a:xfrm rot="13320000">
          <a:off x="4383597" y="7956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49</xdr:row>
      <xdr:rowOff>23653</xdr:rowOff>
    </xdr:from>
    <xdr:to>
      <xdr:col>7</xdr:col>
      <xdr:colOff>375890</xdr:colOff>
      <xdr:row>49</xdr:row>
      <xdr:rowOff>139714</xdr:rowOff>
    </xdr:to>
    <xdr:sp macro="" textlink="">
      <xdr:nvSpPr>
        <xdr:cNvPr id="198" name="太陽 197"/>
        <xdr:cNvSpPr/>
      </xdr:nvSpPr>
      <xdr:spPr>
        <a:xfrm>
          <a:off x="4344379" y="82532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50</xdr:row>
      <xdr:rowOff>31493</xdr:rowOff>
    </xdr:from>
    <xdr:to>
      <xdr:col>7</xdr:col>
      <xdr:colOff>359597</xdr:colOff>
      <xdr:row>50</xdr:row>
      <xdr:rowOff>136893</xdr:rowOff>
    </xdr:to>
    <xdr:sp macro="" textlink="">
      <xdr:nvSpPr>
        <xdr:cNvPr id="199" name="月 198"/>
        <xdr:cNvSpPr/>
      </xdr:nvSpPr>
      <xdr:spPr>
        <a:xfrm rot="13320000">
          <a:off x="4383597" y="84134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52</xdr:row>
      <xdr:rowOff>23653</xdr:rowOff>
    </xdr:from>
    <xdr:to>
      <xdr:col>7</xdr:col>
      <xdr:colOff>375890</xdr:colOff>
      <xdr:row>52</xdr:row>
      <xdr:rowOff>139714</xdr:rowOff>
    </xdr:to>
    <xdr:sp macro="" textlink="">
      <xdr:nvSpPr>
        <xdr:cNvPr id="200" name="太陽 199"/>
        <xdr:cNvSpPr/>
      </xdr:nvSpPr>
      <xdr:spPr>
        <a:xfrm>
          <a:off x="4344379" y="87104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53</xdr:row>
      <xdr:rowOff>31493</xdr:rowOff>
    </xdr:from>
    <xdr:to>
      <xdr:col>7</xdr:col>
      <xdr:colOff>359597</xdr:colOff>
      <xdr:row>53</xdr:row>
      <xdr:rowOff>136893</xdr:rowOff>
    </xdr:to>
    <xdr:sp macro="" textlink="">
      <xdr:nvSpPr>
        <xdr:cNvPr id="201" name="月 200"/>
        <xdr:cNvSpPr/>
      </xdr:nvSpPr>
      <xdr:spPr>
        <a:xfrm rot="13320000">
          <a:off x="4383597" y="88706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55</xdr:row>
      <xdr:rowOff>23653</xdr:rowOff>
    </xdr:from>
    <xdr:to>
      <xdr:col>7</xdr:col>
      <xdr:colOff>375890</xdr:colOff>
      <xdr:row>55</xdr:row>
      <xdr:rowOff>139714</xdr:rowOff>
    </xdr:to>
    <xdr:sp macro="" textlink="">
      <xdr:nvSpPr>
        <xdr:cNvPr id="202" name="太陽 201"/>
        <xdr:cNvSpPr/>
      </xdr:nvSpPr>
      <xdr:spPr>
        <a:xfrm>
          <a:off x="4344379" y="91676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56</xdr:row>
      <xdr:rowOff>31493</xdr:rowOff>
    </xdr:from>
    <xdr:to>
      <xdr:col>7</xdr:col>
      <xdr:colOff>359597</xdr:colOff>
      <xdr:row>56</xdr:row>
      <xdr:rowOff>136893</xdr:rowOff>
    </xdr:to>
    <xdr:sp macro="" textlink="">
      <xdr:nvSpPr>
        <xdr:cNvPr id="203" name="月 202"/>
        <xdr:cNvSpPr/>
      </xdr:nvSpPr>
      <xdr:spPr>
        <a:xfrm rot="13320000">
          <a:off x="4383597" y="93278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58</xdr:row>
      <xdr:rowOff>23653</xdr:rowOff>
    </xdr:from>
    <xdr:to>
      <xdr:col>7</xdr:col>
      <xdr:colOff>375890</xdr:colOff>
      <xdr:row>58</xdr:row>
      <xdr:rowOff>139714</xdr:rowOff>
    </xdr:to>
    <xdr:sp macro="" textlink="">
      <xdr:nvSpPr>
        <xdr:cNvPr id="204" name="太陽 203"/>
        <xdr:cNvSpPr/>
      </xdr:nvSpPr>
      <xdr:spPr>
        <a:xfrm>
          <a:off x="4344379" y="96248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59</xdr:row>
      <xdr:rowOff>31493</xdr:rowOff>
    </xdr:from>
    <xdr:to>
      <xdr:col>7</xdr:col>
      <xdr:colOff>359597</xdr:colOff>
      <xdr:row>59</xdr:row>
      <xdr:rowOff>136893</xdr:rowOff>
    </xdr:to>
    <xdr:sp macro="" textlink="">
      <xdr:nvSpPr>
        <xdr:cNvPr id="205" name="月 204"/>
        <xdr:cNvSpPr/>
      </xdr:nvSpPr>
      <xdr:spPr>
        <a:xfrm rot="13320000">
          <a:off x="4383597" y="97850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61</xdr:row>
      <xdr:rowOff>23653</xdr:rowOff>
    </xdr:from>
    <xdr:to>
      <xdr:col>7</xdr:col>
      <xdr:colOff>375890</xdr:colOff>
      <xdr:row>61</xdr:row>
      <xdr:rowOff>139714</xdr:rowOff>
    </xdr:to>
    <xdr:sp macro="" textlink="">
      <xdr:nvSpPr>
        <xdr:cNvPr id="206" name="太陽 205"/>
        <xdr:cNvSpPr/>
      </xdr:nvSpPr>
      <xdr:spPr>
        <a:xfrm>
          <a:off x="4344379" y="10082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62</xdr:row>
      <xdr:rowOff>31493</xdr:rowOff>
    </xdr:from>
    <xdr:to>
      <xdr:col>7</xdr:col>
      <xdr:colOff>359597</xdr:colOff>
      <xdr:row>62</xdr:row>
      <xdr:rowOff>136893</xdr:rowOff>
    </xdr:to>
    <xdr:sp macro="" textlink="">
      <xdr:nvSpPr>
        <xdr:cNvPr id="207" name="月 206"/>
        <xdr:cNvSpPr/>
      </xdr:nvSpPr>
      <xdr:spPr>
        <a:xfrm rot="13320000">
          <a:off x="4383597" y="10242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61</xdr:row>
      <xdr:rowOff>23653</xdr:rowOff>
    </xdr:from>
    <xdr:to>
      <xdr:col>7</xdr:col>
      <xdr:colOff>375890</xdr:colOff>
      <xdr:row>61</xdr:row>
      <xdr:rowOff>139714</xdr:rowOff>
    </xdr:to>
    <xdr:sp macro="" textlink="">
      <xdr:nvSpPr>
        <xdr:cNvPr id="208" name="太陽 207"/>
        <xdr:cNvSpPr/>
      </xdr:nvSpPr>
      <xdr:spPr>
        <a:xfrm>
          <a:off x="4344379" y="10082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62</xdr:row>
      <xdr:rowOff>31493</xdr:rowOff>
    </xdr:from>
    <xdr:to>
      <xdr:col>7</xdr:col>
      <xdr:colOff>359597</xdr:colOff>
      <xdr:row>62</xdr:row>
      <xdr:rowOff>136893</xdr:rowOff>
    </xdr:to>
    <xdr:sp macro="" textlink="">
      <xdr:nvSpPr>
        <xdr:cNvPr id="209" name="月 208"/>
        <xdr:cNvSpPr/>
      </xdr:nvSpPr>
      <xdr:spPr>
        <a:xfrm rot="13320000">
          <a:off x="4383597" y="10242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64</xdr:row>
      <xdr:rowOff>23653</xdr:rowOff>
    </xdr:from>
    <xdr:to>
      <xdr:col>7</xdr:col>
      <xdr:colOff>375890</xdr:colOff>
      <xdr:row>64</xdr:row>
      <xdr:rowOff>139714</xdr:rowOff>
    </xdr:to>
    <xdr:sp macro="" textlink="">
      <xdr:nvSpPr>
        <xdr:cNvPr id="210" name="太陽 209"/>
        <xdr:cNvSpPr/>
      </xdr:nvSpPr>
      <xdr:spPr>
        <a:xfrm>
          <a:off x="4344379" y="105392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65</xdr:row>
      <xdr:rowOff>31493</xdr:rowOff>
    </xdr:from>
    <xdr:to>
      <xdr:col>7</xdr:col>
      <xdr:colOff>359597</xdr:colOff>
      <xdr:row>65</xdr:row>
      <xdr:rowOff>136893</xdr:rowOff>
    </xdr:to>
    <xdr:sp macro="" textlink="">
      <xdr:nvSpPr>
        <xdr:cNvPr id="211" name="月 210"/>
        <xdr:cNvSpPr/>
      </xdr:nvSpPr>
      <xdr:spPr>
        <a:xfrm rot="13320000">
          <a:off x="4383597" y="106994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67</xdr:row>
      <xdr:rowOff>23653</xdr:rowOff>
    </xdr:from>
    <xdr:to>
      <xdr:col>7</xdr:col>
      <xdr:colOff>375890</xdr:colOff>
      <xdr:row>67</xdr:row>
      <xdr:rowOff>139714</xdr:rowOff>
    </xdr:to>
    <xdr:sp macro="" textlink="">
      <xdr:nvSpPr>
        <xdr:cNvPr id="212" name="太陽 211"/>
        <xdr:cNvSpPr/>
      </xdr:nvSpPr>
      <xdr:spPr>
        <a:xfrm>
          <a:off x="4344379" y="109964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68</xdr:row>
      <xdr:rowOff>31493</xdr:rowOff>
    </xdr:from>
    <xdr:to>
      <xdr:col>7</xdr:col>
      <xdr:colOff>359597</xdr:colOff>
      <xdr:row>68</xdr:row>
      <xdr:rowOff>136893</xdr:rowOff>
    </xdr:to>
    <xdr:sp macro="" textlink="">
      <xdr:nvSpPr>
        <xdr:cNvPr id="213" name="月 212"/>
        <xdr:cNvSpPr/>
      </xdr:nvSpPr>
      <xdr:spPr>
        <a:xfrm rot="13320000">
          <a:off x="4383597" y="111566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70</xdr:row>
      <xdr:rowOff>23653</xdr:rowOff>
    </xdr:from>
    <xdr:to>
      <xdr:col>7</xdr:col>
      <xdr:colOff>375890</xdr:colOff>
      <xdr:row>70</xdr:row>
      <xdr:rowOff>139714</xdr:rowOff>
    </xdr:to>
    <xdr:sp macro="" textlink="">
      <xdr:nvSpPr>
        <xdr:cNvPr id="214" name="太陽 213"/>
        <xdr:cNvSpPr/>
      </xdr:nvSpPr>
      <xdr:spPr>
        <a:xfrm>
          <a:off x="4344379" y="114536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71</xdr:row>
      <xdr:rowOff>31493</xdr:rowOff>
    </xdr:from>
    <xdr:to>
      <xdr:col>7</xdr:col>
      <xdr:colOff>359597</xdr:colOff>
      <xdr:row>71</xdr:row>
      <xdr:rowOff>136893</xdr:rowOff>
    </xdr:to>
    <xdr:sp macro="" textlink="">
      <xdr:nvSpPr>
        <xdr:cNvPr id="215" name="月 214"/>
        <xdr:cNvSpPr/>
      </xdr:nvSpPr>
      <xdr:spPr>
        <a:xfrm rot="13320000">
          <a:off x="4383597" y="116138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73</xdr:row>
      <xdr:rowOff>23653</xdr:rowOff>
    </xdr:from>
    <xdr:to>
      <xdr:col>7</xdr:col>
      <xdr:colOff>375890</xdr:colOff>
      <xdr:row>73</xdr:row>
      <xdr:rowOff>139714</xdr:rowOff>
    </xdr:to>
    <xdr:sp macro="" textlink="">
      <xdr:nvSpPr>
        <xdr:cNvPr id="216" name="太陽 215"/>
        <xdr:cNvSpPr/>
      </xdr:nvSpPr>
      <xdr:spPr>
        <a:xfrm>
          <a:off x="4344379" y="119108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74</xdr:row>
      <xdr:rowOff>31493</xdr:rowOff>
    </xdr:from>
    <xdr:to>
      <xdr:col>7</xdr:col>
      <xdr:colOff>359597</xdr:colOff>
      <xdr:row>74</xdr:row>
      <xdr:rowOff>136893</xdr:rowOff>
    </xdr:to>
    <xdr:sp macro="" textlink="">
      <xdr:nvSpPr>
        <xdr:cNvPr id="217" name="月 216"/>
        <xdr:cNvSpPr/>
      </xdr:nvSpPr>
      <xdr:spPr>
        <a:xfrm rot="13320000">
          <a:off x="4383597" y="120710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76</xdr:row>
      <xdr:rowOff>23653</xdr:rowOff>
    </xdr:from>
    <xdr:to>
      <xdr:col>7</xdr:col>
      <xdr:colOff>375890</xdr:colOff>
      <xdr:row>76</xdr:row>
      <xdr:rowOff>139714</xdr:rowOff>
    </xdr:to>
    <xdr:sp macro="" textlink="">
      <xdr:nvSpPr>
        <xdr:cNvPr id="218" name="太陽 217"/>
        <xdr:cNvSpPr/>
      </xdr:nvSpPr>
      <xdr:spPr>
        <a:xfrm>
          <a:off x="4344379" y="12368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77</xdr:row>
      <xdr:rowOff>31493</xdr:rowOff>
    </xdr:from>
    <xdr:to>
      <xdr:col>7</xdr:col>
      <xdr:colOff>359597</xdr:colOff>
      <xdr:row>77</xdr:row>
      <xdr:rowOff>136893</xdr:rowOff>
    </xdr:to>
    <xdr:sp macro="" textlink="">
      <xdr:nvSpPr>
        <xdr:cNvPr id="219" name="月 218"/>
        <xdr:cNvSpPr/>
      </xdr:nvSpPr>
      <xdr:spPr>
        <a:xfrm rot="13320000">
          <a:off x="4383597" y="12528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79</xdr:row>
      <xdr:rowOff>23653</xdr:rowOff>
    </xdr:from>
    <xdr:to>
      <xdr:col>7</xdr:col>
      <xdr:colOff>375890</xdr:colOff>
      <xdr:row>79</xdr:row>
      <xdr:rowOff>139714</xdr:rowOff>
    </xdr:to>
    <xdr:sp macro="" textlink="">
      <xdr:nvSpPr>
        <xdr:cNvPr id="220" name="太陽 219"/>
        <xdr:cNvSpPr/>
      </xdr:nvSpPr>
      <xdr:spPr>
        <a:xfrm>
          <a:off x="4344379" y="128252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80</xdr:row>
      <xdr:rowOff>31493</xdr:rowOff>
    </xdr:from>
    <xdr:to>
      <xdr:col>7</xdr:col>
      <xdr:colOff>359597</xdr:colOff>
      <xdr:row>80</xdr:row>
      <xdr:rowOff>136893</xdr:rowOff>
    </xdr:to>
    <xdr:sp macro="" textlink="">
      <xdr:nvSpPr>
        <xdr:cNvPr id="221" name="月 220"/>
        <xdr:cNvSpPr/>
      </xdr:nvSpPr>
      <xdr:spPr>
        <a:xfrm rot="13320000">
          <a:off x="4383597" y="129854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xdr:row>
      <xdr:rowOff>23653</xdr:rowOff>
    </xdr:from>
    <xdr:to>
      <xdr:col>7</xdr:col>
      <xdr:colOff>375890</xdr:colOff>
      <xdr:row>22</xdr:row>
      <xdr:rowOff>139714</xdr:rowOff>
    </xdr:to>
    <xdr:sp macro="" textlink="">
      <xdr:nvSpPr>
        <xdr:cNvPr id="222" name="太陽 221"/>
        <xdr:cNvSpPr/>
      </xdr:nvSpPr>
      <xdr:spPr>
        <a:xfrm>
          <a:off x="4344379" y="41384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xdr:row>
      <xdr:rowOff>31493</xdr:rowOff>
    </xdr:from>
    <xdr:to>
      <xdr:col>7</xdr:col>
      <xdr:colOff>359597</xdr:colOff>
      <xdr:row>23</xdr:row>
      <xdr:rowOff>136893</xdr:rowOff>
    </xdr:to>
    <xdr:sp macro="" textlink="">
      <xdr:nvSpPr>
        <xdr:cNvPr id="223" name="月 222"/>
        <xdr:cNvSpPr/>
      </xdr:nvSpPr>
      <xdr:spPr>
        <a:xfrm rot="13320000">
          <a:off x="4383597" y="42986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xdr:row>
      <xdr:rowOff>23653</xdr:rowOff>
    </xdr:from>
    <xdr:to>
      <xdr:col>7</xdr:col>
      <xdr:colOff>375890</xdr:colOff>
      <xdr:row>25</xdr:row>
      <xdr:rowOff>139714</xdr:rowOff>
    </xdr:to>
    <xdr:sp macro="" textlink="">
      <xdr:nvSpPr>
        <xdr:cNvPr id="224" name="太陽 223"/>
        <xdr:cNvSpPr/>
      </xdr:nvSpPr>
      <xdr:spPr>
        <a:xfrm>
          <a:off x="4344379" y="45956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xdr:row>
      <xdr:rowOff>31493</xdr:rowOff>
    </xdr:from>
    <xdr:to>
      <xdr:col>7</xdr:col>
      <xdr:colOff>359597</xdr:colOff>
      <xdr:row>26</xdr:row>
      <xdr:rowOff>136893</xdr:rowOff>
    </xdr:to>
    <xdr:sp macro="" textlink="">
      <xdr:nvSpPr>
        <xdr:cNvPr id="225" name="月 224"/>
        <xdr:cNvSpPr/>
      </xdr:nvSpPr>
      <xdr:spPr>
        <a:xfrm rot="13320000">
          <a:off x="4383597" y="47558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xdr:row>
      <xdr:rowOff>23653</xdr:rowOff>
    </xdr:from>
    <xdr:to>
      <xdr:col>7</xdr:col>
      <xdr:colOff>375890</xdr:colOff>
      <xdr:row>28</xdr:row>
      <xdr:rowOff>139714</xdr:rowOff>
    </xdr:to>
    <xdr:sp macro="" textlink="">
      <xdr:nvSpPr>
        <xdr:cNvPr id="226" name="太陽 225"/>
        <xdr:cNvSpPr/>
      </xdr:nvSpPr>
      <xdr:spPr>
        <a:xfrm>
          <a:off x="4344379" y="50528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xdr:row>
      <xdr:rowOff>31493</xdr:rowOff>
    </xdr:from>
    <xdr:to>
      <xdr:col>7</xdr:col>
      <xdr:colOff>359597</xdr:colOff>
      <xdr:row>29</xdr:row>
      <xdr:rowOff>136893</xdr:rowOff>
    </xdr:to>
    <xdr:sp macro="" textlink="">
      <xdr:nvSpPr>
        <xdr:cNvPr id="227" name="月 226"/>
        <xdr:cNvSpPr/>
      </xdr:nvSpPr>
      <xdr:spPr>
        <a:xfrm rot="13320000">
          <a:off x="4383597" y="52130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xdr:row>
      <xdr:rowOff>23653</xdr:rowOff>
    </xdr:from>
    <xdr:to>
      <xdr:col>7</xdr:col>
      <xdr:colOff>375890</xdr:colOff>
      <xdr:row>31</xdr:row>
      <xdr:rowOff>139714</xdr:rowOff>
    </xdr:to>
    <xdr:sp macro="" textlink="">
      <xdr:nvSpPr>
        <xdr:cNvPr id="228" name="太陽 227"/>
        <xdr:cNvSpPr/>
      </xdr:nvSpPr>
      <xdr:spPr>
        <a:xfrm>
          <a:off x="4344379" y="5510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32</xdr:row>
      <xdr:rowOff>31493</xdr:rowOff>
    </xdr:from>
    <xdr:to>
      <xdr:col>7</xdr:col>
      <xdr:colOff>359597</xdr:colOff>
      <xdr:row>32</xdr:row>
      <xdr:rowOff>136893</xdr:rowOff>
    </xdr:to>
    <xdr:sp macro="" textlink="">
      <xdr:nvSpPr>
        <xdr:cNvPr id="229" name="月 228"/>
        <xdr:cNvSpPr/>
      </xdr:nvSpPr>
      <xdr:spPr>
        <a:xfrm rot="13320000">
          <a:off x="4383597" y="5670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xdr:row>
      <xdr:rowOff>23653</xdr:rowOff>
    </xdr:from>
    <xdr:to>
      <xdr:col>7</xdr:col>
      <xdr:colOff>375890</xdr:colOff>
      <xdr:row>31</xdr:row>
      <xdr:rowOff>139714</xdr:rowOff>
    </xdr:to>
    <xdr:sp macro="" textlink="">
      <xdr:nvSpPr>
        <xdr:cNvPr id="230" name="太陽 229"/>
        <xdr:cNvSpPr/>
      </xdr:nvSpPr>
      <xdr:spPr>
        <a:xfrm>
          <a:off x="4344379" y="5510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32</xdr:row>
      <xdr:rowOff>31493</xdr:rowOff>
    </xdr:from>
    <xdr:to>
      <xdr:col>7</xdr:col>
      <xdr:colOff>359597</xdr:colOff>
      <xdr:row>32</xdr:row>
      <xdr:rowOff>136893</xdr:rowOff>
    </xdr:to>
    <xdr:sp macro="" textlink="">
      <xdr:nvSpPr>
        <xdr:cNvPr id="231" name="月 230"/>
        <xdr:cNvSpPr/>
      </xdr:nvSpPr>
      <xdr:spPr>
        <a:xfrm rot="13320000">
          <a:off x="4383597" y="5670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34</xdr:row>
      <xdr:rowOff>23653</xdr:rowOff>
    </xdr:from>
    <xdr:to>
      <xdr:col>7</xdr:col>
      <xdr:colOff>375890</xdr:colOff>
      <xdr:row>34</xdr:row>
      <xdr:rowOff>139714</xdr:rowOff>
    </xdr:to>
    <xdr:sp macro="" textlink="">
      <xdr:nvSpPr>
        <xdr:cNvPr id="232" name="太陽 231"/>
        <xdr:cNvSpPr/>
      </xdr:nvSpPr>
      <xdr:spPr>
        <a:xfrm>
          <a:off x="4344379" y="59672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35</xdr:row>
      <xdr:rowOff>31493</xdr:rowOff>
    </xdr:from>
    <xdr:to>
      <xdr:col>7</xdr:col>
      <xdr:colOff>359597</xdr:colOff>
      <xdr:row>35</xdr:row>
      <xdr:rowOff>136893</xdr:rowOff>
    </xdr:to>
    <xdr:sp macro="" textlink="">
      <xdr:nvSpPr>
        <xdr:cNvPr id="233" name="月 232"/>
        <xdr:cNvSpPr/>
      </xdr:nvSpPr>
      <xdr:spPr>
        <a:xfrm rot="13320000">
          <a:off x="4383597" y="61274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37</xdr:row>
      <xdr:rowOff>23653</xdr:rowOff>
    </xdr:from>
    <xdr:to>
      <xdr:col>7</xdr:col>
      <xdr:colOff>375890</xdr:colOff>
      <xdr:row>37</xdr:row>
      <xdr:rowOff>139714</xdr:rowOff>
    </xdr:to>
    <xdr:sp macro="" textlink="">
      <xdr:nvSpPr>
        <xdr:cNvPr id="234" name="太陽 233"/>
        <xdr:cNvSpPr/>
      </xdr:nvSpPr>
      <xdr:spPr>
        <a:xfrm>
          <a:off x="4344379" y="64244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38</xdr:row>
      <xdr:rowOff>31493</xdr:rowOff>
    </xdr:from>
    <xdr:to>
      <xdr:col>7</xdr:col>
      <xdr:colOff>359597</xdr:colOff>
      <xdr:row>38</xdr:row>
      <xdr:rowOff>136893</xdr:rowOff>
    </xdr:to>
    <xdr:sp macro="" textlink="">
      <xdr:nvSpPr>
        <xdr:cNvPr id="235" name="月 234"/>
        <xdr:cNvSpPr/>
      </xdr:nvSpPr>
      <xdr:spPr>
        <a:xfrm rot="13320000">
          <a:off x="4383597" y="65846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40</xdr:row>
      <xdr:rowOff>23653</xdr:rowOff>
    </xdr:from>
    <xdr:to>
      <xdr:col>7</xdr:col>
      <xdr:colOff>375890</xdr:colOff>
      <xdr:row>40</xdr:row>
      <xdr:rowOff>139714</xdr:rowOff>
    </xdr:to>
    <xdr:sp macro="" textlink="">
      <xdr:nvSpPr>
        <xdr:cNvPr id="236" name="太陽 235"/>
        <xdr:cNvSpPr/>
      </xdr:nvSpPr>
      <xdr:spPr>
        <a:xfrm>
          <a:off x="4344379" y="68816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41</xdr:row>
      <xdr:rowOff>31493</xdr:rowOff>
    </xdr:from>
    <xdr:to>
      <xdr:col>7</xdr:col>
      <xdr:colOff>359597</xdr:colOff>
      <xdr:row>41</xdr:row>
      <xdr:rowOff>136893</xdr:rowOff>
    </xdr:to>
    <xdr:sp macro="" textlink="">
      <xdr:nvSpPr>
        <xdr:cNvPr id="237" name="月 236"/>
        <xdr:cNvSpPr/>
      </xdr:nvSpPr>
      <xdr:spPr>
        <a:xfrm rot="13320000">
          <a:off x="4383597" y="70418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43</xdr:row>
      <xdr:rowOff>23653</xdr:rowOff>
    </xdr:from>
    <xdr:to>
      <xdr:col>7</xdr:col>
      <xdr:colOff>375890</xdr:colOff>
      <xdr:row>43</xdr:row>
      <xdr:rowOff>139714</xdr:rowOff>
    </xdr:to>
    <xdr:sp macro="" textlink="">
      <xdr:nvSpPr>
        <xdr:cNvPr id="238" name="太陽 237"/>
        <xdr:cNvSpPr/>
      </xdr:nvSpPr>
      <xdr:spPr>
        <a:xfrm>
          <a:off x="4344379" y="73388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44</xdr:row>
      <xdr:rowOff>31493</xdr:rowOff>
    </xdr:from>
    <xdr:to>
      <xdr:col>7</xdr:col>
      <xdr:colOff>359597</xdr:colOff>
      <xdr:row>44</xdr:row>
      <xdr:rowOff>136893</xdr:rowOff>
    </xdr:to>
    <xdr:sp macro="" textlink="">
      <xdr:nvSpPr>
        <xdr:cNvPr id="239" name="月 238"/>
        <xdr:cNvSpPr/>
      </xdr:nvSpPr>
      <xdr:spPr>
        <a:xfrm rot="13320000">
          <a:off x="4383597" y="74990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46</xdr:row>
      <xdr:rowOff>23653</xdr:rowOff>
    </xdr:from>
    <xdr:to>
      <xdr:col>7</xdr:col>
      <xdr:colOff>375890</xdr:colOff>
      <xdr:row>46</xdr:row>
      <xdr:rowOff>139714</xdr:rowOff>
    </xdr:to>
    <xdr:sp macro="" textlink="">
      <xdr:nvSpPr>
        <xdr:cNvPr id="240" name="太陽 239"/>
        <xdr:cNvSpPr/>
      </xdr:nvSpPr>
      <xdr:spPr>
        <a:xfrm>
          <a:off x="4344379" y="7796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47</xdr:row>
      <xdr:rowOff>31493</xdr:rowOff>
    </xdr:from>
    <xdr:to>
      <xdr:col>7</xdr:col>
      <xdr:colOff>359597</xdr:colOff>
      <xdr:row>47</xdr:row>
      <xdr:rowOff>136893</xdr:rowOff>
    </xdr:to>
    <xdr:sp macro="" textlink="">
      <xdr:nvSpPr>
        <xdr:cNvPr id="241" name="月 240"/>
        <xdr:cNvSpPr/>
      </xdr:nvSpPr>
      <xdr:spPr>
        <a:xfrm rot="13320000">
          <a:off x="4383597" y="7956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49</xdr:row>
      <xdr:rowOff>23653</xdr:rowOff>
    </xdr:from>
    <xdr:to>
      <xdr:col>7</xdr:col>
      <xdr:colOff>375890</xdr:colOff>
      <xdr:row>49</xdr:row>
      <xdr:rowOff>139714</xdr:rowOff>
    </xdr:to>
    <xdr:sp macro="" textlink="">
      <xdr:nvSpPr>
        <xdr:cNvPr id="242" name="太陽 241"/>
        <xdr:cNvSpPr/>
      </xdr:nvSpPr>
      <xdr:spPr>
        <a:xfrm>
          <a:off x="4344379" y="82532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50</xdr:row>
      <xdr:rowOff>31493</xdr:rowOff>
    </xdr:from>
    <xdr:to>
      <xdr:col>7</xdr:col>
      <xdr:colOff>359597</xdr:colOff>
      <xdr:row>50</xdr:row>
      <xdr:rowOff>136893</xdr:rowOff>
    </xdr:to>
    <xdr:sp macro="" textlink="">
      <xdr:nvSpPr>
        <xdr:cNvPr id="243" name="月 242"/>
        <xdr:cNvSpPr/>
      </xdr:nvSpPr>
      <xdr:spPr>
        <a:xfrm rot="13320000">
          <a:off x="4383597" y="84134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52</xdr:row>
      <xdr:rowOff>23653</xdr:rowOff>
    </xdr:from>
    <xdr:to>
      <xdr:col>7</xdr:col>
      <xdr:colOff>375890</xdr:colOff>
      <xdr:row>52</xdr:row>
      <xdr:rowOff>139714</xdr:rowOff>
    </xdr:to>
    <xdr:sp macro="" textlink="">
      <xdr:nvSpPr>
        <xdr:cNvPr id="244" name="太陽 243"/>
        <xdr:cNvSpPr/>
      </xdr:nvSpPr>
      <xdr:spPr>
        <a:xfrm>
          <a:off x="4344379" y="87104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53</xdr:row>
      <xdr:rowOff>31493</xdr:rowOff>
    </xdr:from>
    <xdr:to>
      <xdr:col>7</xdr:col>
      <xdr:colOff>359597</xdr:colOff>
      <xdr:row>53</xdr:row>
      <xdr:rowOff>136893</xdr:rowOff>
    </xdr:to>
    <xdr:sp macro="" textlink="">
      <xdr:nvSpPr>
        <xdr:cNvPr id="245" name="月 244"/>
        <xdr:cNvSpPr/>
      </xdr:nvSpPr>
      <xdr:spPr>
        <a:xfrm rot="13320000">
          <a:off x="4383597" y="88706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55</xdr:row>
      <xdr:rowOff>23653</xdr:rowOff>
    </xdr:from>
    <xdr:to>
      <xdr:col>7</xdr:col>
      <xdr:colOff>375890</xdr:colOff>
      <xdr:row>55</xdr:row>
      <xdr:rowOff>139714</xdr:rowOff>
    </xdr:to>
    <xdr:sp macro="" textlink="">
      <xdr:nvSpPr>
        <xdr:cNvPr id="246" name="太陽 245"/>
        <xdr:cNvSpPr/>
      </xdr:nvSpPr>
      <xdr:spPr>
        <a:xfrm>
          <a:off x="4344379" y="91676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56</xdr:row>
      <xdr:rowOff>31493</xdr:rowOff>
    </xdr:from>
    <xdr:to>
      <xdr:col>7</xdr:col>
      <xdr:colOff>359597</xdr:colOff>
      <xdr:row>56</xdr:row>
      <xdr:rowOff>136893</xdr:rowOff>
    </xdr:to>
    <xdr:sp macro="" textlink="">
      <xdr:nvSpPr>
        <xdr:cNvPr id="247" name="月 246"/>
        <xdr:cNvSpPr/>
      </xdr:nvSpPr>
      <xdr:spPr>
        <a:xfrm rot="13320000">
          <a:off x="4383597" y="93278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58</xdr:row>
      <xdr:rowOff>23653</xdr:rowOff>
    </xdr:from>
    <xdr:to>
      <xdr:col>7</xdr:col>
      <xdr:colOff>375890</xdr:colOff>
      <xdr:row>58</xdr:row>
      <xdr:rowOff>139714</xdr:rowOff>
    </xdr:to>
    <xdr:sp macro="" textlink="">
      <xdr:nvSpPr>
        <xdr:cNvPr id="248" name="太陽 247"/>
        <xdr:cNvSpPr/>
      </xdr:nvSpPr>
      <xdr:spPr>
        <a:xfrm>
          <a:off x="4344379" y="96248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59</xdr:row>
      <xdr:rowOff>31493</xdr:rowOff>
    </xdr:from>
    <xdr:to>
      <xdr:col>7</xdr:col>
      <xdr:colOff>359597</xdr:colOff>
      <xdr:row>59</xdr:row>
      <xdr:rowOff>136893</xdr:rowOff>
    </xdr:to>
    <xdr:sp macro="" textlink="">
      <xdr:nvSpPr>
        <xdr:cNvPr id="249" name="月 248"/>
        <xdr:cNvSpPr/>
      </xdr:nvSpPr>
      <xdr:spPr>
        <a:xfrm rot="13320000">
          <a:off x="4383597" y="97850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61</xdr:row>
      <xdr:rowOff>23653</xdr:rowOff>
    </xdr:from>
    <xdr:to>
      <xdr:col>7</xdr:col>
      <xdr:colOff>375890</xdr:colOff>
      <xdr:row>61</xdr:row>
      <xdr:rowOff>139714</xdr:rowOff>
    </xdr:to>
    <xdr:sp macro="" textlink="">
      <xdr:nvSpPr>
        <xdr:cNvPr id="250" name="太陽 249"/>
        <xdr:cNvSpPr/>
      </xdr:nvSpPr>
      <xdr:spPr>
        <a:xfrm>
          <a:off x="4344379" y="10082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62</xdr:row>
      <xdr:rowOff>31493</xdr:rowOff>
    </xdr:from>
    <xdr:to>
      <xdr:col>7</xdr:col>
      <xdr:colOff>359597</xdr:colOff>
      <xdr:row>62</xdr:row>
      <xdr:rowOff>136893</xdr:rowOff>
    </xdr:to>
    <xdr:sp macro="" textlink="">
      <xdr:nvSpPr>
        <xdr:cNvPr id="251" name="月 250"/>
        <xdr:cNvSpPr/>
      </xdr:nvSpPr>
      <xdr:spPr>
        <a:xfrm rot="13320000">
          <a:off x="4383597" y="10242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61</xdr:row>
      <xdr:rowOff>23653</xdr:rowOff>
    </xdr:from>
    <xdr:to>
      <xdr:col>7</xdr:col>
      <xdr:colOff>375890</xdr:colOff>
      <xdr:row>61</xdr:row>
      <xdr:rowOff>139714</xdr:rowOff>
    </xdr:to>
    <xdr:sp macro="" textlink="">
      <xdr:nvSpPr>
        <xdr:cNvPr id="252" name="太陽 251"/>
        <xdr:cNvSpPr/>
      </xdr:nvSpPr>
      <xdr:spPr>
        <a:xfrm>
          <a:off x="4344379" y="10082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62</xdr:row>
      <xdr:rowOff>31493</xdr:rowOff>
    </xdr:from>
    <xdr:to>
      <xdr:col>7</xdr:col>
      <xdr:colOff>359597</xdr:colOff>
      <xdr:row>62</xdr:row>
      <xdr:rowOff>136893</xdr:rowOff>
    </xdr:to>
    <xdr:sp macro="" textlink="">
      <xdr:nvSpPr>
        <xdr:cNvPr id="253" name="月 252"/>
        <xdr:cNvSpPr/>
      </xdr:nvSpPr>
      <xdr:spPr>
        <a:xfrm rot="13320000">
          <a:off x="4383597" y="10242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64</xdr:row>
      <xdr:rowOff>23653</xdr:rowOff>
    </xdr:from>
    <xdr:to>
      <xdr:col>7</xdr:col>
      <xdr:colOff>375890</xdr:colOff>
      <xdr:row>64</xdr:row>
      <xdr:rowOff>139714</xdr:rowOff>
    </xdr:to>
    <xdr:sp macro="" textlink="">
      <xdr:nvSpPr>
        <xdr:cNvPr id="254" name="太陽 253"/>
        <xdr:cNvSpPr/>
      </xdr:nvSpPr>
      <xdr:spPr>
        <a:xfrm>
          <a:off x="4344379" y="105392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65</xdr:row>
      <xdr:rowOff>31493</xdr:rowOff>
    </xdr:from>
    <xdr:to>
      <xdr:col>7</xdr:col>
      <xdr:colOff>359597</xdr:colOff>
      <xdr:row>65</xdr:row>
      <xdr:rowOff>136893</xdr:rowOff>
    </xdr:to>
    <xdr:sp macro="" textlink="">
      <xdr:nvSpPr>
        <xdr:cNvPr id="255" name="月 254"/>
        <xdr:cNvSpPr/>
      </xdr:nvSpPr>
      <xdr:spPr>
        <a:xfrm rot="13320000">
          <a:off x="4383597" y="106994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67</xdr:row>
      <xdr:rowOff>23653</xdr:rowOff>
    </xdr:from>
    <xdr:to>
      <xdr:col>7</xdr:col>
      <xdr:colOff>375890</xdr:colOff>
      <xdr:row>67</xdr:row>
      <xdr:rowOff>139714</xdr:rowOff>
    </xdr:to>
    <xdr:sp macro="" textlink="">
      <xdr:nvSpPr>
        <xdr:cNvPr id="256" name="太陽 255"/>
        <xdr:cNvSpPr/>
      </xdr:nvSpPr>
      <xdr:spPr>
        <a:xfrm>
          <a:off x="4344379" y="109964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68</xdr:row>
      <xdr:rowOff>31493</xdr:rowOff>
    </xdr:from>
    <xdr:to>
      <xdr:col>7</xdr:col>
      <xdr:colOff>359597</xdr:colOff>
      <xdr:row>68</xdr:row>
      <xdr:rowOff>136893</xdr:rowOff>
    </xdr:to>
    <xdr:sp macro="" textlink="">
      <xdr:nvSpPr>
        <xdr:cNvPr id="257" name="月 256"/>
        <xdr:cNvSpPr/>
      </xdr:nvSpPr>
      <xdr:spPr>
        <a:xfrm rot="13320000">
          <a:off x="4383597" y="111566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70</xdr:row>
      <xdr:rowOff>23653</xdr:rowOff>
    </xdr:from>
    <xdr:to>
      <xdr:col>7</xdr:col>
      <xdr:colOff>375890</xdr:colOff>
      <xdr:row>70</xdr:row>
      <xdr:rowOff>139714</xdr:rowOff>
    </xdr:to>
    <xdr:sp macro="" textlink="">
      <xdr:nvSpPr>
        <xdr:cNvPr id="258" name="太陽 257"/>
        <xdr:cNvSpPr/>
      </xdr:nvSpPr>
      <xdr:spPr>
        <a:xfrm>
          <a:off x="4344379" y="114536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71</xdr:row>
      <xdr:rowOff>31493</xdr:rowOff>
    </xdr:from>
    <xdr:to>
      <xdr:col>7</xdr:col>
      <xdr:colOff>359597</xdr:colOff>
      <xdr:row>71</xdr:row>
      <xdr:rowOff>136893</xdr:rowOff>
    </xdr:to>
    <xdr:sp macro="" textlink="">
      <xdr:nvSpPr>
        <xdr:cNvPr id="259" name="月 258"/>
        <xdr:cNvSpPr/>
      </xdr:nvSpPr>
      <xdr:spPr>
        <a:xfrm rot="13320000">
          <a:off x="4383597" y="116138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73</xdr:row>
      <xdr:rowOff>23653</xdr:rowOff>
    </xdr:from>
    <xdr:to>
      <xdr:col>7</xdr:col>
      <xdr:colOff>375890</xdr:colOff>
      <xdr:row>73</xdr:row>
      <xdr:rowOff>139714</xdr:rowOff>
    </xdr:to>
    <xdr:sp macro="" textlink="">
      <xdr:nvSpPr>
        <xdr:cNvPr id="260" name="太陽 259"/>
        <xdr:cNvSpPr/>
      </xdr:nvSpPr>
      <xdr:spPr>
        <a:xfrm>
          <a:off x="4344379" y="119108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74</xdr:row>
      <xdr:rowOff>31493</xdr:rowOff>
    </xdr:from>
    <xdr:to>
      <xdr:col>7</xdr:col>
      <xdr:colOff>359597</xdr:colOff>
      <xdr:row>74</xdr:row>
      <xdr:rowOff>136893</xdr:rowOff>
    </xdr:to>
    <xdr:sp macro="" textlink="">
      <xdr:nvSpPr>
        <xdr:cNvPr id="261" name="月 260"/>
        <xdr:cNvSpPr/>
      </xdr:nvSpPr>
      <xdr:spPr>
        <a:xfrm rot="13320000">
          <a:off x="4383597" y="120710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76</xdr:row>
      <xdr:rowOff>23653</xdr:rowOff>
    </xdr:from>
    <xdr:to>
      <xdr:col>7</xdr:col>
      <xdr:colOff>375890</xdr:colOff>
      <xdr:row>76</xdr:row>
      <xdr:rowOff>139714</xdr:rowOff>
    </xdr:to>
    <xdr:sp macro="" textlink="">
      <xdr:nvSpPr>
        <xdr:cNvPr id="262" name="太陽 261"/>
        <xdr:cNvSpPr/>
      </xdr:nvSpPr>
      <xdr:spPr>
        <a:xfrm>
          <a:off x="4344379" y="12368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77</xdr:row>
      <xdr:rowOff>31493</xdr:rowOff>
    </xdr:from>
    <xdr:to>
      <xdr:col>7</xdr:col>
      <xdr:colOff>359597</xdr:colOff>
      <xdr:row>77</xdr:row>
      <xdr:rowOff>136893</xdr:rowOff>
    </xdr:to>
    <xdr:sp macro="" textlink="">
      <xdr:nvSpPr>
        <xdr:cNvPr id="263" name="月 262"/>
        <xdr:cNvSpPr/>
      </xdr:nvSpPr>
      <xdr:spPr>
        <a:xfrm rot="13320000">
          <a:off x="4383597" y="12528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79</xdr:row>
      <xdr:rowOff>23653</xdr:rowOff>
    </xdr:from>
    <xdr:to>
      <xdr:col>7</xdr:col>
      <xdr:colOff>375890</xdr:colOff>
      <xdr:row>79</xdr:row>
      <xdr:rowOff>139714</xdr:rowOff>
    </xdr:to>
    <xdr:sp macro="" textlink="">
      <xdr:nvSpPr>
        <xdr:cNvPr id="264" name="太陽 263"/>
        <xdr:cNvSpPr/>
      </xdr:nvSpPr>
      <xdr:spPr>
        <a:xfrm>
          <a:off x="4344379" y="128252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80</xdr:row>
      <xdr:rowOff>31493</xdr:rowOff>
    </xdr:from>
    <xdr:to>
      <xdr:col>7</xdr:col>
      <xdr:colOff>359597</xdr:colOff>
      <xdr:row>80</xdr:row>
      <xdr:rowOff>136893</xdr:rowOff>
    </xdr:to>
    <xdr:sp macro="" textlink="">
      <xdr:nvSpPr>
        <xdr:cNvPr id="265" name="月 264"/>
        <xdr:cNvSpPr/>
      </xdr:nvSpPr>
      <xdr:spPr>
        <a:xfrm rot="13320000">
          <a:off x="4383597" y="129854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xdr:row>
      <xdr:rowOff>23653</xdr:rowOff>
    </xdr:from>
    <xdr:to>
      <xdr:col>7</xdr:col>
      <xdr:colOff>375890</xdr:colOff>
      <xdr:row>22</xdr:row>
      <xdr:rowOff>139714</xdr:rowOff>
    </xdr:to>
    <xdr:sp macro="" textlink="">
      <xdr:nvSpPr>
        <xdr:cNvPr id="266" name="太陽 265"/>
        <xdr:cNvSpPr/>
      </xdr:nvSpPr>
      <xdr:spPr>
        <a:xfrm>
          <a:off x="4344379" y="41384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xdr:row>
      <xdr:rowOff>31493</xdr:rowOff>
    </xdr:from>
    <xdr:to>
      <xdr:col>7</xdr:col>
      <xdr:colOff>359597</xdr:colOff>
      <xdr:row>23</xdr:row>
      <xdr:rowOff>136893</xdr:rowOff>
    </xdr:to>
    <xdr:sp macro="" textlink="">
      <xdr:nvSpPr>
        <xdr:cNvPr id="267" name="月 266"/>
        <xdr:cNvSpPr/>
      </xdr:nvSpPr>
      <xdr:spPr>
        <a:xfrm rot="13320000">
          <a:off x="4383597" y="42986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xdr:row>
      <xdr:rowOff>23653</xdr:rowOff>
    </xdr:from>
    <xdr:to>
      <xdr:col>7</xdr:col>
      <xdr:colOff>375890</xdr:colOff>
      <xdr:row>25</xdr:row>
      <xdr:rowOff>139714</xdr:rowOff>
    </xdr:to>
    <xdr:sp macro="" textlink="">
      <xdr:nvSpPr>
        <xdr:cNvPr id="268" name="太陽 267"/>
        <xdr:cNvSpPr/>
      </xdr:nvSpPr>
      <xdr:spPr>
        <a:xfrm>
          <a:off x="4344379" y="45956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xdr:row>
      <xdr:rowOff>31493</xdr:rowOff>
    </xdr:from>
    <xdr:to>
      <xdr:col>7</xdr:col>
      <xdr:colOff>359597</xdr:colOff>
      <xdr:row>26</xdr:row>
      <xdr:rowOff>136893</xdr:rowOff>
    </xdr:to>
    <xdr:sp macro="" textlink="">
      <xdr:nvSpPr>
        <xdr:cNvPr id="269" name="月 268"/>
        <xdr:cNvSpPr/>
      </xdr:nvSpPr>
      <xdr:spPr>
        <a:xfrm rot="13320000">
          <a:off x="4383597" y="47558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xdr:row>
      <xdr:rowOff>23653</xdr:rowOff>
    </xdr:from>
    <xdr:to>
      <xdr:col>7</xdr:col>
      <xdr:colOff>375890</xdr:colOff>
      <xdr:row>28</xdr:row>
      <xdr:rowOff>139714</xdr:rowOff>
    </xdr:to>
    <xdr:sp macro="" textlink="">
      <xdr:nvSpPr>
        <xdr:cNvPr id="270" name="太陽 269"/>
        <xdr:cNvSpPr/>
      </xdr:nvSpPr>
      <xdr:spPr>
        <a:xfrm>
          <a:off x="4344379" y="50528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xdr:row>
      <xdr:rowOff>31493</xdr:rowOff>
    </xdr:from>
    <xdr:to>
      <xdr:col>7</xdr:col>
      <xdr:colOff>359597</xdr:colOff>
      <xdr:row>29</xdr:row>
      <xdr:rowOff>136893</xdr:rowOff>
    </xdr:to>
    <xdr:sp macro="" textlink="">
      <xdr:nvSpPr>
        <xdr:cNvPr id="271" name="月 270"/>
        <xdr:cNvSpPr/>
      </xdr:nvSpPr>
      <xdr:spPr>
        <a:xfrm rot="13320000">
          <a:off x="4383597" y="52130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xdr:row>
      <xdr:rowOff>23653</xdr:rowOff>
    </xdr:from>
    <xdr:to>
      <xdr:col>7</xdr:col>
      <xdr:colOff>375890</xdr:colOff>
      <xdr:row>31</xdr:row>
      <xdr:rowOff>139714</xdr:rowOff>
    </xdr:to>
    <xdr:sp macro="" textlink="">
      <xdr:nvSpPr>
        <xdr:cNvPr id="272" name="太陽 271"/>
        <xdr:cNvSpPr/>
      </xdr:nvSpPr>
      <xdr:spPr>
        <a:xfrm>
          <a:off x="4344379" y="5510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32</xdr:row>
      <xdr:rowOff>31493</xdr:rowOff>
    </xdr:from>
    <xdr:to>
      <xdr:col>7</xdr:col>
      <xdr:colOff>359597</xdr:colOff>
      <xdr:row>32</xdr:row>
      <xdr:rowOff>136893</xdr:rowOff>
    </xdr:to>
    <xdr:sp macro="" textlink="">
      <xdr:nvSpPr>
        <xdr:cNvPr id="273" name="月 272"/>
        <xdr:cNvSpPr/>
      </xdr:nvSpPr>
      <xdr:spPr>
        <a:xfrm rot="13320000">
          <a:off x="4383597" y="5670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xdr:row>
      <xdr:rowOff>23653</xdr:rowOff>
    </xdr:from>
    <xdr:to>
      <xdr:col>7</xdr:col>
      <xdr:colOff>375890</xdr:colOff>
      <xdr:row>31</xdr:row>
      <xdr:rowOff>139714</xdr:rowOff>
    </xdr:to>
    <xdr:sp macro="" textlink="">
      <xdr:nvSpPr>
        <xdr:cNvPr id="274" name="太陽 273"/>
        <xdr:cNvSpPr/>
      </xdr:nvSpPr>
      <xdr:spPr>
        <a:xfrm>
          <a:off x="4344379" y="5510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32</xdr:row>
      <xdr:rowOff>31493</xdr:rowOff>
    </xdr:from>
    <xdr:to>
      <xdr:col>7</xdr:col>
      <xdr:colOff>359597</xdr:colOff>
      <xdr:row>32</xdr:row>
      <xdr:rowOff>136893</xdr:rowOff>
    </xdr:to>
    <xdr:sp macro="" textlink="">
      <xdr:nvSpPr>
        <xdr:cNvPr id="275" name="月 274"/>
        <xdr:cNvSpPr/>
      </xdr:nvSpPr>
      <xdr:spPr>
        <a:xfrm rot="13320000">
          <a:off x="4383597" y="5670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34</xdr:row>
      <xdr:rowOff>23653</xdr:rowOff>
    </xdr:from>
    <xdr:to>
      <xdr:col>7</xdr:col>
      <xdr:colOff>375890</xdr:colOff>
      <xdr:row>34</xdr:row>
      <xdr:rowOff>139714</xdr:rowOff>
    </xdr:to>
    <xdr:sp macro="" textlink="">
      <xdr:nvSpPr>
        <xdr:cNvPr id="276" name="太陽 275"/>
        <xdr:cNvSpPr/>
      </xdr:nvSpPr>
      <xdr:spPr>
        <a:xfrm>
          <a:off x="4344379" y="59672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35</xdr:row>
      <xdr:rowOff>31493</xdr:rowOff>
    </xdr:from>
    <xdr:to>
      <xdr:col>7</xdr:col>
      <xdr:colOff>359597</xdr:colOff>
      <xdr:row>35</xdr:row>
      <xdr:rowOff>136893</xdr:rowOff>
    </xdr:to>
    <xdr:sp macro="" textlink="">
      <xdr:nvSpPr>
        <xdr:cNvPr id="277" name="月 276"/>
        <xdr:cNvSpPr/>
      </xdr:nvSpPr>
      <xdr:spPr>
        <a:xfrm rot="13320000">
          <a:off x="4383597" y="61274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37</xdr:row>
      <xdr:rowOff>23653</xdr:rowOff>
    </xdr:from>
    <xdr:to>
      <xdr:col>7</xdr:col>
      <xdr:colOff>375890</xdr:colOff>
      <xdr:row>37</xdr:row>
      <xdr:rowOff>139714</xdr:rowOff>
    </xdr:to>
    <xdr:sp macro="" textlink="">
      <xdr:nvSpPr>
        <xdr:cNvPr id="278" name="太陽 277"/>
        <xdr:cNvSpPr/>
      </xdr:nvSpPr>
      <xdr:spPr>
        <a:xfrm>
          <a:off x="4344379" y="64244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38</xdr:row>
      <xdr:rowOff>31493</xdr:rowOff>
    </xdr:from>
    <xdr:to>
      <xdr:col>7</xdr:col>
      <xdr:colOff>359597</xdr:colOff>
      <xdr:row>38</xdr:row>
      <xdr:rowOff>136893</xdr:rowOff>
    </xdr:to>
    <xdr:sp macro="" textlink="">
      <xdr:nvSpPr>
        <xdr:cNvPr id="279" name="月 278"/>
        <xdr:cNvSpPr/>
      </xdr:nvSpPr>
      <xdr:spPr>
        <a:xfrm rot="13320000">
          <a:off x="4383597" y="65846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40</xdr:row>
      <xdr:rowOff>23653</xdr:rowOff>
    </xdr:from>
    <xdr:to>
      <xdr:col>7</xdr:col>
      <xdr:colOff>375890</xdr:colOff>
      <xdr:row>40</xdr:row>
      <xdr:rowOff>139714</xdr:rowOff>
    </xdr:to>
    <xdr:sp macro="" textlink="">
      <xdr:nvSpPr>
        <xdr:cNvPr id="280" name="太陽 279"/>
        <xdr:cNvSpPr/>
      </xdr:nvSpPr>
      <xdr:spPr>
        <a:xfrm>
          <a:off x="4344379" y="68816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41</xdr:row>
      <xdr:rowOff>31493</xdr:rowOff>
    </xdr:from>
    <xdr:to>
      <xdr:col>7</xdr:col>
      <xdr:colOff>359597</xdr:colOff>
      <xdr:row>41</xdr:row>
      <xdr:rowOff>136893</xdr:rowOff>
    </xdr:to>
    <xdr:sp macro="" textlink="">
      <xdr:nvSpPr>
        <xdr:cNvPr id="281" name="月 280"/>
        <xdr:cNvSpPr/>
      </xdr:nvSpPr>
      <xdr:spPr>
        <a:xfrm rot="13320000">
          <a:off x="4383597" y="70418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43</xdr:row>
      <xdr:rowOff>23653</xdr:rowOff>
    </xdr:from>
    <xdr:to>
      <xdr:col>7</xdr:col>
      <xdr:colOff>375890</xdr:colOff>
      <xdr:row>43</xdr:row>
      <xdr:rowOff>139714</xdr:rowOff>
    </xdr:to>
    <xdr:sp macro="" textlink="">
      <xdr:nvSpPr>
        <xdr:cNvPr id="282" name="太陽 281"/>
        <xdr:cNvSpPr/>
      </xdr:nvSpPr>
      <xdr:spPr>
        <a:xfrm>
          <a:off x="4344379" y="73388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44</xdr:row>
      <xdr:rowOff>31493</xdr:rowOff>
    </xdr:from>
    <xdr:to>
      <xdr:col>7</xdr:col>
      <xdr:colOff>359597</xdr:colOff>
      <xdr:row>44</xdr:row>
      <xdr:rowOff>136893</xdr:rowOff>
    </xdr:to>
    <xdr:sp macro="" textlink="">
      <xdr:nvSpPr>
        <xdr:cNvPr id="283" name="月 282"/>
        <xdr:cNvSpPr/>
      </xdr:nvSpPr>
      <xdr:spPr>
        <a:xfrm rot="13320000">
          <a:off x="4383597" y="74990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46</xdr:row>
      <xdr:rowOff>23653</xdr:rowOff>
    </xdr:from>
    <xdr:to>
      <xdr:col>7</xdr:col>
      <xdr:colOff>375890</xdr:colOff>
      <xdr:row>46</xdr:row>
      <xdr:rowOff>139714</xdr:rowOff>
    </xdr:to>
    <xdr:sp macro="" textlink="">
      <xdr:nvSpPr>
        <xdr:cNvPr id="284" name="太陽 283"/>
        <xdr:cNvSpPr/>
      </xdr:nvSpPr>
      <xdr:spPr>
        <a:xfrm>
          <a:off x="4344379" y="7796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47</xdr:row>
      <xdr:rowOff>31493</xdr:rowOff>
    </xdr:from>
    <xdr:to>
      <xdr:col>7</xdr:col>
      <xdr:colOff>359597</xdr:colOff>
      <xdr:row>47</xdr:row>
      <xdr:rowOff>136893</xdr:rowOff>
    </xdr:to>
    <xdr:sp macro="" textlink="">
      <xdr:nvSpPr>
        <xdr:cNvPr id="285" name="月 284"/>
        <xdr:cNvSpPr/>
      </xdr:nvSpPr>
      <xdr:spPr>
        <a:xfrm rot="13320000">
          <a:off x="4383597" y="7956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49</xdr:row>
      <xdr:rowOff>23653</xdr:rowOff>
    </xdr:from>
    <xdr:to>
      <xdr:col>7</xdr:col>
      <xdr:colOff>375890</xdr:colOff>
      <xdr:row>49</xdr:row>
      <xdr:rowOff>139714</xdr:rowOff>
    </xdr:to>
    <xdr:sp macro="" textlink="">
      <xdr:nvSpPr>
        <xdr:cNvPr id="286" name="太陽 285"/>
        <xdr:cNvSpPr/>
      </xdr:nvSpPr>
      <xdr:spPr>
        <a:xfrm>
          <a:off x="4344379" y="82532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50</xdr:row>
      <xdr:rowOff>31493</xdr:rowOff>
    </xdr:from>
    <xdr:to>
      <xdr:col>7</xdr:col>
      <xdr:colOff>359597</xdr:colOff>
      <xdr:row>50</xdr:row>
      <xdr:rowOff>136893</xdr:rowOff>
    </xdr:to>
    <xdr:sp macro="" textlink="">
      <xdr:nvSpPr>
        <xdr:cNvPr id="287" name="月 286"/>
        <xdr:cNvSpPr/>
      </xdr:nvSpPr>
      <xdr:spPr>
        <a:xfrm rot="13320000">
          <a:off x="4383597" y="84134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52</xdr:row>
      <xdr:rowOff>23653</xdr:rowOff>
    </xdr:from>
    <xdr:to>
      <xdr:col>7</xdr:col>
      <xdr:colOff>375890</xdr:colOff>
      <xdr:row>52</xdr:row>
      <xdr:rowOff>139714</xdr:rowOff>
    </xdr:to>
    <xdr:sp macro="" textlink="">
      <xdr:nvSpPr>
        <xdr:cNvPr id="288" name="太陽 287"/>
        <xdr:cNvSpPr/>
      </xdr:nvSpPr>
      <xdr:spPr>
        <a:xfrm>
          <a:off x="4344379" y="87104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53</xdr:row>
      <xdr:rowOff>31493</xdr:rowOff>
    </xdr:from>
    <xdr:to>
      <xdr:col>7</xdr:col>
      <xdr:colOff>359597</xdr:colOff>
      <xdr:row>53</xdr:row>
      <xdr:rowOff>136893</xdr:rowOff>
    </xdr:to>
    <xdr:sp macro="" textlink="">
      <xdr:nvSpPr>
        <xdr:cNvPr id="289" name="月 288"/>
        <xdr:cNvSpPr/>
      </xdr:nvSpPr>
      <xdr:spPr>
        <a:xfrm rot="13320000">
          <a:off x="4383597" y="88706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55</xdr:row>
      <xdr:rowOff>23653</xdr:rowOff>
    </xdr:from>
    <xdr:to>
      <xdr:col>7</xdr:col>
      <xdr:colOff>375890</xdr:colOff>
      <xdr:row>55</xdr:row>
      <xdr:rowOff>139714</xdr:rowOff>
    </xdr:to>
    <xdr:sp macro="" textlink="">
      <xdr:nvSpPr>
        <xdr:cNvPr id="290" name="太陽 289"/>
        <xdr:cNvSpPr/>
      </xdr:nvSpPr>
      <xdr:spPr>
        <a:xfrm>
          <a:off x="4344379" y="91676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56</xdr:row>
      <xdr:rowOff>31493</xdr:rowOff>
    </xdr:from>
    <xdr:to>
      <xdr:col>7</xdr:col>
      <xdr:colOff>359597</xdr:colOff>
      <xdr:row>56</xdr:row>
      <xdr:rowOff>136893</xdr:rowOff>
    </xdr:to>
    <xdr:sp macro="" textlink="">
      <xdr:nvSpPr>
        <xdr:cNvPr id="291" name="月 290"/>
        <xdr:cNvSpPr/>
      </xdr:nvSpPr>
      <xdr:spPr>
        <a:xfrm rot="13320000">
          <a:off x="4383597" y="93278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58</xdr:row>
      <xdr:rowOff>23653</xdr:rowOff>
    </xdr:from>
    <xdr:to>
      <xdr:col>7</xdr:col>
      <xdr:colOff>375890</xdr:colOff>
      <xdr:row>58</xdr:row>
      <xdr:rowOff>139714</xdr:rowOff>
    </xdr:to>
    <xdr:sp macro="" textlink="">
      <xdr:nvSpPr>
        <xdr:cNvPr id="292" name="太陽 291"/>
        <xdr:cNvSpPr/>
      </xdr:nvSpPr>
      <xdr:spPr>
        <a:xfrm>
          <a:off x="4344379" y="96248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59</xdr:row>
      <xdr:rowOff>31493</xdr:rowOff>
    </xdr:from>
    <xdr:to>
      <xdr:col>7</xdr:col>
      <xdr:colOff>359597</xdr:colOff>
      <xdr:row>59</xdr:row>
      <xdr:rowOff>136893</xdr:rowOff>
    </xdr:to>
    <xdr:sp macro="" textlink="">
      <xdr:nvSpPr>
        <xdr:cNvPr id="293" name="月 292"/>
        <xdr:cNvSpPr/>
      </xdr:nvSpPr>
      <xdr:spPr>
        <a:xfrm rot="13320000">
          <a:off x="4383597" y="97850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61</xdr:row>
      <xdr:rowOff>23653</xdr:rowOff>
    </xdr:from>
    <xdr:to>
      <xdr:col>7</xdr:col>
      <xdr:colOff>375890</xdr:colOff>
      <xdr:row>61</xdr:row>
      <xdr:rowOff>139714</xdr:rowOff>
    </xdr:to>
    <xdr:sp macro="" textlink="">
      <xdr:nvSpPr>
        <xdr:cNvPr id="294" name="太陽 293"/>
        <xdr:cNvSpPr/>
      </xdr:nvSpPr>
      <xdr:spPr>
        <a:xfrm>
          <a:off x="4344379" y="10082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62</xdr:row>
      <xdr:rowOff>31493</xdr:rowOff>
    </xdr:from>
    <xdr:to>
      <xdr:col>7</xdr:col>
      <xdr:colOff>359597</xdr:colOff>
      <xdr:row>62</xdr:row>
      <xdr:rowOff>136893</xdr:rowOff>
    </xdr:to>
    <xdr:sp macro="" textlink="">
      <xdr:nvSpPr>
        <xdr:cNvPr id="295" name="月 294"/>
        <xdr:cNvSpPr/>
      </xdr:nvSpPr>
      <xdr:spPr>
        <a:xfrm rot="13320000">
          <a:off x="4383597" y="10242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61</xdr:row>
      <xdr:rowOff>23653</xdr:rowOff>
    </xdr:from>
    <xdr:to>
      <xdr:col>7</xdr:col>
      <xdr:colOff>375890</xdr:colOff>
      <xdr:row>61</xdr:row>
      <xdr:rowOff>139714</xdr:rowOff>
    </xdr:to>
    <xdr:sp macro="" textlink="">
      <xdr:nvSpPr>
        <xdr:cNvPr id="296" name="太陽 295"/>
        <xdr:cNvSpPr/>
      </xdr:nvSpPr>
      <xdr:spPr>
        <a:xfrm>
          <a:off x="4344379" y="10082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62</xdr:row>
      <xdr:rowOff>31493</xdr:rowOff>
    </xdr:from>
    <xdr:to>
      <xdr:col>7</xdr:col>
      <xdr:colOff>359597</xdr:colOff>
      <xdr:row>62</xdr:row>
      <xdr:rowOff>136893</xdr:rowOff>
    </xdr:to>
    <xdr:sp macro="" textlink="">
      <xdr:nvSpPr>
        <xdr:cNvPr id="297" name="月 296"/>
        <xdr:cNvSpPr/>
      </xdr:nvSpPr>
      <xdr:spPr>
        <a:xfrm rot="13320000">
          <a:off x="4383597" y="10242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64</xdr:row>
      <xdr:rowOff>23653</xdr:rowOff>
    </xdr:from>
    <xdr:to>
      <xdr:col>7</xdr:col>
      <xdr:colOff>375890</xdr:colOff>
      <xdr:row>64</xdr:row>
      <xdr:rowOff>139714</xdr:rowOff>
    </xdr:to>
    <xdr:sp macro="" textlink="">
      <xdr:nvSpPr>
        <xdr:cNvPr id="298" name="太陽 297"/>
        <xdr:cNvSpPr/>
      </xdr:nvSpPr>
      <xdr:spPr>
        <a:xfrm>
          <a:off x="4344379" y="105392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65</xdr:row>
      <xdr:rowOff>31493</xdr:rowOff>
    </xdr:from>
    <xdr:to>
      <xdr:col>7</xdr:col>
      <xdr:colOff>359597</xdr:colOff>
      <xdr:row>65</xdr:row>
      <xdr:rowOff>136893</xdr:rowOff>
    </xdr:to>
    <xdr:sp macro="" textlink="">
      <xdr:nvSpPr>
        <xdr:cNvPr id="299" name="月 298"/>
        <xdr:cNvSpPr/>
      </xdr:nvSpPr>
      <xdr:spPr>
        <a:xfrm rot="13320000">
          <a:off x="4383597" y="106994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67</xdr:row>
      <xdr:rowOff>23653</xdr:rowOff>
    </xdr:from>
    <xdr:to>
      <xdr:col>7</xdr:col>
      <xdr:colOff>375890</xdr:colOff>
      <xdr:row>67</xdr:row>
      <xdr:rowOff>139714</xdr:rowOff>
    </xdr:to>
    <xdr:sp macro="" textlink="">
      <xdr:nvSpPr>
        <xdr:cNvPr id="300" name="太陽 299"/>
        <xdr:cNvSpPr/>
      </xdr:nvSpPr>
      <xdr:spPr>
        <a:xfrm>
          <a:off x="4344379" y="109964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68</xdr:row>
      <xdr:rowOff>31493</xdr:rowOff>
    </xdr:from>
    <xdr:to>
      <xdr:col>7</xdr:col>
      <xdr:colOff>359597</xdr:colOff>
      <xdr:row>68</xdr:row>
      <xdr:rowOff>136893</xdr:rowOff>
    </xdr:to>
    <xdr:sp macro="" textlink="">
      <xdr:nvSpPr>
        <xdr:cNvPr id="301" name="月 300"/>
        <xdr:cNvSpPr/>
      </xdr:nvSpPr>
      <xdr:spPr>
        <a:xfrm rot="13320000">
          <a:off x="4383597" y="111566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70</xdr:row>
      <xdr:rowOff>23653</xdr:rowOff>
    </xdr:from>
    <xdr:to>
      <xdr:col>7</xdr:col>
      <xdr:colOff>375890</xdr:colOff>
      <xdr:row>70</xdr:row>
      <xdr:rowOff>139714</xdr:rowOff>
    </xdr:to>
    <xdr:sp macro="" textlink="">
      <xdr:nvSpPr>
        <xdr:cNvPr id="302" name="太陽 301"/>
        <xdr:cNvSpPr/>
      </xdr:nvSpPr>
      <xdr:spPr>
        <a:xfrm>
          <a:off x="4344379" y="114536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71</xdr:row>
      <xdr:rowOff>31493</xdr:rowOff>
    </xdr:from>
    <xdr:to>
      <xdr:col>7</xdr:col>
      <xdr:colOff>359597</xdr:colOff>
      <xdr:row>71</xdr:row>
      <xdr:rowOff>136893</xdr:rowOff>
    </xdr:to>
    <xdr:sp macro="" textlink="">
      <xdr:nvSpPr>
        <xdr:cNvPr id="303" name="月 302"/>
        <xdr:cNvSpPr/>
      </xdr:nvSpPr>
      <xdr:spPr>
        <a:xfrm rot="13320000">
          <a:off x="4383597" y="116138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73</xdr:row>
      <xdr:rowOff>23653</xdr:rowOff>
    </xdr:from>
    <xdr:to>
      <xdr:col>7</xdr:col>
      <xdr:colOff>375890</xdr:colOff>
      <xdr:row>73</xdr:row>
      <xdr:rowOff>139714</xdr:rowOff>
    </xdr:to>
    <xdr:sp macro="" textlink="">
      <xdr:nvSpPr>
        <xdr:cNvPr id="304" name="太陽 303"/>
        <xdr:cNvSpPr/>
      </xdr:nvSpPr>
      <xdr:spPr>
        <a:xfrm>
          <a:off x="4344379" y="119108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74</xdr:row>
      <xdr:rowOff>31493</xdr:rowOff>
    </xdr:from>
    <xdr:to>
      <xdr:col>7</xdr:col>
      <xdr:colOff>359597</xdr:colOff>
      <xdr:row>74</xdr:row>
      <xdr:rowOff>136893</xdr:rowOff>
    </xdr:to>
    <xdr:sp macro="" textlink="">
      <xdr:nvSpPr>
        <xdr:cNvPr id="305" name="月 304"/>
        <xdr:cNvSpPr/>
      </xdr:nvSpPr>
      <xdr:spPr>
        <a:xfrm rot="13320000">
          <a:off x="4383597" y="120710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76</xdr:row>
      <xdr:rowOff>23653</xdr:rowOff>
    </xdr:from>
    <xdr:to>
      <xdr:col>7</xdr:col>
      <xdr:colOff>375890</xdr:colOff>
      <xdr:row>76</xdr:row>
      <xdr:rowOff>139714</xdr:rowOff>
    </xdr:to>
    <xdr:sp macro="" textlink="">
      <xdr:nvSpPr>
        <xdr:cNvPr id="306" name="太陽 305"/>
        <xdr:cNvSpPr/>
      </xdr:nvSpPr>
      <xdr:spPr>
        <a:xfrm>
          <a:off x="4344379" y="12368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77</xdr:row>
      <xdr:rowOff>31493</xdr:rowOff>
    </xdr:from>
    <xdr:to>
      <xdr:col>7</xdr:col>
      <xdr:colOff>359597</xdr:colOff>
      <xdr:row>77</xdr:row>
      <xdr:rowOff>136893</xdr:rowOff>
    </xdr:to>
    <xdr:sp macro="" textlink="">
      <xdr:nvSpPr>
        <xdr:cNvPr id="307" name="月 306"/>
        <xdr:cNvSpPr/>
      </xdr:nvSpPr>
      <xdr:spPr>
        <a:xfrm rot="13320000">
          <a:off x="4383597" y="12528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79</xdr:row>
      <xdr:rowOff>23653</xdr:rowOff>
    </xdr:from>
    <xdr:to>
      <xdr:col>7</xdr:col>
      <xdr:colOff>375890</xdr:colOff>
      <xdr:row>79</xdr:row>
      <xdr:rowOff>139714</xdr:rowOff>
    </xdr:to>
    <xdr:sp macro="" textlink="">
      <xdr:nvSpPr>
        <xdr:cNvPr id="308" name="太陽 307"/>
        <xdr:cNvSpPr/>
      </xdr:nvSpPr>
      <xdr:spPr>
        <a:xfrm>
          <a:off x="4344379" y="128252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80</xdr:row>
      <xdr:rowOff>31493</xdr:rowOff>
    </xdr:from>
    <xdr:to>
      <xdr:col>7</xdr:col>
      <xdr:colOff>359597</xdr:colOff>
      <xdr:row>80</xdr:row>
      <xdr:rowOff>136893</xdr:rowOff>
    </xdr:to>
    <xdr:sp macro="" textlink="">
      <xdr:nvSpPr>
        <xdr:cNvPr id="309" name="月 308"/>
        <xdr:cNvSpPr/>
      </xdr:nvSpPr>
      <xdr:spPr>
        <a:xfrm rot="13320000">
          <a:off x="4383597" y="129854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xdr:row>
      <xdr:rowOff>23653</xdr:rowOff>
    </xdr:from>
    <xdr:to>
      <xdr:col>7</xdr:col>
      <xdr:colOff>375890</xdr:colOff>
      <xdr:row>22</xdr:row>
      <xdr:rowOff>139714</xdr:rowOff>
    </xdr:to>
    <xdr:sp macro="" textlink="">
      <xdr:nvSpPr>
        <xdr:cNvPr id="310" name="太陽 309"/>
        <xdr:cNvSpPr/>
      </xdr:nvSpPr>
      <xdr:spPr>
        <a:xfrm>
          <a:off x="4344379" y="41384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xdr:row>
      <xdr:rowOff>31493</xdr:rowOff>
    </xdr:from>
    <xdr:to>
      <xdr:col>7</xdr:col>
      <xdr:colOff>359597</xdr:colOff>
      <xdr:row>23</xdr:row>
      <xdr:rowOff>136893</xdr:rowOff>
    </xdr:to>
    <xdr:sp macro="" textlink="">
      <xdr:nvSpPr>
        <xdr:cNvPr id="311" name="月 310"/>
        <xdr:cNvSpPr/>
      </xdr:nvSpPr>
      <xdr:spPr>
        <a:xfrm rot="13320000">
          <a:off x="4383597" y="42986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xdr:row>
      <xdr:rowOff>23653</xdr:rowOff>
    </xdr:from>
    <xdr:to>
      <xdr:col>7</xdr:col>
      <xdr:colOff>375890</xdr:colOff>
      <xdr:row>25</xdr:row>
      <xdr:rowOff>139714</xdr:rowOff>
    </xdr:to>
    <xdr:sp macro="" textlink="">
      <xdr:nvSpPr>
        <xdr:cNvPr id="312" name="太陽 311"/>
        <xdr:cNvSpPr/>
      </xdr:nvSpPr>
      <xdr:spPr>
        <a:xfrm>
          <a:off x="4344379" y="45956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xdr:row>
      <xdr:rowOff>31493</xdr:rowOff>
    </xdr:from>
    <xdr:to>
      <xdr:col>7</xdr:col>
      <xdr:colOff>359597</xdr:colOff>
      <xdr:row>26</xdr:row>
      <xdr:rowOff>136893</xdr:rowOff>
    </xdr:to>
    <xdr:sp macro="" textlink="">
      <xdr:nvSpPr>
        <xdr:cNvPr id="313" name="月 312"/>
        <xdr:cNvSpPr/>
      </xdr:nvSpPr>
      <xdr:spPr>
        <a:xfrm rot="13320000">
          <a:off x="4383597" y="47558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xdr:row>
      <xdr:rowOff>23653</xdr:rowOff>
    </xdr:from>
    <xdr:to>
      <xdr:col>7</xdr:col>
      <xdr:colOff>375890</xdr:colOff>
      <xdr:row>28</xdr:row>
      <xdr:rowOff>139714</xdr:rowOff>
    </xdr:to>
    <xdr:sp macro="" textlink="">
      <xdr:nvSpPr>
        <xdr:cNvPr id="314" name="太陽 313"/>
        <xdr:cNvSpPr/>
      </xdr:nvSpPr>
      <xdr:spPr>
        <a:xfrm>
          <a:off x="4344379" y="50528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xdr:row>
      <xdr:rowOff>31493</xdr:rowOff>
    </xdr:from>
    <xdr:to>
      <xdr:col>7</xdr:col>
      <xdr:colOff>359597</xdr:colOff>
      <xdr:row>29</xdr:row>
      <xdr:rowOff>136893</xdr:rowOff>
    </xdr:to>
    <xdr:sp macro="" textlink="">
      <xdr:nvSpPr>
        <xdr:cNvPr id="315" name="月 314"/>
        <xdr:cNvSpPr/>
      </xdr:nvSpPr>
      <xdr:spPr>
        <a:xfrm rot="13320000">
          <a:off x="4383597" y="52130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xdr:row>
      <xdr:rowOff>23653</xdr:rowOff>
    </xdr:from>
    <xdr:to>
      <xdr:col>7</xdr:col>
      <xdr:colOff>375890</xdr:colOff>
      <xdr:row>31</xdr:row>
      <xdr:rowOff>139714</xdr:rowOff>
    </xdr:to>
    <xdr:sp macro="" textlink="">
      <xdr:nvSpPr>
        <xdr:cNvPr id="316" name="太陽 315"/>
        <xdr:cNvSpPr/>
      </xdr:nvSpPr>
      <xdr:spPr>
        <a:xfrm>
          <a:off x="4344379" y="5510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32</xdr:row>
      <xdr:rowOff>31493</xdr:rowOff>
    </xdr:from>
    <xdr:to>
      <xdr:col>7</xdr:col>
      <xdr:colOff>359597</xdr:colOff>
      <xdr:row>32</xdr:row>
      <xdr:rowOff>136893</xdr:rowOff>
    </xdr:to>
    <xdr:sp macro="" textlink="">
      <xdr:nvSpPr>
        <xdr:cNvPr id="317" name="月 316"/>
        <xdr:cNvSpPr/>
      </xdr:nvSpPr>
      <xdr:spPr>
        <a:xfrm rot="13320000">
          <a:off x="4383597" y="5670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xdr:row>
      <xdr:rowOff>23653</xdr:rowOff>
    </xdr:from>
    <xdr:to>
      <xdr:col>7</xdr:col>
      <xdr:colOff>375890</xdr:colOff>
      <xdr:row>31</xdr:row>
      <xdr:rowOff>139714</xdr:rowOff>
    </xdr:to>
    <xdr:sp macro="" textlink="">
      <xdr:nvSpPr>
        <xdr:cNvPr id="318" name="太陽 317"/>
        <xdr:cNvSpPr/>
      </xdr:nvSpPr>
      <xdr:spPr>
        <a:xfrm>
          <a:off x="4344379" y="5510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32</xdr:row>
      <xdr:rowOff>31493</xdr:rowOff>
    </xdr:from>
    <xdr:to>
      <xdr:col>7</xdr:col>
      <xdr:colOff>359597</xdr:colOff>
      <xdr:row>32</xdr:row>
      <xdr:rowOff>136893</xdr:rowOff>
    </xdr:to>
    <xdr:sp macro="" textlink="">
      <xdr:nvSpPr>
        <xdr:cNvPr id="319" name="月 318"/>
        <xdr:cNvSpPr/>
      </xdr:nvSpPr>
      <xdr:spPr>
        <a:xfrm rot="13320000">
          <a:off x="4383597" y="5670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34</xdr:row>
      <xdr:rowOff>23653</xdr:rowOff>
    </xdr:from>
    <xdr:to>
      <xdr:col>7</xdr:col>
      <xdr:colOff>375890</xdr:colOff>
      <xdr:row>34</xdr:row>
      <xdr:rowOff>139714</xdr:rowOff>
    </xdr:to>
    <xdr:sp macro="" textlink="">
      <xdr:nvSpPr>
        <xdr:cNvPr id="320" name="太陽 319"/>
        <xdr:cNvSpPr/>
      </xdr:nvSpPr>
      <xdr:spPr>
        <a:xfrm>
          <a:off x="4344379" y="59672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35</xdr:row>
      <xdr:rowOff>31493</xdr:rowOff>
    </xdr:from>
    <xdr:to>
      <xdr:col>7</xdr:col>
      <xdr:colOff>359597</xdr:colOff>
      <xdr:row>35</xdr:row>
      <xdr:rowOff>136893</xdr:rowOff>
    </xdr:to>
    <xdr:sp macro="" textlink="">
      <xdr:nvSpPr>
        <xdr:cNvPr id="321" name="月 320"/>
        <xdr:cNvSpPr/>
      </xdr:nvSpPr>
      <xdr:spPr>
        <a:xfrm rot="13320000">
          <a:off x="4383597" y="61274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37</xdr:row>
      <xdr:rowOff>23653</xdr:rowOff>
    </xdr:from>
    <xdr:to>
      <xdr:col>7</xdr:col>
      <xdr:colOff>375890</xdr:colOff>
      <xdr:row>37</xdr:row>
      <xdr:rowOff>139714</xdr:rowOff>
    </xdr:to>
    <xdr:sp macro="" textlink="">
      <xdr:nvSpPr>
        <xdr:cNvPr id="322" name="太陽 321"/>
        <xdr:cNvSpPr/>
      </xdr:nvSpPr>
      <xdr:spPr>
        <a:xfrm>
          <a:off x="4344379" y="64244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38</xdr:row>
      <xdr:rowOff>31493</xdr:rowOff>
    </xdr:from>
    <xdr:to>
      <xdr:col>7</xdr:col>
      <xdr:colOff>359597</xdr:colOff>
      <xdr:row>38</xdr:row>
      <xdr:rowOff>136893</xdr:rowOff>
    </xdr:to>
    <xdr:sp macro="" textlink="">
      <xdr:nvSpPr>
        <xdr:cNvPr id="323" name="月 322"/>
        <xdr:cNvSpPr/>
      </xdr:nvSpPr>
      <xdr:spPr>
        <a:xfrm rot="13320000">
          <a:off x="4383597" y="65846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40</xdr:row>
      <xdr:rowOff>23653</xdr:rowOff>
    </xdr:from>
    <xdr:to>
      <xdr:col>7</xdr:col>
      <xdr:colOff>375890</xdr:colOff>
      <xdr:row>40</xdr:row>
      <xdr:rowOff>139714</xdr:rowOff>
    </xdr:to>
    <xdr:sp macro="" textlink="">
      <xdr:nvSpPr>
        <xdr:cNvPr id="324" name="太陽 323"/>
        <xdr:cNvSpPr/>
      </xdr:nvSpPr>
      <xdr:spPr>
        <a:xfrm>
          <a:off x="4344379" y="68816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41</xdr:row>
      <xdr:rowOff>31493</xdr:rowOff>
    </xdr:from>
    <xdr:to>
      <xdr:col>7</xdr:col>
      <xdr:colOff>359597</xdr:colOff>
      <xdr:row>41</xdr:row>
      <xdr:rowOff>136893</xdr:rowOff>
    </xdr:to>
    <xdr:sp macro="" textlink="">
      <xdr:nvSpPr>
        <xdr:cNvPr id="325" name="月 324"/>
        <xdr:cNvSpPr/>
      </xdr:nvSpPr>
      <xdr:spPr>
        <a:xfrm rot="13320000">
          <a:off x="4383597" y="70418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43</xdr:row>
      <xdr:rowOff>23653</xdr:rowOff>
    </xdr:from>
    <xdr:to>
      <xdr:col>7</xdr:col>
      <xdr:colOff>375890</xdr:colOff>
      <xdr:row>43</xdr:row>
      <xdr:rowOff>139714</xdr:rowOff>
    </xdr:to>
    <xdr:sp macro="" textlink="">
      <xdr:nvSpPr>
        <xdr:cNvPr id="326" name="太陽 325"/>
        <xdr:cNvSpPr/>
      </xdr:nvSpPr>
      <xdr:spPr>
        <a:xfrm>
          <a:off x="4344379" y="73388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44</xdr:row>
      <xdr:rowOff>31493</xdr:rowOff>
    </xdr:from>
    <xdr:to>
      <xdr:col>7</xdr:col>
      <xdr:colOff>359597</xdr:colOff>
      <xdr:row>44</xdr:row>
      <xdr:rowOff>136893</xdr:rowOff>
    </xdr:to>
    <xdr:sp macro="" textlink="">
      <xdr:nvSpPr>
        <xdr:cNvPr id="327" name="月 326"/>
        <xdr:cNvSpPr/>
      </xdr:nvSpPr>
      <xdr:spPr>
        <a:xfrm rot="13320000">
          <a:off x="4383597" y="74990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46</xdr:row>
      <xdr:rowOff>23653</xdr:rowOff>
    </xdr:from>
    <xdr:to>
      <xdr:col>7</xdr:col>
      <xdr:colOff>375890</xdr:colOff>
      <xdr:row>46</xdr:row>
      <xdr:rowOff>139714</xdr:rowOff>
    </xdr:to>
    <xdr:sp macro="" textlink="">
      <xdr:nvSpPr>
        <xdr:cNvPr id="328" name="太陽 327"/>
        <xdr:cNvSpPr/>
      </xdr:nvSpPr>
      <xdr:spPr>
        <a:xfrm>
          <a:off x="4344379" y="7796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47</xdr:row>
      <xdr:rowOff>31493</xdr:rowOff>
    </xdr:from>
    <xdr:to>
      <xdr:col>7</xdr:col>
      <xdr:colOff>359597</xdr:colOff>
      <xdr:row>47</xdr:row>
      <xdr:rowOff>136893</xdr:rowOff>
    </xdr:to>
    <xdr:sp macro="" textlink="">
      <xdr:nvSpPr>
        <xdr:cNvPr id="329" name="月 328"/>
        <xdr:cNvSpPr/>
      </xdr:nvSpPr>
      <xdr:spPr>
        <a:xfrm rot="13320000">
          <a:off x="4383597" y="7956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49</xdr:row>
      <xdr:rowOff>23653</xdr:rowOff>
    </xdr:from>
    <xdr:to>
      <xdr:col>7</xdr:col>
      <xdr:colOff>375890</xdr:colOff>
      <xdr:row>49</xdr:row>
      <xdr:rowOff>139714</xdr:rowOff>
    </xdr:to>
    <xdr:sp macro="" textlink="">
      <xdr:nvSpPr>
        <xdr:cNvPr id="330" name="太陽 329"/>
        <xdr:cNvSpPr/>
      </xdr:nvSpPr>
      <xdr:spPr>
        <a:xfrm>
          <a:off x="4344379" y="82532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50</xdr:row>
      <xdr:rowOff>31493</xdr:rowOff>
    </xdr:from>
    <xdr:to>
      <xdr:col>7</xdr:col>
      <xdr:colOff>359597</xdr:colOff>
      <xdr:row>50</xdr:row>
      <xdr:rowOff>136893</xdr:rowOff>
    </xdr:to>
    <xdr:sp macro="" textlink="">
      <xdr:nvSpPr>
        <xdr:cNvPr id="331" name="月 330"/>
        <xdr:cNvSpPr/>
      </xdr:nvSpPr>
      <xdr:spPr>
        <a:xfrm rot="13320000">
          <a:off x="4383597" y="84134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52</xdr:row>
      <xdr:rowOff>23653</xdr:rowOff>
    </xdr:from>
    <xdr:to>
      <xdr:col>7</xdr:col>
      <xdr:colOff>375890</xdr:colOff>
      <xdr:row>52</xdr:row>
      <xdr:rowOff>139714</xdr:rowOff>
    </xdr:to>
    <xdr:sp macro="" textlink="">
      <xdr:nvSpPr>
        <xdr:cNvPr id="332" name="太陽 331"/>
        <xdr:cNvSpPr/>
      </xdr:nvSpPr>
      <xdr:spPr>
        <a:xfrm>
          <a:off x="4344379" y="87104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53</xdr:row>
      <xdr:rowOff>31493</xdr:rowOff>
    </xdr:from>
    <xdr:to>
      <xdr:col>7</xdr:col>
      <xdr:colOff>359597</xdr:colOff>
      <xdr:row>53</xdr:row>
      <xdr:rowOff>136893</xdr:rowOff>
    </xdr:to>
    <xdr:sp macro="" textlink="">
      <xdr:nvSpPr>
        <xdr:cNvPr id="333" name="月 332"/>
        <xdr:cNvSpPr/>
      </xdr:nvSpPr>
      <xdr:spPr>
        <a:xfrm rot="13320000">
          <a:off x="4383597" y="88706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55</xdr:row>
      <xdr:rowOff>23653</xdr:rowOff>
    </xdr:from>
    <xdr:to>
      <xdr:col>7</xdr:col>
      <xdr:colOff>375890</xdr:colOff>
      <xdr:row>55</xdr:row>
      <xdr:rowOff>139714</xdr:rowOff>
    </xdr:to>
    <xdr:sp macro="" textlink="">
      <xdr:nvSpPr>
        <xdr:cNvPr id="334" name="太陽 333"/>
        <xdr:cNvSpPr/>
      </xdr:nvSpPr>
      <xdr:spPr>
        <a:xfrm>
          <a:off x="4344379" y="91676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56</xdr:row>
      <xdr:rowOff>31493</xdr:rowOff>
    </xdr:from>
    <xdr:to>
      <xdr:col>7</xdr:col>
      <xdr:colOff>359597</xdr:colOff>
      <xdr:row>56</xdr:row>
      <xdr:rowOff>136893</xdr:rowOff>
    </xdr:to>
    <xdr:sp macro="" textlink="">
      <xdr:nvSpPr>
        <xdr:cNvPr id="335" name="月 334"/>
        <xdr:cNvSpPr/>
      </xdr:nvSpPr>
      <xdr:spPr>
        <a:xfrm rot="13320000">
          <a:off x="4383597" y="93278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58</xdr:row>
      <xdr:rowOff>23653</xdr:rowOff>
    </xdr:from>
    <xdr:to>
      <xdr:col>7</xdr:col>
      <xdr:colOff>375890</xdr:colOff>
      <xdr:row>58</xdr:row>
      <xdr:rowOff>139714</xdr:rowOff>
    </xdr:to>
    <xdr:sp macro="" textlink="">
      <xdr:nvSpPr>
        <xdr:cNvPr id="336" name="太陽 335"/>
        <xdr:cNvSpPr/>
      </xdr:nvSpPr>
      <xdr:spPr>
        <a:xfrm>
          <a:off x="4344379" y="96248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59</xdr:row>
      <xdr:rowOff>31493</xdr:rowOff>
    </xdr:from>
    <xdr:to>
      <xdr:col>7</xdr:col>
      <xdr:colOff>359597</xdr:colOff>
      <xdr:row>59</xdr:row>
      <xdr:rowOff>136893</xdr:rowOff>
    </xdr:to>
    <xdr:sp macro="" textlink="">
      <xdr:nvSpPr>
        <xdr:cNvPr id="337" name="月 336"/>
        <xdr:cNvSpPr/>
      </xdr:nvSpPr>
      <xdr:spPr>
        <a:xfrm rot="13320000">
          <a:off x="4383597" y="97850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61</xdr:row>
      <xdr:rowOff>23653</xdr:rowOff>
    </xdr:from>
    <xdr:to>
      <xdr:col>7</xdr:col>
      <xdr:colOff>375890</xdr:colOff>
      <xdr:row>61</xdr:row>
      <xdr:rowOff>139714</xdr:rowOff>
    </xdr:to>
    <xdr:sp macro="" textlink="">
      <xdr:nvSpPr>
        <xdr:cNvPr id="338" name="太陽 337"/>
        <xdr:cNvSpPr/>
      </xdr:nvSpPr>
      <xdr:spPr>
        <a:xfrm>
          <a:off x="4344379" y="10082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62</xdr:row>
      <xdr:rowOff>31493</xdr:rowOff>
    </xdr:from>
    <xdr:to>
      <xdr:col>7</xdr:col>
      <xdr:colOff>359597</xdr:colOff>
      <xdr:row>62</xdr:row>
      <xdr:rowOff>136893</xdr:rowOff>
    </xdr:to>
    <xdr:sp macro="" textlink="">
      <xdr:nvSpPr>
        <xdr:cNvPr id="339" name="月 338"/>
        <xdr:cNvSpPr/>
      </xdr:nvSpPr>
      <xdr:spPr>
        <a:xfrm rot="13320000">
          <a:off x="4383597" y="10242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61</xdr:row>
      <xdr:rowOff>23653</xdr:rowOff>
    </xdr:from>
    <xdr:to>
      <xdr:col>7</xdr:col>
      <xdr:colOff>375890</xdr:colOff>
      <xdr:row>61</xdr:row>
      <xdr:rowOff>139714</xdr:rowOff>
    </xdr:to>
    <xdr:sp macro="" textlink="">
      <xdr:nvSpPr>
        <xdr:cNvPr id="340" name="太陽 339"/>
        <xdr:cNvSpPr/>
      </xdr:nvSpPr>
      <xdr:spPr>
        <a:xfrm>
          <a:off x="4344379" y="10082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62</xdr:row>
      <xdr:rowOff>31493</xdr:rowOff>
    </xdr:from>
    <xdr:to>
      <xdr:col>7</xdr:col>
      <xdr:colOff>359597</xdr:colOff>
      <xdr:row>62</xdr:row>
      <xdr:rowOff>136893</xdr:rowOff>
    </xdr:to>
    <xdr:sp macro="" textlink="">
      <xdr:nvSpPr>
        <xdr:cNvPr id="341" name="月 340"/>
        <xdr:cNvSpPr/>
      </xdr:nvSpPr>
      <xdr:spPr>
        <a:xfrm rot="13320000">
          <a:off x="4383597" y="10242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64</xdr:row>
      <xdr:rowOff>23653</xdr:rowOff>
    </xdr:from>
    <xdr:to>
      <xdr:col>7</xdr:col>
      <xdr:colOff>375890</xdr:colOff>
      <xdr:row>64</xdr:row>
      <xdr:rowOff>139714</xdr:rowOff>
    </xdr:to>
    <xdr:sp macro="" textlink="">
      <xdr:nvSpPr>
        <xdr:cNvPr id="342" name="太陽 341"/>
        <xdr:cNvSpPr/>
      </xdr:nvSpPr>
      <xdr:spPr>
        <a:xfrm>
          <a:off x="4344379" y="105392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65</xdr:row>
      <xdr:rowOff>31493</xdr:rowOff>
    </xdr:from>
    <xdr:to>
      <xdr:col>7</xdr:col>
      <xdr:colOff>359597</xdr:colOff>
      <xdr:row>65</xdr:row>
      <xdr:rowOff>136893</xdr:rowOff>
    </xdr:to>
    <xdr:sp macro="" textlink="">
      <xdr:nvSpPr>
        <xdr:cNvPr id="343" name="月 342"/>
        <xdr:cNvSpPr/>
      </xdr:nvSpPr>
      <xdr:spPr>
        <a:xfrm rot="13320000">
          <a:off x="4383597" y="106994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67</xdr:row>
      <xdr:rowOff>23653</xdr:rowOff>
    </xdr:from>
    <xdr:to>
      <xdr:col>7</xdr:col>
      <xdr:colOff>375890</xdr:colOff>
      <xdr:row>67</xdr:row>
      <xdr:rowOff>139714</xdr:rowOff>
    </xdr:to>
    <xdr:sp macro="" textlink="">
      <xdr:nvSpPr>
        <xdr:cNvPr id="344" name="太陽 343"/>
        <xdr:cNvSpPr/>
      </xdr:nvSpPr>
      <xdr:spPr>
        <a:xfrm>
          <a:off x="4344379" y="109964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68</xdr:row>
      <xdr:rowOff>31493</xdr:rowOff>
    </xdr:from>
    <xdr:to>
      <xdr:col>7</xdr:col>
      <xdr:colOff>359597</xdr:colOff>
      <xdr:row>68</xdr:row>
      <xdr:rowOff>136893</xdr:rowOff>
    </xdr:to>
    <xdr:sp macro="" textlink="">
      <xdr:nvSpPr>
        <xdr:cNvPr id="345" name="月 344"/>
        <xdr:cNvSpPr/>
      </xdr:nvSpPr>
      <xdr:spPr>
        <a:xfrm rot="13320000">
          <a:off x="4383597" y="111566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70</xdr:row>
      <xdr:rowOff>23653</xdr:rowOff>
    </xdr:from>
    <xdr:to>
      <xdr:col>7</xdr:col>
      <xdr:colOff>375890</xdr:colOff>
      <xdr:row>70</xdr:row>
      <xdr:rowOff>139714</xdr:rowOff>
    </xdr:to>
    <xdr:sp macro="" textlink="">
      <xdr:nvSpPr>
        <xdr:cNvPr id="346" name="太陽 345"/>
        <xdr:cNvSpPr/>
      </xdr:nvSpPr>
      <xdr:spPr>
        <a:xfrm>
          <a:off x="4344379" y="114536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71</xdr:row>
      <xdr:rowOff>31493</xdr:rowOff>
    </xdr:from>
    <xdr:to>
      <xdr:col>7</xdr:col>
      <xdr:colOff>359597</xdr:colOff>
      <xdr:row>71</xdr:row>
      <xdr:rowOff>136893</xdr:rowOff>
    </xdr:to>
    <xdr:sp macro="" textlink="">
      <xdr:nvSpPr>
        <xdr:cNvPr id="347" name="月 346"/>
        <xdr:cNvSpPr/>
      </xdr:nvSpPr>
      <xdr:spPr>
        <a:xfrm rot="13320000">
          <a:off x="4383597" y="116138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73</xdr:row>
      <xdr:rowOff>23653</xdr:rowOff>
    </xdr:from>
    <xdr:to>
      <xdr:col>7</xdr:col>
      <xdr:colOff>375890</xdr:colOff>
      <xdr:row>73</xdr:row>
      <xdr:rowOff>139714</xdr:rowOff>
    </xdr:to>
    <xdr:sp macro="" textlink="">
      <xdr:nvSpPr>
        <xdr:cNvPr id="348" name="太陽 347"/>
        <xdr:cNvSpPr/>
      </xdr:nvSpPr>
      <xdr:spPr>
        <a:xfrm>
          <a:off x="4344379" y="119108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74</xdr:row>
      <xdr:rowOff>31493</xdr:rowOff>
    </xdr:from>
    <xdr:to>
      <xdr:col>7</xdr:col>
      <xdr:colOff>359597</xdr:colOff>
      <xdr:row>74</xdr:row>
      <xdr:rowOff>136893</xdr:rowOff>
    </xdr:to>
    <xdr:sp macro="" textlink="">
      <xdr:nvSpPr>
        <xdr:cNvPr id="349" name="月 348"/>
        <xdr:cNvSpPr/>
      </xdr:nvSpPr>
      <xdr:spPr>
        <a:xfrm rot="13320000">
          <a:off x="4383597" y="120710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76</xdr:row>
      <xdr:rowOff>23653</xdr:rowOff>
    </xdr:from>
    <xdr:to>
      <xdr:col>7</xdr:col>
      <xdr:colOff>375890</xdr:colOff>
      <xdr:row>76</xdr:row>
      <xdr:rowOff>139714</xdr:rowOff>
    </xdr:to>
    <xdr:sp macro="" textlink="">
      <xdr:nvSpPr>
        <xdr:cNvPr id="350" name="太陽 349"/>
        <xdr:cNvSpPr/>
      </xdr:nvSpPr>
      <xdr:spPr>
        <a:xfrm>
          <a:off x="4344379" y="12368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77</xdr:row>
      <xdr:rowOff>31493</xdr:rowOff>
    </xdr:from>
    <xdr:to>
      <xdr:col>7</xdr:col>
      <xdr:colOff>359597</xdr:colOff>
      <xdr:row>77</xdr:row>
      <xdr:rowOff>136893</xdr:rowOff>
    </xdr:to>
    <xdr:sp macro="" textlink="">
      <xdr:nvSpPr>
        <xdr:cNvPr id="351" name="月 350"/>
        <xdr:cNvSpPr/>
      </xdr:nvSpPr>
      <xdr:spPr>
        <a:xfrm rot="13320000">
          <a:off x="4383597" y="12528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79</xdr:row>
      <xdr:rowOff>23653</xdr:rowOff>
    </xdr:from>
    <xdr:to>
      <xdr:col>7</xdr:col>
      <xdr:colOff>375890</xdr:colOff>
      <xdr:row>79</xdr:row>
      <xdr:rowOff>139714</xdr:rowOff>
    </xdr:to>
    <xdr:sp macro="" textlink="">
      <xdr:nvSpPr>
        <xdr:cNvPr id="352" name="太陽 351"/>
        <xdr:cNvSpPr/>
      </xdr:nvSpPr>
      <xdr:spPr>
        <a:xfrm>
          <a:off x="4344379" y="128252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80</xdr:row>
      <xdr:rowOff>31493</xdr:rowOff>
    </xdr:from>
    <xdr:to>
      <xdr:col>7</xdr:col>
      <xdr:colOff>359597</xdr:colOff>
      <xdr:row>80</xdr:row>
      <xdr:rowOff>136893</xdr:rowOff>
    </xdr:to>
    <xdr:sp macro="" textlink="">
      <xdr:nvSpPr>
        <xdr:cNvPr id="353" name="月 352"/>
        <xdr:cNvSpPr/>
      </xdr:nvSpPr>
      <xdr:spPr>
        <a:xfrm rot="13320000">
          <a:off x="4383597" y="129854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xdr:row>
      <xdr:rowOff>23653</xdr:rowOff>
    </xdr:from>
    <xdr:to>
      <xdr:col>7</xdr:col>
      <xdr:colOff>375890</xdr:colOff>
      <xdr:row>22</xdr:row>
      <xdr:rowOff>139714</xdr:rowOff>
    </xdr:to>
    <xdr:sp macro="" textlink="">
      <xdr:nvSpPr>
        <xdr:cNvPr id="354" name="太陽 353"/>
        <xdr:cNvSpPr/>
      </xdr:nvSpPr>
      <xdr:spPr>
        <a:xfrm>
          <a:off x="4344379" y="41384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xdr:row>
      <xdr:rowOff>31493</xdr:rowOff>
    </xdr:from>
    <xdr:to>
      <xdr:col>7</xdr:col>
      <xdr:colOff>359597</xdr:colOff>
      <xdr:row>23</xdr:row>
      <xdr:rowOff>136893</xdr:rowOff>
    </xdr:to>
    <xdr:sp macro="" textlink="">
      <xdr:nvSpPr>
        <xdr:cNvPr id="355" name="月 354"/>
        <xdr:cNvSpPr/>
      </xdr:nvSpPr>
      <xdr:spPr>
        <a:xfrm rot="13320000">
          <a:off x="4383597" y="42986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xdr:row>
      <xdr:rowOff>23653</xdr:rowOff>
    </xdr:from>
    <xdr:to>
      <xdr:col>7</xdr:col>
      <xdr:colOff>375890</xdr:colOff>
      <xdr:row>25</xdr:row>
      <xdr:rowOff>139714</xdr:rowOff>
    </xdr:to>
    <xdr:sp macro="" textlink="">
      <xdr:nvSpPr>
        <xdr:cNvPr id="356" name="太陽 355"/>
        <xdr:cNvSpPr/>
      </xdr:nvSpPr>
      <xdr:spPr>
        <a:xfrm>
          <a:off x="4344379" y="45956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xdr:row>
      <xdr:rowOff>31493</xdr:rowOff>
    </xdr:from>
    <xdr:to>
      <xdr:col>7</xdr:col>
      <xdr:colOff>359597</xdr:colOff>
      <xdr:row>26</xdr:row>
      <xdr:rowOff>136893</xdr:rowOff>
    </xdr:to>
    <xdr:sp macro="" textlink="">
      <xdr:nvSpPr>
        <xdr:cNvPr id="357" name="月 356"/>
        <xdr:cNvSpPr/>
      </xdr:nvSpPr>
      <xdr:spPr>
        <a:xfrm rot="13320000">
          <a:off x="4383597" y="47558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xdr:row>
      <xdr:rowOff>23653</xdr:rowOff>
    </xdr:from>
    <xdr:to>
      <xdr:col>7</xdr:col>
      <xdr:colOff>375890</xdr:colOff>
      <xdr:row>28</xdr:row>
      <xdr:rowOff>139714</xdr:rowOff>
    </xdr:to>
    <xdr:sp macro="" textlink="">
      <xdr:nvSpPr>
        <xdr:cNvPr id="358" name="太陽 357"/>
        <xdr:cNvSpPr/>
      </xdr:nvSpPr>
      <xdr:spPr>
        <a:xfrm>
          <a:off x="4344379" y="50528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xdr:row>
      <xdr:rowOff>31493</xdr:rowOff>
    </xdr:from>
    <xdr:to>
      <xdr:col>7</xdr:col>
      <xdr:colOff>359597</xdr:colOff>
      <xdr:row>29</xdr:row>
      <xdr:rowOff>136893</xdr:rowOff>
    </xdr:to>
    <xdr:sp macro="" textlink="">
      <xdr:nvSpPr>
        <xdr:cNvPr id="359" name="月 358"/>
        <xdr:cNvSpPr/>
      </xdr:nvSpPr>
      <xdr:spPr>
        <a:xfrm rot="13320000">
          <a:off x="4383597" y="52130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xdr:row>
      <xdr:rowOff>23653</xdr:rowOff>
    </xdr:from>
    <xdr:to>
      <xdr:col>7</xdr:col>
      <xdr:colOff>375890</xdr:colOff>
      <xdr:row>31</xdr:row>
      <xdr:rowOff>139714</xdr:rowOff>
    </xdr:to>
    <xdr:sp macro="" textlink="">
      <xdr:nvSpPr>
        <xdr:cNvPr id="360" name="太陽 359"/>
        <xdr:cNvSpPr/>
      </xdr:nvSpPr>
      <xdr:spPr>
        <a:xfrm>
          <a:off x="4344379" y="5510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32</xdr:row>
      <xdr:rowOff>31493</xdr:rowOff>
    </xdr:from>
    <xdr:to>
      <xdr:col>7</xdr:col>
      <xdr:colOff>359597</xdr:colOff>
      <xdr:row>32</xdr:row>
      <xdr:rowOff>136893</xdr:rowOff>
    </xdr:to>
    <xdr:sp macro="" textlink="">
      <xdr:nvSpPr>
        <xdr:cNvPr id="361" name="月 360"/>
        <xdr:cNvSpPr/>
      </xdr:nvSpPr>
      <xdr:spPr>
        <a:xfrm rot="13320000">
          <a:off x="4383597" y="5670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xdr:row>
      <xdr:rowOff>23653</xdr:rowOff>
    </xdr:from>
    <xdr:to>
      <xdr:col>7</xdr:col>
      <xdr:colOff>375890</xdr:colOff>
      <xdr:row>31</xdr:row>
      <xdr:rowOff>139714</xdr:rowOff>
    </xdr:to>
    <xdr:sp macro="" textlink="">
      <xdr:nvSpPr>
        <xdr:cNvPr id="362" name="太陽 361"/>
        <xdr:cNvSpPr/>
      </xdr:nvSpPr>
      <xdr:spPr>
        <a:xfrm>
          <a:off x="4344379" y="5510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32</xdr:row>
      <xdr:rowOff>31493</xdr:rowOff>
    </xdr:from>
    <xdr:to>
      <xdr:col>7</xdr:col>
      <xdr:colOff>359597</xdr:colOff>
      <xdr:row>32</xdr:row>
      <xdr:rowOff>136893</xdr:rowOff>
    </xdr:to>
    <xdr:sp macro="" textlink="">
      <xdr:nvSpPr>
        <xdr:cNvPr id="363" name="月 362"/>
        <xdr:cNvSpPr/>
      </xdr:nvSpPr>
      <xdr:spPr>
        <a:xfrm rot="13320000">
          <a:off x="4383597" y="5670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34</xdr:row>
      <xdr:rowOff>23653</xdr:rowOff>
    </xdr:from>
    <xdr:to>
      <xdr:col>7</xdr:col>
      <xdr:colOff>375890</xdr:colOff>
      <xdr:row>34</xdr:row>
      <xdr:rowOff>139714</xdr:rowOff>
    </xdr:to>
    <xdr:sp macro="" textlink="">
      <xdr:nvSpPr>
        <xdr:cNvPr id="364" name="太陽 363"/>
        <xdr:cNvSpPr/>
      </xdr:nvSpPr>
      <xdr:spPr>
        <a:xfrm>
          <a:off x="4344379" y="59672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35</xdr:row>
      <xdr:rowOff>31493</xdr:rowOff>
    </xdr:from>
    <xdr:to>
      <xdr:col>7</xdr:col>
      <xdr:colOff>359597</xdr:colOff>
      <xdr:row>35</xdr:row>
      <xdr:rowOff>136893</xdr:rowOff>
    </xdr:to>
    <xdr:sp macro="" textlink="">
      <xdr:nvSpPr>
        <xdr:cNvPr id="365" name="月 364"/>
        <xdr:cNvSpPr/>
      </xdr:nvSpPr>
      <xdr:spPr>
        <a:xfrm rot="13320000">
          <a:off x="4383597" y="61274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37</xdr:row>
      <xdr:rowOff>23653</xdr:rowOff>
    </xdr:from>
    <xdr:to>
      <xdr:col>7</xdr:col>
      <xdr:colOff>375890</xdr:colOff>
      <xdr:row>37</xdr:row>
      <xdr:rowOff>139714</xdr:rowOff>
    </xdr:to>
    <xdr:sp macro="" textlink="">
      <xdr:nvSpPr>
        <xdr:cNvPr id="366" name="太陽 365"/>
        <xdr:cNvSpPr/>
      </xdr:nvSpPr>
      <xdr:spPr>
        <a:xfrm>
          <a:off x="4344379" y="64244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38</xdr:row>
      <xdr:rowOff>31493</xdr:rowOff>
    </xdr:from>
    <xdr:to>
      <xdr:col>7</xdr:col>
      <xdr:colOff>359597</xdr:colOff>
      <xdr:row>38</xdr:row>
      <xdr:rowOff>136893</xdr:rowOff>
    </xdr:to>
    <xdr:sp macro="" textlink="">
      <xdr:nvSpPr>
        <xdr:cNvPr id="367" name="月 366"/>
        <xdr:cNvSpPr/>
      </xdr:nvSpPr>
      <xdr:spPr>
        <a:xfrm rot="13320000">
          <a:off x="4383597" y="65846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40</xdr:row>
      <xdr:rowOff>23653</xdr:rowOff>
    </xdr:from>
    <xdr:to>
      <xdr:col>7</xdr:col>
      <xdr:colOff>375890</xdr:colOff>
      <xdr:row>40</xdr:row>
      <xdr:rowOff>139714</xdr:rowOff>
    </xdr:to>
    <xdr:sp macro="" textlink="">
      <xdr:nvSpPr>
        <xdr:cNvPr id="368" name="太陽 367"/>
        <xdr:cNvSpPr/>
      </xdr:nvSpPr>
      <xdr:spPr>
        <a:xfrm>
          <a:off x="4344379" y="68816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41</xdr:row>
      <xdr:rowOff>31493</xdr:rowOff>
    </xdr:from>
    <xdr:to>
      <xdr:col>7</xdr:col>
      <xdr:colOff>359597</xdr:colOff>
      <xdr:row>41</xdr:row>
      <xdr:rowOff>136893</xdr:rowOff>
    </xdr:to>
    <xdr:sp macro="" textlink="">
      <xdr:nvSpPr>
        <xdr:cNvPr id="369" name="月 368"/>
        <xdr:cNvSpPr/>
      </xdr:nvSpPr>
      <xdr:spPr>
        <a:xfrm rot="13320000">
          <a:off x="4383597" y="70418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43</xdr:row>
      <xdr:rowOff>23653</xdr:rowOff>
    </xdr:from>
    <xdr:to>
      <xdr:col>7</xdr:col>
      <xdr:colOff>375890</xdr:colOff>
      <xdr:row>43</xdr:row>
      <xdr:rowOff>139714</xdr:rowOff>
    </xdr:to>
    <xdr:sp macro="" textlink="">
      <xdr:nvSpPr>
        <xdr:cNvPr id="370" name="太陽 369"/>
        <xdr:cNvSpPr/>
      </xdr:nvSpPr>
      <xdr:spPr>
        <a:xfrm>
          <a:off x="4344379" y="73388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44</xdr:row>
      <xdr:rowOff>31493</xdr:rowOff>
    </xdr:from>
    <xdr:to>
      <xdr:col>7</xdr:col>
      <xdr:colOff>359597</xdr:colOff>
      <xdr:row>44</xdr:row>
      <xdr:rowOff>136893</xdr:rowOff>
    </xdr:to>
    <xdr:sp macro="" textlink="">
      <xdr:nvSpPr>
        <xdr:cNvPr id="371" name="月 370"/>
        <xdr:cNvSpPr/>
      </xdr:nvSpPr>
      <xdr:spPr>
        <a:xfrm rot="13320000">
          <a:off x="4383597" y="74990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46</xdr:row>
      <xdr:rowOff>23653</xdr:rowOff>
    </xdr:from>
    <xdr:to>
      <xdr:col>7</xdr:col>
      <xdr:colOff>375890</xdr:colOff>
      <xdr:row>46</xdr:row>
      <xdr:rowOff>139714</xdr:rowOff>
    </xdr:to>
    <xdr:sp macro="" textlink="">
      <xdr:nvSpPr>
        <xdr:cNvPr id="372" name="太陽 371"/>
        <xdr:cNvSpPr/>
      </xdr:nvSpPr>
      <xdr:spPr>
        <a:xfrm>
          <a:off x="4344379" y="7796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47</xdr:row>
      <xdr:rowOff>31493</xdr:rowOff>
    </xdr:from>
    <xdr:to>
      <xdr:col>7</xdr:col>
      <xdr:colOff>359597</xdr:colOff>
      <xdr:row>47</xdr:row>
      <xdr:rowOff>136893</xdr:rowOff>
    </xdr:to>
    <xdr:sp macro="" textlink="">
      <xdr:nvSpPr>
        <xdr:cNvPr id="373" name="月 372"/>
        <xdr:cNvSpPr/>
      </xdr:nvSpPr>
      <xdr:spPr>
        <a:xfrm rot="13320000">
          <a:off x="4383597" y="7956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49</xdr:row>
      <xdr:rowOff>23653</xdr:rowOff>
    </xdr:from>
    <xdr:to>
      <xdr:col>7</xdr:col>
      <xdr:colOff>375890</xdr:colOff>
      <xdr:row>49</xdr:row>
      <xdr:rowOff>139714</xdr:rowOff>
    </xdr:to>
    <xdr:sp macro="" textlink="">
      <xdr:nvSpPr>
        <xdr:cNvPr id="374" name="太陽 373"/>
        <xdr:cNvSpPr/>
      </xdr:nvSpPr>
      <xdr:spPr>
        <a:xfrm>
          <a:off x="4344379" y="82532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50</xdr:row>
      <xdr:rowOff>31493</xdr:rowOff>
    </xdr:from>
    <xdr:to>
      <xdr:col>7</xdr:col>
      <xdr:colOff>359597</xdr:colOff>
      <xdr:row>50</xdr:row>
      <xdr:rowOff>136893</xdr:rowOff>
    </xdr:to>
    <xdr:sp macro="" textlink="">
      <xdr:nvSpPr>
        <xdr:cNvPr id="375" name="月 374"/>
        <xdr:cNvSpPr/>
      </xdr:nvSpPr>
      <xdr:spPr>
        <a:xfrm rot="13320000">
          <a:off x="4383597" y="84134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52</xdr:row>
      <xdr:rowOff>23653</xdr:rowOff>
    </xdr:from>
    <xdr:to>
      <xdr:col>7</xdr:col>
      <xdr:colOff>375890</xdr:colOff>
      <xdr:row>52</xdr:row>
      <xdr:rowOff>139714</xdr:rowOff>
    </xdr:to>
    <xdr:sp macro="" textlink="">
      <xdr:nvSpPr>
        <xdr:cNvPr id="376" name="太陽 375"/>
        <xdr:cNvSpPr/>
      </xdr:nvSpPr>
      <xdr:spPr>
        <a:xfrm>
          <a:off x="4344379" y="87104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53</xdr:row>
      <xdr:rowOff>31493</xdr:rowOff>
    </xdr:from>
    <xdr:to>
      <xdr:col>7</xdr:col>
      <xdr:colOff>359597</xdr:colOff>
      <xdr:row>53</xdr:row>
      <xdr:rowOff>136893</xdr:rowOff>
    </xdr:to>
    <xdr:sp macro="" textlink="">
      <xdr:nvSpPr>
        <xdr:cNvPr id="377" name="月 376"/>
        <xdr:cNvSpPr/>
      </xdr:nvSpPr>
      <xdr:spPr>
        <a:xfrm rot="13320000">
          <a:off x="4383597" y="88706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55</xdr:row>
      <xdr:rowOff>23653</xdr:rowOff>
    </xdr:from>
    <xdr:to>
      <xdr:col>7</xdr:col>
      <xdr:colOff>375890</xdr:colOff>
      <xdr:row>55</xdr:row>
      <xdr:rowOff>139714</xdr:rowOff>
    </xdr:to>
    <xdr:sp macro="" textlink="">
      <xdr:nvSpPr>
        <xdr:cNvPr id="378" name="太陽 377"/>
        <xdr:cNvSpPr/>
      </xdr:nvSpPr>
      <xdr:spPr>
        <a:xfrm>
          <a:off x="4344379" y="91676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56</xdr:row>
      <xdr:rowOff>31493</xdr:rowOff>
    </xdr:from>
    <xdr:to>
      <xdr:col>7</xdr:col>
      <xdr:colOff>359597</xdr:colOff>
      <xdr:row>56</xdr:row>
      <xdr:rowOff>136893</xdr:rowOff>
    </xdr:to>
    <xdr:sp macro="" textlink="">
      <xdr:nvSpPr>
        <xdr:cNvPr id="379" name="月 378"/>
        <xdr:cNvSpPr/>
      </xdr:nvSpPr>
      <xdr:spPr>
        <a:xfrm rot="13320000">
          <a:off x="4383597" y="93278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58</xdr:row>
      <xdr:rowOff>23653</xdr:rowOff>
    </xdr:from>
    <xdr:to>
      <xdr:col>7</xdr:col>
      <xdr:colOff>375890</xdr:colOff>
      <xdr:row>58</xdr:row>
      <xdr:rowOff>139714</xdr:rowOff>
    </xdr:to>
    <xdr:sp macro="" textlink="">
      <xdr:nvSpPr>
        <xdr:cNvPr id="380" name="太陽 379"/>
        <xdr:cNvSpPr/>
      </xdr:nvSpPr>
      <xdr:spPr>
        <a:xfrm>
          <a:off x="4344379" y="96248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59</xdr:row>
      <xdr:rowOff>31493</xdr:rowOff>
    </xdr:from>
    <xdr:to>
      <xdr:col>7</xdr:col>
      <xdr:colOff>359597</xdr:colOff>
      <xdr:row>59</xdr:row>
      <xdr:rowOff>136893</xdr:rowOff>
    </xdr:to>
    <xdr:sp macro="" textlink="">
      <xdr:nvSpPr>
        <xdr:cNvPr id="381" name="月 380"/>
        <xdr:cNvSpPr/>
      </xdr:nvSpPr>
      <xdr:spPr>
        <a:xfrm rot="13320000">
          <a:off x="4383597" y="97850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61</xdr:row>
      <xdr:rowOff>23653</xdr:rowOff>
    </xdr:from>
    <xdr:to>
      <xdr:col>7</xdr:col>
      <xdr:colOff>375890</xdr:colOff>
      <xdr:row>61</xdr:row>
      <xdr:rowOff>139714</xdr:rowOff>
    </xdr:to>
    <xdr:sp macro="" textlink="">
      <xdr:nvSpPr>
        <xdr:cNvPr id="382" name="太陽 381"/>
        <xdr:cNvSpPr/>
      </xdr:nvSpPr>
      <xdr:spPr>
        <a:xfrm>
          <a:off x="4344379" y="10082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62</xdr:row>
      <xdr:rowOff>31493</xdr:rowOff>
    </xdr:from>
    <xdr:to>
      <xdr:col>7</xdr:col>
      <xdr:colOff>359597</xdr:colOff>
      <xdr:row>62</xdr:row>
      <xdr:rowOff>136893</xdr:rowOff>
    </xdr:to>
    <xdr:sp macro="" textlink="">
      <xdr:nvSpPr>
        <xdr:cNvPr id="383" name="月 382"/>
        <xdr:cNvSpPr/>
      </xdr:nvSpPr>
      <xdr:spPr>
        <a:xfrm rot="13320000">
          <a:off x="4383597" y="10242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61</xdr:row>
      <xdr:rowOff>23653</xdr:rowOff>
    </xdr:from>
    <xdr:to>
      <xdr:col>7</xdr:col>
      <xdr:colOff>375890</xdr:colOff>
      <xdr:row>61</xdr:row>
      <xdr:rowOff>139714</xdr:rowOff>
    </xdr:to>
    <xdr:sp macro="" textlink="">
      <xdr:nvSpPr>
        <xdr:cNvPr id="384" name="太陽 383"/>
        <xdr:cNvSpPr/>
      </xdr:nvSpPr>
      <xdr:spPr>
        <a:xfrm>
          <a:off x="4344379" y="10082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62</xdr:row>
      <xdr:rowOff>31493</xdr:rowOff>
    </xdr:from>
    <xdr:to>
      <xdr:col>7</xdr:col>
      <xdr:colOff>359597</xdr:colOff>
      <xdr:row>62</xdr:row>
      <xdr:rowOff>136893</xdr:rowOff>
    </xdr:to>
    <xdr:sp macro="" textlink="">
      <xdr:nvSpPr>
        <xdr:cNvPr id="385" name="月 384"/>
        <xdr:cNvSpPr/>
      </xdr:nvSpPr>
      <xdr:spPr>
        <a:xfrm rot="13320000">
          <a:off x="4383597" y="10242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64</xdr:row>
      <xdr:rowOff>23653</xdr:rowOff>
    </xdr:from>
    <xdr:to>
      <xdr:col>7</xdr:col>
      <xdr:colOff>375890</xdr:colOff>
      <xdr:row>64</xdr:row>
      <xdr:rowOff>139714</xdr:rowOff>
    </xdr:to>
    <xdr:sp macro="" textlink="">
      <xdr:nvSpPr>
        <xdr:cNvPr id="386" name="太陽 385"/>
        <xdr:cNvSpPr/>
      </xdr:nvSpPr>
      <xdr:spPr>
        <a:xfrm>
          <a:off x="4344379" y="105392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65</xdr:row>
      <xdr:rowOff>31493</xdr:rowOff>
    </xdr:from>
    <xdr:to>
      <xdr:col>7</xdr:col>
      <xdr:colOff>359597</xdr:colOff>
      <xdr:row>65</xdr:row>
      <xdr:rowOff>136893</xdr:rowOff>
    </xdr:to>
    <xdr:sp macro="" textlink="">
      <xdr:nvSpPr>
        <xdr:cNvPr id="387" name="月 386"/>
        <xdr:cNvSpPr/>
      </xdr:nvSpPr>
      <xdr:spPr>
        <a:xfrm rot="13320000">
          <a:off x="4383597" y="106994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67</xdr:row>
      <xdr:rowOff>23653</xdr:rowOff>
    </xdr:from>
    <xdr:to>
      <xdr:col>7</xdr:col>
      <xdr:colOff>375890</xdr:colOff>
      <xdr:row>67</xdr:row>
      <xdr:rowOff>139714</xdr:rowOff>
    </xdr:to>
    <xdr:sp macro="" textlink="">
      <xdr:nvSpPr>
        <xdr:cNvPr id="388" name="太陽 387"/>
        <xdr:cNvSpPr/>
      </xdr:nvSpPr>
      <xdr:spPr>
        <a:xfrm>
          <a:off x="4344379" y="109964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68</xdr:row>
      <xdr:rowOff>31493</xdr:rowOff>
    </xdr:from>
    <xdr:to>
      <xdr:col>7</xdr:col>
      <xdr:colOff>359597</xdr:colOff>
      <xdr:row>68</xdr:row>
      <xdr:rowOff>136893</xdr:rowOff>
    </xdr:to>
    <xdr:sp macro="" textlink="">
      <xdr:nvSpPr>
        <xdr:cNvPr id="389" name="月 388"/>
        <xdr:cNvSpPr/>
      </xdr:nvSpPr>
      <xdr:spPr>
        <a:xfrm rot="13320000">
          <a:off x="4383597" y="111566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70</xdr:row>
      <xdr:rowOff>23653</xdr:rowOff>
    </xdr:from>
    <xdr:to>
      <xdr:col>7</xdr:col>
      <xdr:colOff>375890</xdr:colOff>
      <xdr:row>70</xdr:row>
      <xdr:rowOff>139714</xdr:rowOff>
    </xdr:to>
    <xdr:sp macro="" textlink="">
      <xdr:nvSpPr>
        <xdr:cNvPr id="390" name="太陽 389"/>
        <xdr:cNvSpPr/>
      </xdr:nvSpPr>
      <xdr:spPr>
        <a:xfrm>
          <a:off x="4344379" y="114536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71</xdr:row>
      <xdr:rowOff>31493</xdr:rowOff>
    </xdr:from>
    <xdr:to>
      <xdr:col>7</xdr:col>
      <xdr:colOff>359597</xdr:colOff>
      <xdr:row>71</xdr:row>
      <xdr:rowOff>136893</xdr:rowOff>
    </xdr:to>
    <xdr:sp macro="" textlink="">
      <xdr:nvSpPr>
        <xdr:cNvPr id="391" name="月 390"/>
        <xdr:cNvSpPr/>
      </xdr:nvSpPr>
      <xdr:spPr>
        <a:xfrm rot="13320000">
          <a:off x="4383597" y="116138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73</xdr:row>
      <xdr:rowOff>23653</xdr:rowOff>
    </xdr:from>
    <xdr:to>
      <xdr:col>7</xdr:col>
      <xdr:colOff>375890</xdr:colOff>
      <xdr:row>73</xdr:row>
      <xdr:rowOff>139714</xdr:rowOff>
    </xdr:to>
    <xdr:sp macro="" textlink="">
      <xdr:nvSpPr>
        <xdr:cNvPr id="392" name="太陽 391"/>
        <xdr:cNvSpPr/>
      </xdr:nvSpPr>
      <xdr:spPr>
        <a:xfrm>
          <a:off x="4344379" y="119108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74</xdr:row>
      <xdr:rowOff>31493</xdr:rowOff>
    </xdr:from>
    <xdr:to>
      <xdr:col>7</xdr:col>
      <xdr:colOff>359597</xdr:colOff>
      <xdr:row>74</xdr:row>
      <xdr:rowOff>136893</xdr:rowOff>
    </xdr:to>
    <xdr:sp macro="" textlink="">
      <xdr:nvSpPr>
        <xdr:cNvPr id="393" name="月 392"/>
        <xdr:cNvSpPr/>
      </xdr:nvSpPr>
      <xdr:spPr>
        <a:xfrm rot="13320000">
          <a:off x="4383597" y="120710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76</xdr:row>
      <xdr:rowOff>23653</xdr:rowOff>
    </xdr:from>
    <xdr:to>
      <xdr:col>7</xdr:col>
      <xdr:colOff>375890</xdr:colOff>
      <xdr:row>76</xdr:row>
      <xdr:rowOff>139714</xdr:rowOff>
    </xdr:to>
    <xdr:sp macro="" textlink="">
      <xdr:nvSpPr>
        <xdr:cNvPr id="394" name="太陽 393"/>
        <xdr:cNvSpPr/>
      </xdr:nvSpPr>
      <xdr:spPr>
        <a:xfrm>
          <a:off x="4344379" y="12368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77</xdr:row>
      <xdr:rowOff>31493</xdr:rowOff>
    </xdr:from>
    <xdr:to>
      <xdr:col>7</xdr:col>
      <xdr:colOff>359597</xdr:colOff>
      <xdr:row>77</xdr:row>
      <xdr:rowOff>136893</xdr:rowOff>
    </xdr:to>
    <xdr:sp macro="" textlink="">
      <xdr:nvSpPr>
        <xdr:cNvPr id="395" name="月 394"/>
        <xdr:cNvSpPr/>
      </xdr:nvSpPr>
      <xdr:spPr>
        <a:xfrm rot="13320000">
          <a:off x="4383597" y="12528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79</xdr:row>
      <xdr:rowOff>23653</xdr:rowOff>
    </xdr:from>
    <xdr:to>
      <xdr:col>7</xdr:col>
      <xdr:colOff>375890</xdr:colOff>
      <xdr:row>79</xdr:row>
      <xdr:rowOff>139714</xdr:rowOff>
    </xdr:to>
    <xdr:sp macro="" textlink="">
      <xdr:nvSpPr>
        <xdr:cNvPr id="396" name="太陽 395"/>
        <xdr:cNvSpPr/>
      </xdr:nvSpPr>
      <xdr:spPr>
        <a:xfrm>
          <a:off x="4344379" y="128252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80</xdr:row>
      <xdr:rowOff>31493</xdr:rowOff>
    </xdr:from>
    <xdr:to>
      <xdr:col>7</xdr:col>
      <xdr:colOff>359597</xdr:colOff>
      <xdr:row>80</xdr:row>
      <xdr:rowOff>136893</xdr:rowOff>
    </xdr:to>
    <xdr:sp macro="" textlink="">
      <xdr:nvSpPr>
        <xdr:cNvPr id="397" name="月 396"/>
        <xdr:cNvSpPr/>
      </xdr:nvSpPr>
      <xdr:spPr>
        <a:xfrm rot="13320000">
          <a:off x="4383597" y="129854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xdr:row>
      <xdr:rowOff>23653</xdr:rowOff>
    </xdr:from>
    <xdr:to>
      <xdr:col>7</xdr:col>
      <xdr:colOff>375890</xdr:colOff>
      <xdr:row>22</xdr:row>
      <xdr:rowOff>139714</xdr:rowOff>
    </xdr:to>
    <xdr:sp macro="" textlink="">
      <xdr:nvSpPr>
        <xdr:cNvPr id="398" name="太陽 397"/>
        <xdr:cNvSpPr/>
      </xdr:nvSpPr>
      <xdr:spPr>
        <a:xfrm>
          <a:off x="4344379" y="41384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xdr:row>
      <xdr:rowOff>31493</xdr:rowOff>
    </xdr:from>
    <xdr:to>
      <xdr:col>7</xdr:col>
      <xdr:colOff>359597</xdr:colOff>
      <xdr:row>23</xdr:row>
      <xdr:rowOff>136893</xdr:rowOff>
    </xdr:to>
    <xdr:sp macro="" textlink="">
      <xdr:nvSpPr>
        <xdr:cNvPr id="399" name="月 398"/>
        <xdr:cNvSpPr/>
      </xdr:nvSpPr>
      <xdr:spPr>
        <a:xfrm rot="13320000">
          <a:off x="4383597" y="42986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xdr:row>
      <xdr:rowOff>23653</xdr:rowOff>
    </xdr:from>
    <xdr:to>
      <xdr:col>7</xdr:col>
      <xdr:colOff>375890</xdr:colOff>
      <xdr:row>25</xdr:row>
      <xdr:rowOff>139714</xdr:rowOff>
    </xdr:to>
    <xdr:sp macro="" textlink="">
      <xdr:nvSpPr>
        <xdr:cNvPr id="400" name="太陽 399"/>
        <xdr:cNvSpPr/>
      </xdr:nvSpPr>
      <xdr:spPr>
        <a:xfrm>
          <a:off x="4344379" y="45956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xdr:row>
      <xdr:rowOff>31493</xdr:rowOff>
    </xdr:from>
    <xdr:to>
      <xdr:col>7</xdr:col>
      <xdr:colOff>359597</xdr:colOff>
      <xdr:row>26</xdr:row>
      <xdr:rowOff>136893</xdr:rowOff>
    </xdr:to>
    <xdr:sp macro="" textlink="">
      <xdr:nvSpPr>
        <xdr:cNvPr id="401" name="月 400"/>
        <xdr:cNvSpPr/>
      </xdr:nvSpPr>
      <xdr:spPr>
        <a:xfrm rot="13320000">
          <a:off x="4383597" y="47558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xdr:row>
      <xdr:rowOff>23653</xdr:rowOff>
    </xdr:from>
    <xdr:to>
      <xdr:col>7</xdr:col>
      <xdr:colOff>375890</xdr:colOff>
      <xdr:row>28</xdr:row>
      <xdr:rowOff>139714</xdr:rowOff>
    </xdr:to>
    <xdr:sp macro="" textlink="">
      <xdr:nvSpPr>
        <xdr:cNvPr id="402" name="太陽 401"/>
        <xdr:cNvSpPr/>
      </xdr:nvSpPr>
      <xdr:spPr>
        <a:xfrm>
          <a:off x="4344379" y="50528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xdr:row>
      <xdr:rowOff>31493</xdr:rowOff>
    </xdr:from>
    <xdr:to>
      <xdr:col>7</xdr:col>
      <xdr:colOff>359597</xdr:colOff>
      <xdr:row>29</xdr:row>
      <xdr:rowOff>136893</xdr:rowOff>
    </xdr:to>
    <xdr:sp macro="" textlink="">
      <xdr:nvSpPr>
        <xdr:cNvPr id="403" name="月 402"/>
        <xdr:cNvSpPr/>
      </xdr:nvSpPr>
      <xdr:spPr>
        <a:xfrm rot="13320000">
          <a:off x="4383597" y="52130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xdr:row>
      <xdr:rowOff>23653</xdr:rowOff>
    </xdr:from>
    <xdr:to>
      <xdr:col>7</xdr:col>
      <xdr:colOff>375890</xdr:colOff>
      <xdr:row>31</xdr:row>
      <xdr:rowOff>139714</xdr:rowOff>
    </xdr:to>
    <xdr:sp macro="" textlink="">
      <xdr:nvSpPr>
        <xdr:cNvPr id="404" name="太陽 403"/>
        <xdr:cNvSpPr/>
      </xdr:nvSpPr>
      <xdr:spPr>
        <a:xfrm>
          <a:off x="4344379" y="5510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32</xdr:row>
      <xdr:rowOff>31493</xdr:rowOff>
    </xdr:from>
    <xdr:to>
      <xdr:col>7</xdr:col>
      <xdr:colOff>359597</xdr:colOff>
      <xdr:row>32</xdr:row>
      <xdr:rowOff>136893</xdr:rowOff>
    </xdr:to>
    <xdr:sp macro="" textlink="">
      <xdr:nvSpPr>
        <xdr:cNvPr id="405" name="月 404"/>
        <xdr:cNvSpPr/>
      </xdr:nvSpPr>
      <xdr:spPr>
        <a:xfrm rot="13320000">
          <a:off x="4383597" y="5670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xdr:row>
      <xdr:rowOff>23653</xdr:rowOff>
    </xdr:from>
    <xdr:to>
      <xdr:col>7</xdr:col>
      <xdr:colOff>375890</xdr:colOff>
      <xdr:row>31</xdr:row>
      <xdr:rowOff>139714</xdr:rowOff>
    </xdr:to>
    <xdr:sp macro="" textlink="">
      <xdr:nvSpPr>
        <xdr:cNvPr id="406" name="太陽 405"/>
        <xdr:cNvSpPr/>
      </xdr:nvSpPr>
      <xdr:spPr>
        <a:xfrm>
          <a:off x="4344379" y="5510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32</xdr:row>
      <xdr:rowOff>31493</xdr:rowOff>
    </xdr:from>
    <xdr:to>
      <xdr:col>7</xdr:col>
      <xdr:colOff>359597</xdr:colOff>
      <xdr:row>32</xdr:row>
      <xdr:rowOff>136893</xdr:rowOff>
    </xdr:to>
    <xdr:sp macro="" textlink="">
      <xdr:nvSpPr>
        <xdr:cNvPr id="407" name="月 406"/>
        <xdr:cNvSpPr/>
      </xdr:nvSpPr>
      <xdr:spPr>
        <a:xfrm rot="13320000">
          <a:off x="4383597" y="5670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34</xdr:row>
      <xdr:rowOff>23653</xdr:rowOff>
    </xdr:from>
    <xdr:to>
      <xdr:col>7</xdr:col>
      <xdr:colOff>375890</xdr:colOff>
      <xdr:row>34</xdr:row>
      <xdr:rowOff>139714</xdr:rowOff>
    </xdr:to>
    <xdr:sp macro="" textlink="">
      <xdr:nvSpPr>
        <xdr:cNvPr id="408" name="太陽 407"/>
        <xdr:cNvSpPr/>
      </xdr:nvSpPr>
      <xdr:spPr>
        <a:xfrm>
          <a:off x="4344379" y="59672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35</xdr:row>
      <xdr:rowOff>31493</xdr:rowOff>
    </xdr:from>
    <xdr:to>
      <xdr:col>7</xdr:col>
      <xdr:colOff>359597</xdr:colOff>
      <xdr:row>35</xdr:row>
      <xdr:rowOff>136893</xdr:rowOff>
    </xdr:to>
    <xdr:sp macro="" textlink="">
      <xdr:nvSpPr>
        <xdr:cNvPr id="409" name="月 408"/>
        <xdr:cNvSpPr/>
      </xdr:nvSpPr>
      <xdr:spPr>
        <a:xfrm rot="13320000">
          <a:off x="4383597" y="61274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37</xdr:row>
      <xdr:rowOff>23653</xdr:rowOff>
    </xdr:from>
    <xdr:to>
      <xdr:col>7</xdr:col>
      <xdr:colOff>375890</xdr:colOff>
      <xdr:row>37</xdr:row>
      <xdr:rowOff>139714</xdr:rowOff>
    </xdr:to>
    <xdr:sp macro="" textlink="">
      <xdr:nvSpPr>
        <xdr:cNvPr id="410" name="太陽 409"/>
        <xdr:cNvSpPr/>
      </xdr:nvSpPr>
      <xdr:spPr>
        <a:xfrm>
          <a:off x="4344379" y="64244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38</xdr:row>
      <xdr:rowOff>31493</xdr:rowOff>
    </xdr:from>
    <xdr:to>
      <xdr:col>7</xdr:col>
      <xdr:colOff>359597</xdr:colOff>
      <xdr:row>38</xdr:row>
      <xdr:rowOff>136893</xdr:rowOff>
    </xdr:to>
    <xdr:sp macro="" textlink="">
      <xdr:nvSpPr>
        <xdr:cNvPr id="411" name="月 410"/>
        <xdr:cNvSpPr/>
      </xdr:nvSpPr>
      <xdr:spPr>
        <a:xfrm rot="13320000">
          <a:off x="4383597" y="65846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40</xdr:row>
      <xdr:rowOff>23653</xdr:rowOff>
    </xdr:from>
    <xdr:to>
      <xdr:col>7</xdr:col>
      <xdr:colOff>375890</xdr:colOff>
      <xdr:row>40</xdr:row>
      <xdr:rowOff>139714</xdr:rowOff>
    </xdr:to>
    <xdr:sp macro="" textlink="">
      <xdr:nvSpPr>
        <xdr:cNvPr id="412" name="太陽 411"/>
        <xdr:cNvSpPr/>
      </xdr:nvSpPr>
      <xdr:spPr>
        <a:xfrm>
          <a:off x="4344379" y="68816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41</xdr:row>
      <xdr:rowOff>31493</xdr:rowOff>
    </xdr:from>
    <xdr:to>
      <xdr:col>7</xdr:col>
      <xdr:colOff>359597</xdr:colOff>
      <xdr:row>41</xdr:row>
      <xdr:rowOff>136893</xdr:rowOff>
    </xdr:to>
    <xdr:sp macro="" textlink="">
      <xdr:nvSpPr>
        <xdr:cNvPr id="413" name="月 412"/>
        <xdr:cNvSpPr/>
      </xdr:nvSpPr>
      <xdr:spPr>
        <a:xfrm rot="13320000">
          <a:off x="4383597" y="70418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43</xdr:row>
      <xdr:rowOff>23653</xdr:rowOff>
    </xdr:from>
    <xdr:to>
      <xdr:col>7</xdr:col>
      <xdr:colOff>375890</xdr:colOff>
      <xdr:row>43</xdr:row>
      <xdr:rowOff>139714</xdr:rowOff>
    </xdr:to>
    <xdr:sp macro="" textlink="">
      <xdr:nvSpPr>
        <xdr:cNvPr id="414" name="太陽 413"/>
        <xdr:cNvSpPr/>
      </xdr:nvSpPr>
      <xdr:spPr>
        <a:xfrm>
          <a:off x="4344379" y="73388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44</xdr:row>
      <xdr:rowOff>31493</xdr:rowOff>
    </xdr:from>
    <xdr:to>
      <xdr:col>7</xdr:col>
      <xdr:colOff>359597</xdr:colOff>
      <xdr:row>44</xdr:row>
      <xdr:rowOff>136893</xdr:rowOff>
    </xdr:to>
    <xdr:sp macro="" textlink="">
      <xdr:nvSpPr>
        <xdr:cNvPr id="415" name="月 414"/>
        <xdr:cNvSpPr/>
      </xdr:nvSpPr>
      <xdr:spPr>
        <a:xfrm rot="13320000">
          <a:off x="4383597" y="74990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46</xdr:row>
      <xdr:rowOff>23653</xdr:rowOff>
    </xdr:from>
    <xdr:to>
      <xdr:col>7</xdr:col>
      <xdr:colOff>375890</xdr:colOff>
      <xdr:row>46</xdr:row>
      <xdr:rowOff>139714</xdr:rowOff>
    </xdr:to>
    <xdr:sp macro="" textlink="">
      <xdr:nvSpPr>
        <xdr:cNvPr id="416" name="太陽 415"/>
        <xdr:cNvSpPr/>
      </xdr:nvSpPr>
      <xdr:spPr>
        <a:xfrm>
          <a:off x="4344379" y="7796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47</xdr:row>
      <xdr:rowOff>31493</xdr:rowOff>
    </xdr:from>
    <xdr:to>
      <xdr:col>7</xdr:col>
      <xdr:colOff>359597</xdr:colOff>
      <xdr:row>47</xdr:row>
      <xdr:rowOff>136893</xdr:rowOff>
    </xdr:to>
    <xdr:sp macro="" textlink="">
      <xdr:nvSpPr>
        <xdr:cNvPr id="417" name="月 416"/>
        <xdr:cNvSpPr/>
      </xdr:nvSpPr>
      <xdr:spPr>
        <a:xfrm rot="13320000">
          <a:off x="4383597" y="7956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49</xdr:row>
      <xdr:rowOff>23653</xdr:rowOff>
    </xdr:from>
    <xdr:to>
      <xdr:col>7</xdr:col>
      <xdr:colOff>375890</xdr:colOff>
      <xdr:row>49</xdr:row>
      <xdr:rowOff>139714</xdr:rowOff>
    </xdr:to>
    <xdr:sp macro="" textlink="">
      <xdr:nvSpPr>
        <xdr:cNvPr id="418" name="太陽 417"/>
        <xdr:cNvSpPr/>
      </xdr:nvSpPr>
      <xdr:spPr>
        <a:xfrm>
          <a:off x="4344379" y="82532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50</xdr:row>
      <xdr:rowOff>31493</xdr:rowOff>
    </xdr:from>
    <xdr:to>
      <xdr:col>7</xdr:col>
      <xdr:colOff>359597</xdr:colOff>
      <xdr:row>50</xdr:row>
      <xdr:rowOff>136893</xdr:rowOff>
    </xdr:to>
    <xdr:sp macro="" textlink="">
      <xdr:nvSpPr>
        <xdr:cNvPr id="419" name="月 418"/>
        <xdr:cNvSpPr/>
      </xdr:nvSpPr>
      <xdr:spPr>
        <a:xfrm rot="13320000">
          <a:off x="4383597" y="84134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52</xdr:row>
      <xdr:rowOff>23653</xdr:rowOff>
    </xdr:from>
    <xdr:to>
      <xdr:col>7</xdr:col>
      <xdr:colOff>375890</xdr:colOff>
      <xdr:row>52</xdr:row>
      <xdr:rowOff>139714</xdr:rowOff>
    </xdr:to>
    <xdr:sp macro="" textlink="">
      <xdr:nvSpPr>
        <xdr:cNvPr id="420" name="太陽 419"/>
        <xdr:cNvSpPr/>
      </xdr:nvSpPr>
      <xdr:spPr>
        <a:xfrm>
          <a:off x="4344379" y="87104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53</xdr:row>
      <xdr:rowOff>31493</xdr:rowOff>
    </xdr:from>
    <xdr:to>
      <xdr:col>7</xdr:col>
      <xdr:colOff>359597</xdr:colOff>
      <xdr:row>53</xdr:row>
      <xdr:rowOff>136893</xdr:rowOff>
    </xdr:to>
    <xdr:sp macro="" textlink="">
      <xdr:nvSpPr>
        <xdr:cNvPr id="421" name="月 420"/>
        <xdr:cNvSpPr/>
      </xdr:nvSpPr>
      <xdr:spPr>
        <a:xfrm rot="13320000">
          <a:off x="4383597" y="88706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55</xdr:row>
      <xdr:rowOff>23653</xdr:rowOff>
    </xdr:from>
    <xdr:to>
      <xdr:col>7</xdr:col>
      <xdr:colOff>375890</xdr:colOff>
      <xdr:row>55</xdr:row>
      <xdr:rowOff>139714</xdr:rowOff>
    </xdr:to>
    <xdr:sp macro="" textlink="">
      <xdr:nvSpPr>
        <xdr:cNvPr id="422" name="太陽 421"/>
        <xdr:cNvSpPr/>
      </xdr:nvSpPr>
      <xdr:spPr>
        <a:xfrm>
          <a:off x="4344379" y="91676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56</xdr:row>
      <xdr:rowOff>31493</xdr:rowOff>
    </xdr:from>
    <xdr:to>
      <xdr:col>7</xdr:col>
      <xdr:colOff>359597</xdr:colOff>
      <xdr:row>56</xdr:row>
      <xdr:rowOff>136893</xdr:rowOff>
    </xdr:to>
    <xdr:sp macro="" textlink="">
      <xdr:nvSpPr>
        <xdr:cNvPr id="423" name="月 422"/>
        <xdr:cNvSpPr/>
      </xdr:nvSpPr>
      <xdr:spPr>
        <a:xfrm rot="13320000">
          <a:off x="4383597" y="93278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58</xdr:row>
      <xdr:rowOff>23653</xdr:rowOff>
    </xdr:from>
    <xdr:to>
      <xdr:col>7</xdr:col>
      <xdr:colOff>375890</xdr:colOff>
      <xdr:row>58</xdr:row>
      <xdr:rowOff>139714</xdr:rowOff>
    </xdr:to>
    <xdr:sp macro="" textlink="">
      <xdr:nvSpPr>
        <xdr:cNvPr id="424" name="太陽 423"/>
        <xdr:cNvSpPr/>
      </xdr:nvSpPr>
      <xdr:spPr>
        <a:xfrm>
          <a:off x="4344379" y="96248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59</xdr:row>
      <xdr:rowOff>31493</xdr:rowOff>
    </xdr:from>
    <xdr:to>
      <xdr:col>7</xdr:col>
      <xdr:colOff>359597</xdr:colOff>
      <xdr:row>59</xdr:row>
      <xdr:rowOff>136893</xdr:rowOff>
    </xdr:to>
    <xdr:sp macro="" textlink="">
      <xdr:nvSpPr>
        <xdr:cNvPr id="425" name="月 424"/>
        <xdr:cNvSpPr/>
      </xdr:nvSpPr>
      <xdr:spPr>
        <a:xfrm rot="13320000">
          <a:off x="4383597" y="97850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61</xdr:row>
      <xdr:rowOff>23653</xdr:rowOff>
    </xdr:from>
    <xdr:to>
      <xdr:col>7</xdr:col>
      <xdr:colOff>375890</xdr:colOff>
      <xdr:row>61</xdr:row>
      <xdr:rowOff>139714</xdr:rowOff>
    </xdr:to>
    <xdr:sp macro="" textlink="">
      <xdr:nvSpPr>
        <xdr:cNvPr id="426" name="太陽 425"/>
        <xdr:cNvSpPr/>
      </xdr:nvSpPr>
      <xdr:spPr>
        <a:xfrm>
          <a:off x="4344379" y="10082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62</xdr:row>
      <xdr:rowOff>31493</xdr:rowOff>
    </xdr:from>
    <xdr:to>
      <xdr:col>7</xdr:col>
      <xdr:colOff>359597</xdr:colOff>
      <xdr:row>62</xdr:row>
      <xdr:rowOff>136893</xdr:rowOff>
    </xdr:to>
    <xdr:sp macro="" textlink="">
      <xdr:nvSpPr>
        <xdr:cNvPr id="427" name="月 426"/>
        <xdr:cNvSpPr/>
      </xdr:nvSpPr>
      <xdr:spPr>
        <a:xfrm rot="13320000">
          <a:off x="4383597" y="10242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61</xdr:row>
      <xdr:rowOff>23653</xdr:rowOff>
    </xdr:from>
    <xdr:to>
      <xdr:col>7</xdr:col>
      <xdr:colOff>375890</xdr:colOff>
      <xdr:row>61</xdr:row>
      <xdr:rowOff>139714</xdr:rowOff>
    </xdr:to>
    <xdr:sp macro="" textlink="">
      <xdr:nvSpPr>
        <xdr:cNvPr id="428" name="太陽 427"/>
        <xdr:cNvSpPr/>
      </xdr:nvSpPr>
      <xdr:spPr>
        <a:xfrm>
          <a:off x="4344379" y="10082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62</xdr:row>
      <xdr:rowOff>31493</xdr:rowOff>
    </xdr:from>
    <xdr:to>
      <xdr:col>7</xdr:col>
      <xdr:colOff>359597</xdr:colOff>
      <xdr:row>62</xdr:row>
      <xdr:rowOff>136893</xdr:rowOff>
    </xdr:to>
    <xdr:sp macro="" textlink="">
      <xdr:nvSpPr>
        <xdr:cNvPr id="429" name="月 428"/>
        <xdr:cNvSpPr/>
      </xdr:nvSpPr>
      <xdr:spPr>
        <a:xfrm rot="13320000">
          <a:off x="4383597" y="10242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64</xdr:row>
      <xdr:rowOff>23653</xdr:rowOff>
    </xdr:from>
    <xdr:to>
      <xdr:col>7</xdr:col>
      <xdr:colOff>375890</xdr:colOff>
      <xdr:row>64</xdr:row>
      <xdr:rowOff>139714</xdr:rowOff>
    </xdr:to>
    <xdr:sp macro="" textlink="">
      <xdr:nvSpPr>
        <xdr:cNvPr id="430" name="太陽 429"/>
        <xdr:cNvSpPr/>
      </xdr:nvSpPr>
      <xdr:spPr>
        <a:xfrm>
          <a:off x="4344379" y="105392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65</xdr:row>
      <xdr:rowOff>31493</xdr:rowOff>
    </xdr:from>
    <xdr:to>
      <xdr:col>7</xdr:col>
      <xdr:colOff>359597</xdr:colOff>
      <xdr:row>65</xdr:row>
      <xdr:rowOff>136893</xdr:rowOff>
    </xdr:to>
    <xdr:sp macro="" textlink="">
      <xdr:nvSpPr>
        <xdr:cNvPr id="431" name="月 430"/>
        <xdr:cNvSpPr/>
      </xdr:nvSpPr>
      <xdr:spPr>
        <a:xfrm rot="13320000">
          <a:off x="4383597" y="106994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67</xdr:row>
      <xdr:rowOff>23653</xdr:rowOff>
    </xdr:from>
    <xdr:to>
      <xdr:col>7</xdr:col>
      <xdr:colOff>375890</xdr:colOff>
      <xdr:row>67</xdr:row>
      <xdr:rowOff>139714</xdr:rowOff>
    </xdr:to>
    <xdr:sp macro="" textlink="">
      <xdr:nvSpPr>
        <xdr:cNvPr id="432" name="太陽 431"/>
        <xdr:cNvSpPr/>
      </xdr:nvSpPr>
      <xdr:spPr>
        <a:xfrm>
          <a:off x="4344379" y="109964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68</xdr:row>
      <xdr:rowOff>31493</xdr:rowOff>
    </xdr:from>
    <xdr:to>
      <xdr:col>7</xdr:col>
      <xdr:colOff>359597</xdr:colOff>
      <xdr:row>68</xdr:row>
      <xdr:rowOff>136893</xdr:rowOff>
    </xdr:to>
    <xdr:sp macro="" textlink="">
      <xdr:nvSpPr>
        <xdr:cNvPr id="433" name="月 432"/>
        <xdr:cNvSpPr/>
      </xdr:nvSpPr>
      <xdr:spPr>
        <a:xfrm rot="13320000">
          <a:off x="4383597" y="111566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70</xdr:row>
      <xdr:rowOff>23653</xdr:rowOff>
    </xdr:from>
    <xdr:to>
      <xdr:col>7</xdr:col>
      <xdr:colOff>375890</xdr:colOff>
      <xdr:row>70</xdr:row>
      <xdr:rowOff>139714</xdr:rowOff>
    </xdr:to>
    <xdr:sp macro="" textlink="">
      <xdr:nvSpPr>
        <xdr:cNvPr id="434" name="太陽 433"/>
        <xdr:cNvSpPr/>
      </xdr:nvSpPr>
      <xdr:spPr>
        <a:xfrm>
          <a:off x="4344379" y="114536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71</xdr:row>
      <xdr:rowOff>31493</xdr:rowOff>
    </xdr:from>
    <xdr:to>
      <xdr:col>7</xdr:col>
      <xdr:colOff>359597</xdr:colOff>
      <xdr:row>71</xdr:row>
      <xdr:rowOff>136893</xdr:rowOff>
    </xdr:to>
    <xdr:sp macro="" textlink="">
      <xdr:nvSpPr>
        <xdr:cNvPr id="435" name="月 434"/>
        <xdr:cNvSpPr/>
      </xdr:nvSpPr>
      <xdr:spPr>
        <a:xfrm rot="13320000">
          <a:off x="4383597" y="116138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73</xdr:row>
      <xdr:rowOff>23653</xdr:rowOff>
    </xdr:from>
    <xdr:to>
      <xdr:col>7</xdr:col>
      <xdr:colOff>375890</xdr:colOff>
      <xdr:row>73</xdr:row>
      <xdr:rowOff>139714</xdr:rowOff>
    </xdr:to>
    <xdr:sp macro="" textlink="">
      <xdr:nvSpPr>
        <xdr:cNvPr id="436" name="太陽 435"/>
        <xdr:cNvSpPr/>
      </xdr:nvSpPr>
      <xdr:spPr>
        <a:xfrm>
          <a:off x="4344379" y="119108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74</xdr:row>
      <xdr:rowOff>31493</xdr:rowOff>
    </xdr:from>
    <xdr:to>
      <xdr:col>7</xdr:col>
      <xdr:colOff>359597</xdr:colOff>
      <xdr:row>74</xdr:row>
      <xdr:rowOff>136893</xdr:rowOff>
    </xdr:to>
    <xdr:sp macro="" textlink="">
      <xdr:nvSpPr>
        <xdr:cNvPr id="437" name="月 436"/>
        <xdr:cNvSpPr/>
      </xdr:nvSpPr>
      <xdr:spPr>
        <a:xfrm rot="13320000">
          <a:off x="4383597" y="120710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76</xdr:row>
      <xdr:rowOff>23653</xdr:rowOff>
    </xdr:from>
    <xdr:to>
      <xdr:col>7</xdr:col>
      <xdr:colOff>375890</xdr:colOff>
      <xdr:row>76</xdr:row>
      <xdr:rowOff>139714</xdr:rowOff>
    </xdr:to>
    <xdr:sp macro="" textlink="">
      <xdr:nvSpPr>
        <xdr:cNvPr id="438" name="太陽 437"/>
        <xdr:cNvSpPr/>
      </xdr:nvSpPr>
      <xdr:spPr>
        <a:xfrm>
          <a:off x="4344379" y="12368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77</xdr:row>
      <xdr:rowOff>31493</xdr:rowOff>
    </xdr:from>
    <xdr:to>
      <xdr:col>7</xdr:col>
      <xdr:colOff>359597</xdr:colOff>
      <xdr:row>77</xdr:row>
      <xdr:rowOff>136893</xdr:rowOff>
    </xdr:to>
    <xdr:sp macro="" textlink="">
      <xdr:nvSpPr>
        <xdr:cNvPr id="439" name="月 438"/>
        <xdr:cNvSpPr/>
      </xdr:nvSpPr>
      <xdr:spPr>
        <a:xfrm rot="13320000">
          <a:off x="4383597" y="12528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79</xdr:row>
      <xdr:rowOff>23653</xdr:rowOff>
    </xdr:from>
    <xdr:to>
      <xdr:col>7</xdr:col>
      <xdr:colOff>375890</xdr:colOff>
      <xdr:row>79</xdr:row>
      <xdr:rowOff>139714</xdr:rowOff>
    </xdr:to>
    <xdr:sp macro="" textlink="">
      <xdr:nvSpPr>
        <xdr:cNvPr id="440" name="太陽 439"/>
        <xdr:cNvSpPr/>
      </xdr:nvSpPr>
      <xdr:spPr>
        <a:xfrm>
          <a:off x="4344379" y="128252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80</xdr:row>
      <xdr:rowOff>31493</xdr:rowOff>
    </xdr:from>
    <xdr:to>
      <xdr:col>7</xdr:col>
      <xdr:colOff>359597</xdr:colOff>
      <xdr:row>80</xdr:row>
      <xdr:rowOff>136893</xdr:rowOff>
    </xdr:to>
    <xdr:sp macro="" textlink="">
      <xdr:nvSpPr>
        <xdr:cNvPr id="441" name="月 440"/>
        <xdr:cNvSpPr/>
      </xdr:nvSpPr>
      <xdr:spPr>
        <a:xfrm rot="13320000">
          <a:off x="4383597" y="129854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xdr:row>
      <xdr:rowOff>23653</xdr:rowOff>
    </xdr:from>
    <xdr:to>
      <xdr:col>7</xdr:col>
      <xdr:colOff>375890</xdr:colOff>
      <xdr:row>22</xdr:row>
      <xdr:rowOff>139714</xdr:rowOff>
    </xdr:to>
    <xdr:sp macro="" textlink="">
      <xdr:nvSpPr>
        <xdr:cNvPr id="442" name="太陽 441"/>
        <xdr:cNvSpPr/>
      </xdr:nvSpPr>
      <xdr:spPr>
        <a:xfrm>
          <a:off x="4344379" y="41384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xdr:row>
      <xdr:rowOff>31493</xdr:rowOff>
    </xdr:from>
    <xdr:to>
      <xdr:col>7</xdr:col>
      <xdr:colOff>359597</xdr:colOff>
      <xdr:row>23</xdr:row>
      <xdr:rowOff>136893</xdr:rowOff>
    </xdr:to>
    <xdr:sp macro="" textlink="">
      <xdr:nvSpPr>
        <xdr:cNvPr id="443" name="月 442"/>
        <xdr:cNvSpPr/>
      </xdr:nvSpPr>
      <xdr:spPr>
        <a:xfrm rot="13320000">
          <a:off x="4383597" y="42986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xdr:row>
      <xdr:rowOff>23653</xdr:rowOff>
    </xdr:from>
    <xdr:to>
      <xdr:col>7</xdr:col>
      <xdr:colOff>375890</xdr:colOff>
      <xdr:row>25</xdr:row>
      <xdr:rowOff>139714</xdr:rowOff>
    </xdr:to>
    <xdr:sp macro="" textlink="">
      <xdr:nvSpPr>
        <xdr:cNvPr id="444" name="太陽 443"/>
        <xdr:cNvSpPr/>
      </xdr:nvSpPr>
      <xdr:spPr>
        <a:xfrm>
          <a:off x="4344379" y="45956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xdr:row>
      <xdr:rowOff>31493</xdr:rowOff>
    </xdr:from>
    <xdr:to>
      <xdr:col>7</xdr:col>
      <xdr:colOff>359597</xdr:colOff>
      <xdr:row>26</xdr:row>
      <xdr:rowOff>136893</xdr:rowOff>
    </xdr:to>
    <xdr:sp macro="" textlink="">
      <xdr:nvSpPr>
        <xdr:cNvPr id="445" name="月 444"/>
        <xdr:cNvSpPr/>
      </xdr:nvSpPr>
      <xdr:spPr>
        <a:xfrm rot="13320000">
          <a:off x="4383597" y="47558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xdr:row>
      <xdr:rowOff>23653</xdr:rowOff>
    </xdr:from>
    <xdr:to>
      <xdr:col>7</xdr:col>
      <xdr:colOff>375890</xdr:colOff>
      <xdr:row>28</xdr:row>
      <xdr:rowOff>139714</xdr:rowOff>
    </xdr:to>
    <xdr:sp macro="" textlink="">
      <xdr:nvSpPr>
        <xdr:cNvPr id="446" name="太陽 445"/>
        <xdr:cNvSpPr/>
      </xdr:nvSpPr>
      <xdr:spPr>
        <a:xfrm>
          <a:off x="4344379" y="50528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xdr:row>
      <xdr:rowOff>31493</xdr:rowOff>
    </xdr:from>
    <xdr:to>
      <xdr:col>7</xdr:col>
      <xdr:colOff>359597</xdr:colOff>
      <xdr:row>29</xdr:row>
      <xdr:rowOff>136893</xdr:rowOff>
    </xdr:to>
    <xdr:sp macro="" textlink="">
      <xdr:nvSpPr>
        <xdr:cNvPr id="447" name="月 446"/>
        <xdr:cNvSpPr/>
      </xdr:nvSpPr>
      <xdr:spPr>
        <a:xfrm rot="13320000">
          <a:off x="4383597" y="52130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xdr:row>
      <xdr:rowOff>23653</xdr:rowOff>
    </xdr:from>
    <xdr:to>
      <xdr:col>7</xdr:col>
      <xdr:colOff>375890</xdr:colOff>
      <xdr:row>31</xdr:row>
      <xdr:rowOff>139714</xdr:rowOff>
    </xdr:to>
    <xdr:sp macro="" textlink="">
      <xdr:nvSpPr>
        <xdr:cNvPr id="448" name="太陽 447"/>
        <xdr:cNvSpPr/>
      </xdr:nvSpPr>
      <xdr:spPr>
        <a:xfrm>
          <a:off x="4344379" y="5510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32</xdr:row>
      <xdr:rowOff>31493</xdr:rowOff>
    </xdr:from>
    <xdr:to>
      <xdr:col>7</xdr:col>
      <xdr:colOff>359597</xdr:colOff>
      <xdr:row>32</xdr:row>
      <xdr:rowOff>136893</xdr:rowOff>
    </xdr:to>
    <xdr:sp macro="" textlink="">
      <xdr:nvSpPr>
        <xdr:cNvPr id="449" name="月 448"/>
        <xdr:cNvSpPr/>
      </xdr:nvSpPr>
      <xdr:spPr>
        <a:xfrm rot="13320000">
          <a:off x="4383597" y="5670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xdr:row>
      <xdr:rowOff>23653</xdr:rowOff>
    </xdr:from>
    <xdr:to>
      <xdr:col>7</xdr:col>
      <xdr:colOff>375890</xdr:colOff>
      <xdr:row>31</xdr:row>
      <xdr:rowOff>139714</xdr:rowOff>
    </xdr:to>
    <xdr:sp macro="" textlink="">
      <xdr:nvSpPr>
        <xdr:cNvPr id="450" name="太陽 449"/>
        <xdr:cNvSpPr/>
      </xdr:nvSpPr>
      <xdr:spPr>
        <a:xfrm>
          <a:off x="4344379" y="5510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32</xdr:row>
      <xdr:rowOff>31493</xdr:rowOff>
    </xdr:from>
    <xdr:to>
      <xdr:col>7</xdr:col>
      <xdr:colOff>359597</xdr:colOff>
      <xdr:row>32</xdr:row>
      <xdr:rowOff>136893</xdr:rowOff>
    </xdr:to>
    <xdr:sp macro="" textlink="">
      <xdr:nvSpPr>
        <xdr:cNvPr id="451" name="月 450"/>
        <xdr:cNvSpPr/>
      </xdr:nvSpPr>
      <xdr:spPr>
        <a:xfrm rot="13320000">
          <a:off x="4383597" y="5670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34</xdr:row>
      <xdr:rowOff>23653</xdr:rowOff>
    </xdr:from>
    <xdr:to>
      <xdr:col>7</xdr:col>
      <xdr:colOff>375890</xdr:colOff>
      <xdr:row>34</xdr:row>
      <xdr:rowOff>139714</xdr:rowOff>
    </xdr:to>
    <xdr:sp macro="" textlink="">
      <xdr:nvSpPr>
        <xdr:cNvPr id="452" name="太陽 451"/>
        <xdr:cNvSpPr/>
      </xdr:nvSpPr>
      <xdr:spPr>
        <a:xfrm>
          <a:off x="4344379" y="59672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35</xdr:row>
      <xdr:rowOff>31493</xdr:rowOff>
    </xdr:from>
    <xdr:to>
      <xdr:col>7</xdr:col>
      <xdr:colOff>359597</xdr:colOff>
      <xdr:row>35</xdr:row>
      <xdr:rowOff>136893</xdr:rowOff>
    </xdr:to>
    <xdr:sp macro="" textlink="">
      <xdr:nvSpPr>
        <xdr:cNvPr id="453" name="月 452"/>
        <xdr:cNvSpPr/>
      </xdr:nvSpPr>
      <xdr:spPr>
        <a:xfrm rot="13320000">
          <a:off x="4383597" y="61274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37</xdr:row>
      <xdr:rowOff>23653</xdr:rowOff>
    </xdr:from>
    <xdr:to>
      <xdr:col>7</xdr:col>
      <xdr:colOff>375890</xdr:colOff>
      <xdr:row>37</xdr:row>
      <xdr:rowOff>139714</xdr:rowOff>
    </xdr:to>
    <xdr:sp macro="" textlink="">
      <xdr:nvSpPr>
        <xdr:cNvPr id="454" name="太陽 453"/>
        <xdr:cNvSpPr/>
      </xdr:nvSpPr>
      <xdr:spPr>
        <a:xfrm>
          <a:off x="4344379" y="64244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38</xdr:row>
      <xdr:rowOff>31493</xdr:rowOff>
    </xdr:from>
    <xdr:to>
      <xdr:col>7</xdr:col>
      <xdr:colOff>359597</xdr:colOff>
      <xdr:row>38</xdr:row>
      <xdr:rowOff>136893</xdr:rowOff>
    </xdr:to>
    <xdr:sp macro="" textlink="">
      <xdr:nvSpPr>
        <xdr:cNvPr id="455" name="月 454"/>
        <xdr:cNvSpPr/>
      </xdr:nvSpPr>
      <xdr:spPr>
        <a:xfrm rot="13320000">
          <a:off x="4383597" y="65846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40</xdr:row>
      <xdr:rowOff>23653</xdr:rowOff>
    </xdr:from>
    <xdr:to>
      <xdr:col>7</xdr:col>
      <xdr:colOff>375890</xdr:colOff>
      <xdr:row>40</xdr:row>
      <xdr:rowOff>139714</xdr:rowOff>
    </xdr:to>
    <xdr:sp macro="" textlink="">
      <xdr:nvSpPr>
        <xdr:cNvPr id="456" name="太陽 455"/>
        <xdr:cNvSpPr/>
      </xdr:nvSpPr>
      <xdr:spPr>
        <a:xfrm>
          <a:off x="4344379" y="68816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41</xdr:row>
      <xdr:rowOff>31493</xdr:rowOff>
    </xdr:from>
    <xdr:to>
      <xdr:col>7</xdr:col>
      <xdr:colOff>359597</xdr:colOff>
      <xdr:row>41</xdr:row>
      <xdr:rowOff>136893</xdr:rowOff>
    </xdr:to>
    <xdr:sp macro="" textlink="">
      <xdr:nvSpPr>
        <xdr:cNvPr id="457" name="月 456"/>
        <xdr:cNvSpPr/>
      </xdr:nvSpPr>
      <xdr:spPr>
        <a:xfrm rot="13320000">
          <a:off x="4383597" y="70418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43</xdr:row>
      <xdr:rowOff>23653</xdr:rowOff>
    </xdr:from>
    <xdr:to>
      <xdr:col>7</xdr:col>
      <xdr:colOff>375890</xdr:colOff>
      <xdr:row>43</xdr:row>
      <xdr:rowOff>139714</xdr:rowOff>
    </xdr:to>
    <xdr:sp macro="" textlink="">
      <xdr:nvSpPr>
        <xdr:cNvPr id="458" name="太陽 457"/>
        <xdr:cNvSpPr/>
      </xdr:nvSpPr>
      <xdr:spPr>
        <a:xfrm>
          <a:off x="4344379" y="73388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44</xdr:row>
      <xdr:rowOff>31493</xdr:rowOff>
    </xdr:from>
    <xdr:to>
      <xdr:col>7</xdr:col>
      <xdr:colOff>359597</xdr:colOff>
      <xdr:row>44</xdr:row>
      <xdr:rowOff>136893</xdr:rowOff>
    </xdr:to>
    <xdr:sp macro="" textlink="">
      <xdr:nvSpPr>
        <xdr:cNvPr id="459" name="月 458"/>
        <xdr:cNvSpPr/>
      </xdr:nvSpPr>
      <xdr:spPr>
        <a:xfrm rot="13320000">
          <a:off x="4383597" y="74990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46</xdr:row>
      <xdr:rowOff>23653</xdr:rowOff>
    </xdr:from>
    <xdr:to>
      <xdr:col>7</xdr:col>
      <xdr:colOff>375890</xdr:colOff>
      <xdr:row>46</xdr:row>
      <xdr:rowOff>139714</xdr:rowOff>
    </xdr:to>
    <xdr:sp macro="" textlink="">
      <xdr:nvSpPr>
        <xdr:cNvPr id="460" name="太陽 459"/>
        <xdr:cNvSpPr/>
      </xdr:nvSpPr>
      <xdr:spPr>
        <a:xfrm>
          <a:off x="4344379" y="7796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47</xdr:row>
      <xdr:rowOff>31493</xdr:rowOff>
    </xdr:from>
    <xdr:to>
      <xdr:col>7</xdr:col>
      <xdr:colOff>359597</xdr:colOff>
      <xdr:row>47</xdr:row>
      <xdr:rowOff>136893</xdr:rowOff>
    </xdr:to>
    <xdr:sp macro="" textlink="">
      <xdr:nvSpPr>
        <xdr:cNvPr id="461" name="月 460"/>
        <xdr:cNvSpPr/>
      </xdr:nvSpPr>
      <xdr:spPr>
        <a:xfrm rot="13320000">
          <a:off x="4383597" y="7956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49</xdr:row>
      <xdr:rowOff>23653</xdr:rowOff>
    </xdr:from>
    <xdr:to>
      <xdr:col>7</xdr:col>
      <xdr:colOff>375890</xdr:colOff>
      <xdr:row>49</xdr:row>
      <xdr:rowOff>139714</xdr:rowOff>
    </xdr:to>
    <xdr:sp macro="" textlink="">
      <xdr:nvSpPr>
        <xdr:cNvPr id="462" name="太陽 461"/>
        <xdr:cNvSpPr/>
      </xdr:nvSpPr>
      <xdr:spPr>
        <a:xfrm>
          <a:off x="4344379" y="82532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50</xdr:row>
      <xdr:rowOff>31493</xdr:rowOff>
    </xdr:from>
    <xdr:to>
      <xdr:col>7</xdr:col>
      <xdr:colOff>359597</xdr:colOff>
      <xdr:row>50</xdr:row>
      <xdr:rowOff>136893</xdr:rowOff>
    </xdr:to>
    <xdr:sp macro="" textlink="">
      <xdr:nvSpPr>
        <xdr:cNvPr id="463" name="月 462"/>
        <xdr:cNvSpPr/>
      </xdr:nvSpPr>
      <xdr:spPr>
        <a:xfrm rot="13320000">
          <a:off x="4383597" y="84134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52</xdr:row>
      <xdr:rowOff>23653</xdr:rowOff>
    </xdr:from>
    <xdr:to>
      <xdr:col>7</xdr:col>
      <xdr:colOff>375890</xdr:colOff>
      <xdr:row>52</xdr:row>
      <xdr:rowOff>139714</xdr:rowOff>
    </xdr:to>
    <xdr:sp macro="" textlink="">
      <xdr:nvSpPr>
        <xdr:cNvPr id="464" name="太陽 463"/>
        <xdr:cNvSpPr/>
      </xdr:nvSpPr>
      <xdr:spPr>
        <a:xfrm>
          <a:off x="4344379" y="87104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53</xdr:row>
      <xdr:rowOff>31493</xdr:rowOff>
    </xdr:from>
    <xdr:to>
      <xdr:col>7</xdr:col>
      <xdr:colOff>359597</xdr:colOff>
      <xdr:row>53</xdr:row>
      <xdr:rowOff>136893</xdr:rowOff>
    </xdr:to>
    <xdr:sp macro="" textlink="">
      <xdr:nvSpPr>
        <xdr:cNvPr id="465" name="月 464"/>
        <xdr:cNvSpPr/>
      </xdr:nvSpPr>
      <xdr:spPr>
        <a:xfrm rot="13320000">
          <a:off x="4383597" y="88706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55</xdr:row>
      <xdr:rowOff>23653</xdr:rowOff>
    </xdr:from>
    <xdr:to>
      <xdr:col>7</xdr:col>
      <xdr:colOff>375890</xdr:colOff>
      <xdr:row>55</xdr:row>
      <xdr:rowOff>139714</xdr:rowOff>
    </xdr:to>
    <xdr:sp macro="" textlink="">
      <xdr:nvSpPr>
        <xdr:cNvPr id="466" name="太陽 465"/>
        <xdr:cNvSpPr/>
      </xdr:nvSpPr>
      <xdr:spPr>
        <a:xfrm>
          <a:off x="4344379" y="91676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56</xdr:row>
      <xdr:rowOff>31493</xdr:rowOff>
    </xdr:from>
    <xdr:to>
      <xdr:col>7</xdr:col>
      <xdr:colOff>359597</xdr:colOff>
      <xdr:row>56</xdr:row>
      <xdr:rowOff>136893</xdr:rowOff>
    </xdr:to>
    <xdr:sp macro="" textlink="">
      <xdr:nvSpPr>
        <xdr:cNvPr id="467" name="月 466"/>
        <xdr:cNvSpPr/>
      </xdr:nvSpPr>
      <xdr:spPr>
        <a:xfrm rot="13320000">
          <a:off x="4383597" y="93278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58</xdr:row>
      <xdr:rowOff>23653</xdr:rowOff>
    </xdr:from>
    <xdr:to>
      <xdr:col>7</xdr:col>
      <xdr:colOff>375890</xdr:colOff>
      <xdr:row>58</xdr:row>
      <xdr:rowOff>139714</xdr:rowOff>
    </xdr:to>
    <xdr:sp macro="" textlink="">
      <xdr:nvSpPr>
        <xdr:cNvPr id="468" name="太陽 467"/>
        <xdr:cNvSpPr/>
      </xdr:nvSpPr>
      <xdr:spPr>
        <a:xfrm>
          <a:off x="4344379" y="96248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59</xdr:row>
      <xdr:rowOff>31493</xdr:rowOff>
    </xdr:from>
    <xdr:to>
      <xdr:col>7</xdr:col>
      <xdr:colOff>359597</xdr:colOff>
      <xdr:row>59</xdr:row>
      <xdr:rowOff>136893</xdr:rowOff>
    </xdr:to>
    <xdr:sp macro="" textlink="">
      <xdr:nvSpPr>
        <xdr:cNvPr id="469" name="月 468"/>
        <xdr:cNvSpPr/>
      </xdr:nvSpPr>
      <xdr:spPr>
        <a:xfrm rot="13320000">
          <a:off x="4383597" y="97850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61</xdr:row>
      <xdr:rowOff>23653</xdr:rowOff>
    </xdr:from>
    <xdr:to>
      <xdr:col>7</xdr:col>
      <xdr:colOff>375890</xdr:colOff>
      <xdr:row>61</xdr:row>
      <xdr:rowOff>139714</xdr:rowOff>
    </xdr:to>
    <xdr:sp macro="" textlink="">
      <xdr:nvSpPr>
        <xdr:cNvPr id="470" name="太陽 469"/>
        <xdr:cNvSpPr/>
      </xdr:nvSpPr>
      <xdr:spPr>
        <a:xfrm>
          <a:off x="4344379" y="10082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62</xdr:row>
      <xdr:rowOff>31493</xdr:rowOff>
    </xdr:from>
    <xdr:to>
      <xdr:col>7</xdr:col>
      <xdr:colOff>359597</xdr:colOff>
      <xdr:row>62</xdr:row>
      <xdr:rowOff>136893</xdr:rowOff>
    </xdr:to>
    <xdr:sp macro="" textlink="">
      <xdr:nvSpPr>
        <xdr:cNvPr id="471" name="月 470"/>
        <xdr:cNvSpPr/>
      </xdr:nvSpPr>
      <xdr:spPr>
        <a:xfrm rot="13320000">
          <a:off x="4383597" y="10242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61</xdr:row>
      <xdr:rowOff>23653</xdr:rowOff>
    </xdr:from>
    <xdr:to>
      <xdr:col>7</xdr:col>
      <xdr:colOff>375890</xdr:colOff>
      <xdr:row>61</xdr:row>
      <xdr:rowOff>139714</xdr:rowOff>
    </xdr:to>
    <xdr:sp macro="" textlink="">
      <xdr:nvSpPr>
        <xdr:cNvPr id="472" name="太陽 471"/>
        <xdr:cNvSpPr/>
      </xdr:nvSpPr>
      <xdr:spPr>
        <a:xfrm>
          <a:off x="4344379" y="10082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62</xdr:row>
      <xdr:rowOff>31493</xdr:rowOff>
    </xdr:from>
    <xdr:to>
      <xdr:col>7</xdr:col>
      <xdr:colOff>359597</xdr:colOff>
      <xdr:row>62</xdr:row>
      <xdr:rowOff>136893</xdr:rowOff>
    </xdr:to>
    <xdr:sp macro="" textlink="">
      <xdr:nvSpPr>
        <xdr:cNvPr id="473" name="月 472"/>
        <xdr:cNvSpPr/>
      </xdr:nvSpPr>
      <xdr:spPr>
        <a:xfrm rot="13320000">
          <a:off x="4383597" y="10242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64</xdr:row>
      <xdr:rowOff>23653</xdr:rowOff>
    </xdr:from>
    <xdr:to>
      <xdr:col>7</xdr:col>
      <xdr:colOff>375890</xdr:colOff>
      <xdr:row>64</xdr:row>
      <xdr:rowOff>139714</xdr:rowOff>
    </xdr:to>
    <xdr:sp macro="" textlink="">
      <xdr:nvSpPr>
        <xdr:cNvPr id="474" name="太陽 473"/>
        <xdr:cNvSpPr/>
      </xdr:nvSpPr>
      <xdr:spPr>
        <a:xfrm>
          <a:off x="4344379" y="105392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65</xdr:row>
      <xdr:rowOff>31493</xdr:rowOff>
    </xdr:from>
    <xdr:to>
      <xdr:col>7</xdr:col>
      <xdr:colOff>359597</xdr:colOff>
      <xdr:row>65</xdr:row>
      <xdr:rowOff>136893</xdr:rowOff>
    </xdr:to>
    <xdr:sp macro="" textlink="">
      <xdr:nvSpPr>
        <xdr:cNvPr id="475" name="月 474"/>
        <xdr:cNvSpPr/>
      </xdr:nvSpPr>
      <xdr:spPr>
        <a:xfrm rot="13320000">
          <a:off x="4383597" y="106994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67</xdr:row>
      <xdr:rowOff>23653</xdr:rowOff>
    </xdr:from>
    <xdr:to>
      <xdr:col>7</xdr:col>
      <xdr:colOff>375890</xdr:colOff>
      <xdr:row>67</xdr:row>
      <xdr:rowOff>139714</xdr:rowOff>
    </xdr:to>
    <xdr:sp macro="" textlink="">
      <xdr:nvSpPr>
        <xdr:cNvPr id="476" name="太陽 475"/>
        <xdr:cNvSpPr/>
      </xdr:nvSpPr>
      <xdr:spPr>
        <a:xfrm>
          <a:off x="4344379" y="109964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68</xdr:row>
      <xdr:rowOff>31493</xdr:rowOff>
    </xdr:from>
    <xdr:to>
      <xdr:col>7</xdr:col>
      <xdr:colOff>359597</xdr:colOff>
      <xdr:row>68</xdr:row>
      <xdr:rowOff>136893</xdr:rowOff>
    </xdr:to>
    <xdr:sp macro="" textlink="">
      <xdr:nvSpPr>
        <xdr:cNvPr id="477" name="月 476"/>
        <xdr:cNvSpPr/>
      </xdr:nvSpPr>
      <xdr:spPr>
        <a:xfrm rot="13320000">
          <a:off x="4383597" y="111566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70</xdr:row>
      <xdr:rowOff>23653</xdr:rowOff>
    </xdr:from>
    <xdr:to>
      <xdr:col>7</xdr:col>
      <xdr:colOff>375890</xdr:colOff>
      <xdr:row>70</xdr:row>
      <xdr:rowOff>139714</xdr:rowOff>
    </xdr:to>
    <xdr:sp macro="" textlink="">
      <xdr:nvSpPr>
        <xdr:cNvPr id="478" name="太陽 477"/>
        <xdr:cNvSpPr/>
      </xdr:nvSpPr>
      <xdr:spPr>
        <a:xfrm>
          <a:off x="4344379" y="114536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71</xdr:row>
      <xdr:rowOff>31493</xdr:rowOff>
    </xdr:from>
    <xdr:to>
      <xdr:col>7</xdr:col>
      <xdr:colOff>359597</xdr:colOff>
      <xdr:row>71</xdr:row>
      <xdr:rowOff>136893</xdr:rowOff>
    </xdr:to>
    <xdr:sp macro="" textlink="">
      <xdr:nvSpPr>
        <xdr:cNvPr id="479" name="月 478"/>
        <xdr:cNvSpPr/>
      </xdr:nvSpPr>
      <xdr:spPr>
        <a:xfrm rot="13320000">
          <a:off x="4383597" y="116138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73</xdr:row>
      <xdr:rowOff>23653</xdr:rowOff>
    </xdr:from>
    <xdr:to>
      <xdr:col>7</xdr:col>
      <xdr:colOff>375890</xdr:colOff>
      <xdr:row>73</xdr:row>
      <xdr:rowOff>139714</xdr:rowOff>
    </xdr:to>
    <xdr:sp macro="" textlink="">
      <xdr:nvSpPr>
        <xdr:cNvPr id="480" name="太陽 479"/>
        <xdr:cNvSpPr/>
      </xdr:nvSpPr>
      <xdr:spPr>
        <a:xfrm>
          <a:off x="4344379" y="119108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74</xdr:row>
      <xdr:rowOff>31493</xdr:rowOff>
    </xdr:from>
    <xdr:to>
      <xdr:col>7</xdr:col>
      <xdr:colOff>359597</xdr:colOff>
      <xdr:row>74</xdr:row>
      <xdr:rowOff>136893</xdr:rowOff>
    </xdr:to>
    <xdr:sp macro="" textlink="">
      <xdr:nvSpPr>
        <xdr:cNvPr id="481" name="月 480"/>
        <xdr:cNvSpPr/>
      </xdr:nvSpPr>
      <xdr:spPr>
        <a:xfrm rot="13320000">
          <a:off x="4383597" y="120710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76</xdr:row>
      <xdr:rowOff>23653</xdr:rowOff>
    </xdr:from>
    <xdr:to>
      <xdr:col>7</xdr:col>
      <xdr:colOff>375890</xdr:colOff>
      <xdr:row>76</xdr:row>
      <xdr:rowOff>139714</xdr:rowOff>
    </xdr:to>
    <xdr:sp macro="" textlink="">
      <xdr:nvSpPr>
        <xdr:cNvPr id="482" name="太陽 481"/>
        <xdr:cNvSpPr/>
      </xdr:nvSpPr>
      <xdr:spPr>
        <a:xfrm>
          <a:off x="4344379" y="12368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77</xdr:row>
      <xdr:rowOff>31493</xdr:rowOff>
    </xdr:from>
    <xdr:to>
      <xdr:col>7</xdr:col>
      <xdr:colOff>359597</xdr:colOff>
      <xdr:row>77</xdr:row>
      <xdr:rowOff>136893</xdr:rowOff>
    </xdr:to>
    <xdr:sp macro="" textlink="">
      <xdr:nvSpPr>
        <xdr:cNvPr id="483" name="月 482"/>
        <xdr:cNvSpPr/>
      </xdr:nvSpPr>
      <xdr:spPr>
        <a:xfrm rot="13320000">
          <a:off x="4383597" y="12528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79</xdr:row>
      <xdr:rowOff>23653</xdr:rowOff>
    </xdr:from>
    <xdr:to>
      <xdr:col>7</xdr:col>
      <xdr:colOff>375890</xdr:colOff>
      <xdr:row>79</xdr:row>
      <xdr:rowOff>139714</xdr:rowOff>
    </xdr:to>
    <xdr:sp macro="" textlink="">
      <xdr:nvSpPr>
        <xdr:cNvPr id="484" name="太陽 483"/>
        <xdr:cNvSpPr/>
      </xdr:nvSpPr>
      <xdr:spPr>
        <a:xfrm>
          <a:off x="4344379" y="128252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80</xdr:row>
      <xdr:rowOff>31493</xdr:rowOff>
    </xdr:from>
    <xdr:to>
      <xdr:col>7</xdr:col>
      <xdr:colOff>359597</xdr:colOff>
      <xdr:row>80</xdr:row>
      <xdr:rowOff>136893</xdr:rowOff>
    </xdr:to>
    <xdr:sp macro="" textlink="">
      <xdr:nvSpPr>
        <xdr:cNvPr id="485" name="月 484"/>
        <xdr:cNvSpPr/>
      </xdr:nvSpPr>
      <xdr:spPr>
        <a:xfrm rot="13320000">
          <a:off x="4383597" y="129854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82</xdr:row>
      <xdr:rowOff>23653</xdr:rowOff>
    </xdr:from>
    <xdr:to>
      <xdr:col>7</xdr:col>
      <xdr:colOff>375890</xdr:colOff>
      <xdr:row>82</xdr:row>
      <xdr:rowOff>139714</xdr:rowOff>
    </xdr:to>
    <xdr:sp macro="" textlink="">
      <xdr:nvSpPr>
        <xdr:cNvPr id="486" name="太陽 485"/>
        <xdr:cNvSpPr/>
      </xdr:nvSpPr>
      <xdr:spPr>
        <a:xfrm>
          <a:off x="4344379" y="4386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83</xdr:row>
      <xdr:rowOff>31493</xdr:rowOff>
    </xdr:from>
    <xdr:to>
      <xdr:col>7</xdr:col>
      <xdr:colOff>359597</xdr:colOff>
      <xdr:row>83</xdr:row>
      <xdr:rowOff>136893</xdr:rowOff>
    </xdr:to>
    <xdr:sp macro="" textlink="">
      <xdr:nvSpPr>
        <xdr:cNvPr id="487" name="月 486"/>
        <xdr:cNvSpPr/>
      </xdr:nvSpPr>
      <xdr:spPr>
        <a:xfrm rot="13320000">
          <a:off x="4383597" y="4546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85</xdr:row>
      <xdr:rowOff>23653</xdr:rowOff>
    </xdr:from>
    <xdr:to>
      <xdr:col>7</xdr:col>
      <xdr:colOff>375890</xdr:colOff>
      <xdr:row>85</xdr:row>
      <xdr:rowOff>139714</xdr:rowOff>
    </xdr:to>
    <xdr:sp macro="" textlink="">
      <xdr:nvSpPr>
        <xdr:cNvPr id="488" name="太陽 487"/>
        <xdr:cNvSpPr/>
      </xdr:nvSpPr>
      <xdr:spPr>
        <a:xfrm>
          <a:off x="4344379" y="4843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86</xdr:row>
      <xdr:rowOff>31493</xdr:rowOff>
    </xdr:from>
    <xdr:to>
      <xdr:col>7</xdr:col>
      <xdr:colOff>359597</xdr:colOff>
      <xdr:row>86</xdr:row>
      <xdr:rowOff>136893</xdr:rowOff>
    </xdr:to>
    <xdr:sp macro="" textlink="">
      <xdr:nvSpPr>
        <xdr:cNvPr id="489" name="月 488"/>
        <xdr:cNvSpPr/>
      </xdr:nvSpPr>
      <xdr:spPr>
        <a:xfrm rot="13320000">
          <a:off x="4383597" y="5003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88</xdr:row>
      <xdr:rowOff>23653</xdr:rowOff>
    </xdr:from>
    <xdr:to>
      <xdr:col>7</xdr:col>
      <xdr:colOff>375890</xdr:colOff>
      <xdr:row>88</xdr:row>
      <xdr:rowOff>139714</xdr:rowOff>
    </xdr:to>
    <xdr:sp macro="" textlink="">
      <xdr:nvSpPr>
        <xdr:cNvPr id="490" name="太陽 489"/>
        <xdr:cNvSpPr/>
      </xdr:nvSpPr>
      <xdr:spPr>
        <a:xfrm>
          <a:off x="4344379" y="5300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89</xdr:row>
      <xdr:rowOff>31493</xdr:rowOff>
    </xdr:from>
    <xdr:to>
      <xdr:col>7</xdr:col>
      <xdr:colOff>359597</xdr:colOff>
      <xdr:row>89</xdr:row>
      <xdr:rowOff>136893</xdr:rowOff>
    </xdr:to>
    <xdr:sp macro="" textlink="">
      <xdr:nvSpPr>
        <xdr:cNvPr id="491" name="月 490"/>
        <xdr:cNvSpPr/>
      </xdr:nvSpPr>
      <xdr:spPr>
        <a:xfrm rot="13320000">
          <a:off x="4383597" y="5460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91</xdr:row>
      <xdr:rowOff>23653</xdr:rowOff>
    </xdr:from>
    <xdr:to>
      <xdr:col>7</xdr:col>
      <xdr:colOff>375890</xdr:colOff>
      <xdr:row>91</xdr:row>
      <xdr:rowOff>139714</xdr:rowOff>
    </xdr:to>
    <xdr:sp macro="" textlink="">
      <xdr:nvSpPr>
        <xdr:cNvPr id="492" name="太陽 491"/>
        <xdr:cNvSpPr/>
      </xdr:nvSpPr>
      <xdr:spPr>
        <a:xfrm>
          <a:off x="4344379" y="575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92</xdr:row>
      <xdr:rowOff>31493</xdr:rowOff>
    </xdr:from>
    <xdr:to>
      <xdr:col>7</xdr:col>
      <xdr:colOff>359597</xdr:colOff>
      <xdr:row>92</xdr:row>
      <xdr:rowOff>136893</xdr:rowOff>
    </xdr:to>
    <xdr:sp macro="" textlink="">
      <xdr:nvSpPr>
        <xdr:cNvPr id="493" name="月 492"/>
        <xdr:cNvSpPr/>
      </xdr:nvSpPr>
      <xdr:spPr>
        <a:xfrm rot="13320000">
          <a:off x="4383597" y="591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91</xdr:row>
      <xdr:rowOff>23653</xdr:rowOff>
    </xdr:from>
    <xdr:to>
      <xdr:col>7</xdr:col>
      <xdr:colOff>375890</xdr:colOff>
      <xdr:row>91</xdr:row>
      <xdr:rowOff>139714</xdr:rowOff>
    </xdr:to>
    <xdr:sp macro="" textlink="">
      <xdr:nvSpPr>
        <xdr:cNvPr id="494" name="太陽 493"/>
        <xdr:cNvSpPr/>
      </xdr:nvSpPr>
      <xdr:spPr>
        <a:xfrm>
          <a:off x="4344379" y="575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92</xdr:row>
      <xdr:rowOff>31493</xdr:rowOff>
    </xdr:from>
    <xdr:to>
      <xdr:col>7</xdr:col>
      <xdr:colOff>359597</xdr:colOff>
      <xdr:row>92</xdr:row>
      <xdr:rowOff>136893</xdr:rowOff>
    </xdr:to>
    <xdr:sp macro="" textlink="">
      <xdr:nvSpPr>
        <xdr:cNvPr id="495" name="月 494"/>
        <xdr:cNvSpPr/>
      </xdr:nvSpPr>
      <xdr:spPr>
        <a:xfrm rot="13320000">
          <a:off x="4383597" y="591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94</xdr:row>
      <xdr:rowOff>23653</xdr:rowOff>
    </xdr:from>
    <xdr:to>
      <xdr:col>7</xdr:col>
      <xdr:colOff>375890</xdr:colOff>
      <xdr:row>94</xdr:row>
      <xdr:rowOff>139714</xdr:rowOff>
    </xdr:to>
    <xdr:sp macro="" textlink="">
      <xdr:nvSpPr>
        <xdr:cNvPr id="496" name="太陽 495"/>
        <xdr:cNvSpPr/>
      </xdr:nvSpPr>
      <xdr:spPr>
        <a:xfrm>
          <a:off x="4344379" y="6214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95</xdr:row>
      <xdr:rowOff>31493</xdr:rowOff>
    </xdr:from>
    <xdr:to>
      <xdr:col>7</xdr:col>
      <xdr:colOff>359597</xdr:colOff>
      <xdr:row>95</xdr:row>
      <xdr:rowOff>136893</xdr:rowOff>
    </xdr:to>
    <xdr:sp macro="" textlink="">
      <xdr:nvSpPr>
        <xdr:cNvPr id="497" name="月 496"/>
        <xdr:cNvSpPr/>
      </xdr:nvSpPr>
      <xdr:spPr>
        <a:xfrm rot="13320000">
          <a:off x="4383597" y="6375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97</xdr:row>
      <xdr:rowOff>23653</xdr:rowOff>
    </xdr:from>
    <xdr:to>
      <xdr:col>7</xdr:col>
      <xdr:colOff>375890</xdr:colOff>
      <xdr:row>97</xdr:row>
      <xdr:rowOff>139714</xdr:rowOff>
    </xdr:to>
    <xdr:sp macro="" textlink="">
      <xdr:nvSpPr>
        <xdr:cNvPr id="498" name="太陽 497"/>
        <xdr:cNvSpPr/>
      </xdr:nvSpPr>
      <xdr:spPr>
        <a:xfrm>
          <a:off x="4344379" y="6672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98</xdr:row>
      <xdr:rowOff>31493</xdr:rowOff>
    </xdr:from>
    <xdr:to>
      <xdr:col>7</xdr:col>
      <xdr:colOff>359597</xdr:colOff>
      <xdr:row>98</xdr:row>
      <xdr:rowOff>136893</xdr:rowOff>
    </xdr:to>
    <xdr:sp macro="" textlink="">
      <xdr:nvSpPr>
        <xdr:cNvPr id="499" name="月 498"/>
        <xdr:cNvSpPr/>
      </xdr:nvSpPr>
      <xdr:spPr>
        <a:xfrm rot="13320000">
          <a:off x="4383597" y="6832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100</xdr:row>
      <xdr:rowOff>23653</xdr:rowOff>
    </xdr:from>
    <xdr:to>
      <xdr:col>7</xdr:col>
      <xdr:colOff>375890</xdr:colOff>
      <xdr:row>100</xdr:row>
      <xdr:rowOff>139714</xdr:rowOff>
    </xdr:to>
    <xdr:sp macro="" textlink="">
      <xdr:nvSpPr>
        <xdr:cNvPr id="500" name="太陽 499"/>
        <xdr:cNvSpPr/>
      </xdr:nvSpPr>
      <xdr:spPr>
        <a:xfrm>
          <a:off x="4344379" y="7129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101</xdr:row>
      <xdr:rowOff>31493</xdr:rowOff>
    </xdr:from>
    <xdr:to>
      <xdr:col>7</xdr:col>
      <xdr:colOff>359597</xdr:colOff>
      <xdr:row>101</xdr:row>
      <xdr:rowOff>136893</xdr:rowOff>
    </xdr:to>
    <xdr:sp macro="" textlink="">
      <xdr:nvSpPr>
        <xdr:cNvPr id="501" name="月 500"/>
        <xdr:cNvSpPr/>
      </xdr:nvSpPr>
      <xdr:spPr>
        <a:xfrm rot="13320000">
          <a:off x="4383597" y="7289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103</xdr:row>
      <xdr:rowOff>23653</xdr:rowOff>
    </xdr:from>
    <xdr:to>
      <xdr:col>7</xdr:col>
      <xdr:colOff>375890</xdr:colOff>
      <xdr:row>103</xdr:row>
      <xdr:rowOff>139714</xdr:rowOff>
    </xdr:to>
    <xdr:sp macro="" textlink="">
      <xdr:nvSpPr>
        <xdr:cNvPr id="502" name="太陽 501"/>
        <xdr:cNvSpPr/>
      </xdr:nvSpPr>
      <xdr:spPr>
        <a:xfrm>
          <a:off x="4344379" y="7586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104</xdr:row>
      <xdr:rowOff>31493</xdr:rowOff>
    </xdr:from>
    <xdr:to>
      <xdr:col>7</xdr:col>
      <xdr:colOff>359597</xdr:colOff>
      <xdr:row>104</xdr:row>
      <xdr:rowOff>136893</xdr:rowOff>
    </xdr:to>
    <xdr:sp macro="" textlink="">
      <xdr:nvSpPr>
        <xdr:cNvPr id="503" name="月 502"/>
        <xdr:cNvSpPr/>
      </xdr:nvSpPr>
      <xdr:spPr>
        <a:xfrm rot="13320000">
          <a:off x="4383597" y="7746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106</xdr:row>
      <xdr:rowOff>23653</xdr:rowOff>
    </xdr:from>
    <xdr:to>
      <xdr:col>7</xdr:col>
      <xdr:colOff>375890</xdr:colOff>
      <xdr:row>106</xdr:row>
      <xdr:rowOff>139714</xdr:rowOff>
    </xdr:to>
    <xdr:sp macro="" textlink="">
      <xdr:nvSpPr>
        <xdr:cNvPr id="504" name="太陽 503"/>
        <xdr:cNvSpPr/>
      </xdr:nvSpPr>
      <xdr:spPr>
        <a:xfrm>
          <a:off x="4344379" y="8043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107</xdr:row>
      <xdr:rowOff>31493</xdr:rowOff>
    </xdr:from>
    <xdr:to>
      <xdr:col>7</xdr:col>
      <xdr:colOff>359597</xdr:colOff>
      <xdr:row>107</xdr:row>
      <xdr:rowOff>136893</xdr:rowOff>
    </xdr:to>
    <xdr:sp macro="" textlink="">
      <xdr:nvSpPr>
        <xdr:cNvPr id="505" name="月 504"/>
        <xdr:cNvSpPr/>
      </xdr:nvSpPr>
      <xdr:spPr>
        <a:xfrm rot="13320000">
          <a:off x="4383597" y="8203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109</xdr:row>
      <xdr:rowOff>23653</xdr:rowOff>
    </xdr:from>
    <xdr:to>
      <xdr:col>7</xdr:col>
      <xdr:colOff>375890</xdr:colOff>
      <xdr:row>109</xdr:row>
      <xdr:rowOff>139714</xdr:rowOff>
    </xdr:to>
    <xdr:sp macro="" textlink="">
      <xdr:nvSpPr>
        <xdr:cNvPr id="506" name="太陽 505"/>
        <xdr:cNvSpPr/>
      </xdr:nvSpPr>
      <xdr:spPr>
        <a:xfrm>
          <a:off x="4344379" y="8500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110</xdr:row>
      <xdr:rowOff>31493</xdr:rowOff>
    </xdr:from>
    <xdr:to>
      <xdr:col>7</xdr:col>
      <xdr:colOff>359597</xdr:colOff>
      <xdr:row>110</xdr:row>
      <xdr:rowOff>136893</xdr:rowOff>
    </xdr:to>
    <xdr:sp macro="" textlink="">
      <xdr:nvSpPr>
        <xdr:cNvPr id="507" name="月 506"/>
        <xdr:cNvSpPr/>
      </xdr:nvSpPr>
      <xdr:spPr>
        <a:xfrm rot="13320000">
          <a:off x="4383597" y="8661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112</xdr:row>
      <xdr:rowOff>23653</xdr:rowOff>
    </xdr:from>
    <xdr:to>
      <xdr:col>7</xdr:col>
      <xdr:colOff>375890</xdr:colOff>
      <xdr:row>112</xdr:row>
      <xdr:rowOff>139714</xdr:rowOff>
    </xdr:to>
    <xdr:sp macro="" textlink="">
      <xdr:nvSpPr>
        <xdr:cNvPr id="508" name="太陽 507"/>
        <xdr:cNvSpPr/>
      </xdr:nvSpPr>
      <xdr:spPr>
        <a:xfrm>
          <a:off x="4344379" y="8958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113</xdr:row>
      <xdr:rowOff>31493</xdr:rowOff>
    </xdr:from>
    <xdr:to>
      <xdr:col>7</xdr:col>
      <xdr:colOff>359597</xdr:colOff>
      <xdr:row>113</xdr:row>
      <xdr:rowOff>136893</xdr:rowOff>
    </xdr:to>
    <xdr:sp macro="" textlink="">
      <xdr:nvSpPr>
        <xdr:cNvPr id="509" name="月 508"/>
        <xdr:cNvSpPr/>
      </xdr:nvSpPr>
      <xdr:spPr>
        <a:xfrm rot="13320000">
          <a:off x="4383597" y="9118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115</xdr:row>
      <xdr:rowOff>23653</xdr:rowOff>
    </xdr:from>
    <xdr:to>
      <xdr:col>7</xdr:col>
      <xdr:colOff>375890</xdr:colOff>
      <xdr:row>115</xdr:row>
      <xdr:rowOff>139714</xdr:rowOff>
    </xdr:to>
    <xdr:sp macro="" textlink="">
      <xdr:nvSpPr>
        <xdr:cNvPr id="510" name="太陽 509"/>
        <xdr:cNvSpPr/>
      </xdr:nvSpPr>
      <xdr:spPr>
        <a:xfrm>
          <a:off x="4344379" y="9415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116</xdr:row>
      <xdr:rowOff>31493</xdr:rowOff>
    </xdr:from>
    <xdr:to>
      <xdr:col>7</xdr:col>
      <xdr:colOff>359597</xdr:colOff>
      <xdr:row>116</xdr:row>
      <xdr:rowOff>136893</xdr:rowOff>
    </xdr:to>
    <xdr:sp macro="" textlink="">
      <xdr:nvSpPr>
        <xdr:cNvPr id="511" name="月 510"/>
        <xdr:cNvSpPr/>
      </xdr:nvSpPr>
      <xdr:spPr>
        <a:xfrm rot="13320000">
          <a:off x="4383597" y="9575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118</xdr:row>
      <xdr:rowOff>23653</xdr:rowOff>
    </xdr:from>
    <xdr:to>
      <xdr:col>7</xdr:col>
      <xdr:colOff>375890</xdr:colOff>
      <xdr:row>118</xdr:row>
      <xdr:rowOff>139714</xdr:rowOff>
    </xdr:to>
    <xdr:sp macro="" textlink="">
      <xdr:nvSpPr>
        <xdr:cNvPr id="512" name="太陽 511"/>
        <xdr:cNvSpPr/>
      </xdr:nvSpPr>
      <xdr:spPr>
        <a:xfrm>
          <a:off x="4344379" y="9872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119</xdr:row>
      <xdr:rowOff>31493</xdr:rowOff>
    </xdr:from>
    <xdr:to>
      <xdr:col>7</xdr:col>
      <xdr:colOff>359597</xdr:colOff>
      <xdr:row>119</xdr:row>
      <xdr:rowOff>136893</xdr:rowOff>
    </xdr:to>
    <xdr:sp macro="" textlink="">
      <xdr:nvSpPr>
        <xdr:cNvPr id="513" name="月 512"/>
        <xdr:cNvSpPr/>
      </xdr:nvSpPr>
      <xdr:spPr>
        <a:xfrm rot="13320000">
          <a:off x="4383597" y="10032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121</xdr:row>
      <xdr:rowOff>23653</xdr:rowOff>
    </xdr:from>
    <xdr:to>
      <xdr:col>7</xdr:col>
      <xdr:colOff>375890</xdr:colOff>
      <xdr:row>121</xdr:row>
      <xdr:rowOff>139714</xdr:rowOff>
    </xdr:to>
    <xdr:sp macro="" textlink="">
      <xdr:nvSpPr>
        <xdr:cNvPr id="514" name="太陽 513"/>
        <xdr:cNvSpPr/>
      </xdr:nvSpPr>
      <xdr:spPr>
        <a:xfrm>
          <a:off x="4344379" y="10329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122</xdr:row>
      <xdr:rowOff>31493</xdr:rowOff>
    </xdr:from>
    <xdr:to>
      <xdr:col>7</xdr:col>
      <xdr:colOff>359597</xdr:colOff>
      <xdr:row>122</xdr:row>
      <xdr:rowOff>136893</xdr:rowOff>
    </xdr:to>
    <xdr:sp macro="" textlink="">
      <xdr:nvSpPr>
        <xdr:cNvPr id="515" name="月 514"/>
        <xdr:cNvSpPr/>
      </xdr:nvSpPr>
      <xdr:spPr>
        <a:xfrm rot="13320000">
          <a:off x="4383597" y="10489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121</xdr:row>
      <xdr:rowOff>23653</xdr:rowOff>
    </xdr:from>
    <xdr:to>
      <xdr:col>7</xdr:col>
      <xdr:colOff>375890</xdr:colOff>
      <xdr:row>121</xdr:row>
      <xdr:rowOff>139714</xdr:rowOff>
    </xdr:to>
    <xdr:sp macro="" textlink="">
      <xdr:nvSpPr>
        <xdr:cNvPr id="516" name="太陽 515"/>
        <xdr:cNvSpPr/>
      </xdr:nvSpPr>
      <xdr:spPr>
        <a:xfrm>
          <a:off x="4344379" y="10329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122</xdr:row>
      <xdr:rowOff>31493</xdr:rowOff>
    </xdr:from>
    <xdr:to>
      <xdr:col>7</xdr:col>
      <xdr:colOff>359597</xdr:colOff>
      <xdr:row>122</xdr:row>
      <xdr:rowOff>136893</xdr:rowOff>
    </xdr:to>
    <xdr:sp macro="" textlink="">
      <xdr:nvSpPr>
        <xdr:cNvPr id="517" name="月 516"/>
        <xdr:cNvSpPr/>
      </xdr:nvSpPr>
      <xdr:spPr>
        <a:xfrm rot="13320000">
          <a:off x="4383597" y="10489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124</xdr:row>
      <xdr:rowOff>23653</xdr:rowOff>
    </xdr:from>
    <xdr:to>
      <xdr:col>7</xdr:col>
      <xdr:colOff>375890</xdr:colOff>
      <xdr:row>124</xdr:row>
      <xdr:rowOff>139714</xdr:rowOff>
    </xdr:to>
    <xdr:sp macro="" textlink="">
      <xdr:nvSpPr>
        <xdr:cNvPr id="518" name="太陽 517"/>
        <xdr:cNvSpPr/>
      </xdr:nvSpPr>
      <xdr:spPr>
        <a:xfrm>
          <a:off x="4344379" y="10786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125</xdr:row>
      <xdr:rowOff>31493</xdr:rowOff>
    </xdr:from>
    <xdr:to>
      <xdr:col>7</xdr:col>
      <xdr:colOff>359597</xdr:colOff>
      <xdr:row>125</xdr:row>
      <xdr:rowOff>136893</xdr:rowOff>
    </xdr:to>
    <xdr:sp macro="" textlink="">
      <xdr:nvSpPr>
        <xdr:cNvPr id="519" name="月 518"/>
        <xdr:cNvSpPr/>
      </xdr:nvSpPr>
      <xdr:spPr>
        <a:xfrm rot="13320000">
          <a:off x="4383597" y="10947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127</xdr:row>
      <xdr:rowOff>23653</xdr:rowOff>
    </xdr:from>
    <xdr:to>
      <xdr:col>7</xdr:col>
      <xdr:colOff>375890</xdr:colOff>
      <xdr:row>127</xdr:row>
      <xdr:rowOff>139714</xdr:rowOff>
    </xdr:to>
    <xdr:sp macro="" textlink="">
      <xdr:nvSpPr>
        <xdr:cNvPr id="520" name="太陽 519"/>
        <xdr:cNvSpPr/>
      </xdr:nvSpPr>
      <xdr:spPr>
        <a:xfrm>
          <a:off x="4344379" y="11244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128</xdr:row>
      <xdr:rowOff>31493</xdr:rowOff>
    </xdr:from>
    <xdr:to>
      <xdr:col>7</xdr:col>
      <xdr:colOff>359597</xdr:colOff>
      <xdr:row>128</xdr:row>
      <xdr:rowOff>136893</xdr:rowOff>
    </xdr:to>
    <xdr:sp macro="" textlink="">
      <xdr:nvSpPr>
        <xdr:cNvPr id="521" name="月 520"/>
        <xdr:cNvSpPr/>
      </xdr:nvSpPr>
      <xdr:spPr>
        <a:xfrm rot="13320000">
          <a:off x="4383597" y="11404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130</xdr:row>
      <xdr:rowOff>23653</xdr:rowOff>
    </xdr:from>
    <xdr:to>
      <xdr:col>7</xdr:col>
      <xdr:colOff>375890</xdr:colOff>
      <xdr:row>130</xdr:row>
      <xdr:rowOff>139714</xdr:rowOff>
    </xdr:to>
    <xdr:sp macro="" textlink="">
      <xdr:nvSpPr>
        <xdr:cNvPr id="522" name="太陽 521"/>
        <xdr:cNvSpPr/>
      </xdr:nvSpPr>
      <xdr:spPr>
        <a:xfrm>
          <a:off x="4344379" y="11701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131</xdr:row>
      <xdr:rowOff>31493</xdr:rowOff>
    </xdr:from>
    <xdr:to>
      <xdr:col>7</xdr:col>
      <xdr:colOff>359597</xdr:colOff>
      <xdr:row>131</xdr:row>
      <xdr:rowOff>136893</xdr:rowOff>
    </xdr:to>
    <xdr:sp macro="" textlink="">
      <xdr:nvSpPr>
        <xdr:cNvPr id="523" name="月 522"/>
        <xdr:cNvSpPr/>
      </xdr:nvSpPr>
      <xdr:spPr>
        <a:xfrm rot="13320000">
          <a:off x="4383597" y="11861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133</xdr:row>
      <xdr:rowOff>23653</xdr:rowOff>
    </xdr:from>
    <xdr:to>
      <xdr:col>7</xdr:col>
      <xdr:colOff>375890</xdr:colOff>
      <xdr:row>133</xdr:row>
      <xdr:rowOff>139714</xdr:rowOff>
    </xdr:to>
    <xdr:sp macro="" textlink="">
      <xdr:nvSpPr>
        <xdr:cNvPr id="524" name="太陽 523"/>
        <xdr:cNvSpPr/>
      </xdr:nvSpPr>
      <xdr:spPr>
        <a:xfrm>
          <a:off x="4344379" y="12158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134</xdr:row>
      <xdr:rowOff>31493</xdr:rowOff>
    </xdr:from>
    <xdr:to>
      <xdr:col>7</xdr:col>
      <xdr:colOff>359597</xdr:colOff>
      <xdr:row>134</xdr:row>
      <xdr:rowOff>136893</xdr:rowOff>
    </xdr:to>
    <xdr:sp macro="" textlink="">
      <xdr:nvSpPr>
        <xdr:cNvPr id="525" name="月 524"/>
        <xdr:cNvSpPr/>
      </xdr:nvSpPr>
      <xdr:spPr>
        <a:xfrm rot="13320000">
          <a:off x="4383597" y="12318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136</xdr:row>
      <xdr:rowOff>23653</xdr:rowOff>
    </xdr:from>
    <xdr:to>
      <xdr:col>7</xdr:col>
      <xdr:colOff>375890</xdr:colOff>
      <xdr:row>136</xdr:row>
      <xdr:rowOff>139714</xdr:rowOff>
    </xdr:to>
    <xdr:sp macro="" textlink="">
      <xdr:nvSpPr>
        <xdr:cNvPr id="526" name="太陽 525"/>
        <xdr:cNvSpPr/>
      </xdr:nvSpPr>
      <xdr:spPr>
        <a:xfrm>
          <a:off x="4344379" y="12615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137</xdr:row>
      <xdr:rowOff>31493</xdr:rowOff>
    </xdr:from>
    <xdr:to>
      <xdr:col>7</xdr:col>
      <xdr:colOff>359597</xdr:colOff>
      <xdr:row>137</xdr:row>
      <xdr:rowOff>136893</xdr:rowOff>
    </xdr:to>
    <xdr:sp macro="" textlink="">
      <xdr:nvSpPr>
        <xdr:cNvPr id="527" name="月 526"/>
        <xdr:cNvSpPr/>
      </xdr:nvSpPr>
      <xdr:spPr>
        <a:xfrm rot="13320000">
          <a:off x="4383597" y="12775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139</xdr:row>
      <xdr:rowOff>23653</xdr:rowOff>
    </xdr:from>
    <xdr:to>
      <xdr:col>7</xdr:col>
      <xdr:colOff>375890</xdr:colOff>
      <xdr:row>139</xdr:row>
      <xdr:rowOff>139714</xdr:rowOff>
    </xdr:to>
    <xdr:sp macro="" textlink="">
      <xdr:nvSpPr>
        <xdr:cNvPr id="528" name="太陽 527"/>
        <xdr:cNvSpPr/>
      </xdr:nvSpPr>
      <xdr:spPr>
        <a:xfrm>
          <a:off x="4344379" y="13072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140</xdr:row>
      <xdr:rowOff>31493</xdr:rowOff>
    </xdr:from>
    <xdr:to>
      <xdr:col>7</xdr:col>
      <xdr:colOff>359597</xdr:colOff>
      <xdr:row>140</xdr:row>
      <xdr:rowOff>136893</xdr:rowOff>
    </xdr:to>
    <xdr:sp macro="" textlink="">
      <xdr:nvSpPr>
        <xdr:cNvPr id="529" name="月 528"/>
        <xdr:cNvSpPr/>
      </xdr:nvSpPr>
      <xdr:spPr>
        <a:xfrm rot="13320000">
          <a:off x="4383597" y="13233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82</xdr:row>
      <xdr:rowOff>23653</xdr:rowOff>
    </xdr:from>
    <xdr:to>
      <xdr:col>7</xdr:col>
      <xdr:colOff>375890</xdr:colOff>
      <xdr:row>82</xdr:row>
      <xdr:rowOff>139714</xdr:rowOff>
    </xdr:to>
    <xdr:sp macro="" textlink="">
      <xdr:nvSpPr>
        <xdr:cNvPr id="530" name="太陽 529"/>
        <xdr:cNvSpPr/>
      </xdr:nvSpPr>
      <xdr:spPr>
        <a:xfrm>
          <a:off x="4344379" y="4386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83</xdr:row>
      <xdr:rowOff>31493</xdr:rowOff>
    </xdr:from>
    <xdr:to>
      <xdr:col>7</xdr:col>
      <xdr:colOff>359597</xdr:colOff>
      <xdr:row>83</xdr:row>
      <xdr:rowOff>136893</xdr:rowOff>
    </xdr:to>
    <xdr:sp macro="" textlink="">
      <xdr:nvSpPr>
        <xdr:cNvPr id="531" name="月 530"/>
        <xdr:cNvSpPr/>
      </xdr:nvSpPr>
      <xdr:spPr>
        <a:xfrm rot="13320000">
          <a:off x="4383597" y="4546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85</xdr:row>
      <xdr:rowOff>23653</xdr:rowOff>
    </xdr:from>
    <xdr:to>
      <xdr:col>7</xdr:col>
      <xdr:colOff>375890</xdr:colOff>
      <xdr:row>85</xdr:row>
      <xdr:rowOff>139714</xdr:rowOff>
    </xdr:to>
    <xdr:sp macro="" textlink="">
      <xdr:nvSpPr>
        <xdr:cNvPr id="532" name="太陽 531"/>
        <xdr:cNvSpPr/>
      </xdr:nvSpPr>
      <xdr:spPr>
        <a:xfrm>
          <a:off x="4344379" y="4843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86</xdr:row>
      <xdr:rowOff>31493</xdr:rowOff>
    </xdr:from>
    <xdr:to>
      <xdr:col>7</xdr:col>
      <xdr:colOff>359597</xdr:colOff>
      <xdr:row>86</xdr:row>
      <xdr:rowOff>136893</xdr:rowOff>
    </xdr:to>
    <xdr:sp macro="" textlink="">
      <xdr:nvSpPr>
        <xdr:cNvPr id="533" name="月 532"/>
        <xdr:cNvSpPr/>
      </xdr:nvSpPr>
      <xdr:spPr>
        <a:xfrm rot="13320000">
          <a:off x="4383597" y="5003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88</xdr:row>
      <xdr:rowOff>23653</xdr:rowOff>
    </xdr:from>
    <xdr:to>
      <xdr:col>7</xdr:col>
      <xdr:colOff>375890</xdr:colOff>
      <xdr:row>88</xdr:row>
      <xdr:rowOff>139714</xdr:rowOff>
    </xdr:to>
    <xdr:sp macro="" textlink="">
      <xdr:nvSpPr>
        <xdr:cNvPr id="534" name="太陽 533"/>
        <xdr:cNvSpPr/>
      </xdr:nvSpPr>
      <xdr:spPr>
        <a:xfrm>
          <a:off x="4344379" y="5300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89</xdr:row>
      <xdr:rowOff>31493</xdr:rowOff>
    </xdr:from>
    <xdr:to>
      <xdr:col>7</xdr:col>
      <xdr:colOff>359597</xdr:colOff>
      <xdr:row>89</xdr:row>
      <xdr:rowOff>136893</xdr:rowOff>
    </xdr:to>
    <xdr:sp macro="" textlink="">
      <xdr:nvSpPr>
        <xdr:cNvPr id="535" name="月 534"/>
        <xdr:cNvSpPr/>
      </xdr:nvSpPr>
      <xdr:spPr>
        <a:xfrm rot="13320000">
          <a:off x="4383597" y="5460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91</xdr:row>
      <xdr:rowOff>23653</xdr:rowOff>
    </xdr:from>
    <xdr:to>
      <xdr:col>7</xdr:col>
      <xdr:colOff>375890</xdr:colOff>
      <xdr:row>91</xdr:row>
      <xdr:rowOff>139714</xdr:rowOff>
    </xdr:to>
    <xdr:sp macro="" textlink="">
      <xdr:nvSpPr>
        <xdr:cNvPr id="536" name="太陽 535"/>
        <xdr:cNvSpPr/>
      </xdr:nvSpPr>
      <xdr:spPr>
        <a:xfrm>
          <a:off x="4344379" y="575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92</xdr:row>
      <xdr:rowOff>31493</xdr:rowOff>
    </xdr:from>
    <xdr:to>
      <xdr:col>7</xdr:col>
      <xdr:colOff>359597</xdr:colOff>
      <xdr:row>92</xdr:row>
      <xdr:rowOff>136893</xdr:rowOff>
    </xdr:to>
    <xdr:sp macro="" textlink="">
      <xdr:nvSpPr>
        <xdr:cNvPr id="537" name="月 536"/>
        <xdr:cNvSpPr/>
      </xdr:nvSpPr>
      <xdr:spPr>
        <a:xfrm rot="13320000">
          <a:off x="4383597" y="591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91</xdr:row>
      <xdr:rowOff>23653</xdr:rowOff>
    </xdr:from>
    <xdr:to>
      <xdr:col>7</xdr:col>
      <xdr:colOff>375890</xdr:colOff>
      <xdr:row>91</xdr:row>
      <xdr:rowOff>139714</xdr:rowOff>
    </xdr:to>
    <xdr:sp macro="" textlink="">
      <xdr:nvSpPr>
        <xdr:cNvPr id="538" name="太陽 537"/>
        <xdr:cNvSpPr/>
      </xdr:nvSpPr>
      <xdr:spPr>
        <a:xfrm>
          <a:off x="4344379" y="575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92</xdr:row>
      <xdr:rowOff>31493</xdr:rowOff>
    </xdr:from>
    <xdr:to>
      <xdr:col>7</xdr:col>
      <xdr:colOff>359597</xdr:colOff>
      <xdr:row>92</xdr:row>
      <xdr:rowOff>136893</xdr:rowOff>
    </xdr:to>
    <xdr:sp macro="" textlink="">
      <xdr:nvSpPr>
        <xdr:cNvPr id="539" name="月 538"/>
        <xdr:cNvSpPr/>
      </xdr:nvSpPr>
      <xdr:spPr>
        <a:xfrm rot="13320000">
          <a:off x="4383597" y="591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94</xdr:row>
      <xdr:rowOff>23653</xdr:rowOff>
    </xdr:from>
    <xdr:to>
      <xdr:col>7</xdr:col>
      <xdr:colOff>375890</xdr:colOff>
      <xdr:row>94</xdr:row>
      <xdr:rowOff>139714</xdr:rowOff>
    </xdr:to>
    <xdr:sp macro="" textlink="">
      <xdr:nvSpPr>
        <xdr:cNvPr id="540" name="太陽 539"/>
        <xdr:cNvSpPr/>
      </xdr:nvSpPr>
      <xdr:spPr>
        <a:xfrm>
          <a:off x="4344379" y="6214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95</xdr:row>
      <xdr:rowOff>31493</xdr:rowOff>
    </xdr:from>
    <xdr:to>
      <xdr:col>7</xdr:col>
      <xdr:colOff>359597</xdr:colOff>
      <xdr:row>95</xdr:row>
      <xdr:rowOff>136893</xdr:rowOff>
    </xdr:to>
    <xdr:sp macro="" textlink="">
      <xdr:nvSpPr>
        <xdr:cNvPr id="541" name="月 540"/>
        <xdr:cNvSpPr/>
      </xdr:nvSpPr>
      <xdr:spPr>
        <a:xfrm rot="13320000">
          <a:off x="4383597" y="6375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97</xdr:row>
      <xdr:rowOff>23653</xdr:rowOff>
    </xdr:from>
    <xdr:to>
      <xdr:col>7</xdr:col>
      <xdr:colOff>375890</xdr:colOff>
      <xdr:row>97</xdr:row>
      <xdr:rowOff>139714</xdr:rowOff>
    </xdr:to>
    <xdr:sp macro="" textlink="">
      <xdr:nvSpPr>
        <xdr:cNvPr id="542" name="太陽 541"/>
        <xdr:cNvSpPr/>
      </xdr:nvSpPr>
      <xdr:spPr>
        <a:xfrm>
          <a:off x="4344379" y="6672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98</xdr:row>
      <xdr:rowOff>31493</xdr:rowOff>
    </xdr:from>
    <xdr:to>
      <xdr:col>7</xdr:col>
      <xdr:colOff>359597</xdr:colOff>
      <xdr:row>98</xdr:row>
      <xdr:rowOff>136893</xdr:rowOff>
    </xdr:to>
    <xdr:sp macro="" textlink="">
      <xdr:nvSpPr>
        <xdr:cNvPr id="543" name="月 542"/>
        <xdr:cNvSpPr/>
      </xdr:nvSpPr>
      <xdr:spPr>
        <a:xfrm rot="13320000">
          <a:off x="4383597" y="6832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100</xdr:row>
      <xdr:rowOff>23653</xdr:rowOff>
    </xdr:from>
    <xdr:to>
      <xdr:col>7</xdr:col>
      <xdr:colOff>375890</xdr:colOff>
      <xdr:row>100</xdr:row>
      <xdr:rowOff>139714</xdr:rowOff>
    </xdr:to>
    <xdr:sp macro="" textlink="">
      <xdr:nvSpPr>
        <xdr:cNvPr id="544" name="太陽 543"/>
        <xdr:cNvSpPr/>
      </xdr:nvSpPr>
      <xdr:spPr>
        <a:xfrm>
          <a:off x="4344379" y="7129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101</xdr:row>
      <xdr:rowOff>31493</xdr:rowOff>
    </xdr:from>
    <xdr:to>
      <xdr:col>7</xdr:col>
      <xdr:colOff>359597</xdr:colOff>
      <xdr:row>101</xdr:row>
      <xdr:rowOff>136893</xdr:rowOff>
    </xdr:to>
    <xdr:sp macro="" textlink="">
      <xdr:nvSpPr>
        <xdr:cNvPr id="545" name="月 544"/>
        <xdr:cNvSpPr/>
      </xdr:nvSpPr>
      <xdr:spPr>
        <a:xfrm rot="13320000">
          <a:off x="4383597" y="7289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103</xdr:row>
      <xdr:rowOff>23653</xdr:rowOff>
    </xdr:from>
    <xdr:to>
      <xdr:col>7</xdr:col>
      <xdr:colOff>375890</xdr:colOff>
      <xdr:row>103</xdr:row>
      <xdr:rowOff>139714</xdr:rowOff>
    </xdr:to>
    <xdr:sp macro="" textlink="">
      <xdr:nvSpPr>
        <xdr:cNvPr id="546" name="太陽 545"/>
        <xdr:cNvSpPr/>
      </xdr:nvSpPr>
      <xdr:spPr>
        <a:xfrm>
          <a:off x="4344379" y="7586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104</xdr:row>
      <xdr:rowOff>31493</xdr:rowOff>
    </xdr:from>
    <xdr:to>
      <xdr:col>7</xdr:col>
      <xdr:colOff>359597</xdr:colOff>
      <xdr:row>104</xdr:row>
      <xdr:rowOff>136893</xdr:rowOff>
    </xdr:to>
    <xdr:sp macro="" textlink="">
      <xdr:nvSpPr>
        <xdr:cNvPr id="547" name="月 546"/>
        <xdr:cNvSpPr/>
      </xdr:nvSpPr>
      <xdr:spPr>
        <a:xfrm rot="13320000">
          <a:off x="4383597" y="7746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106</xdr:row>
      <xdr:rowOff>23653</xdr:rowOff>
    </xdr:from>
    <xdr:to>
      <xdr:col>7</xdr:col>
      <xdr:colOff>375890</xdr:colOff>
      <xdr:row>106</xdr:row>
      <xdr:rowOff>139714</xdr:rowOff>
    </xdr:to>
    <xdr:sp macro="" textlink="">
      <xdr:nvSpPr>
        <xdr:cNvPr id="548" name="太陽 547"/>
        <xdr:cNvSpPr/>
      </xdr:nvSpPr>
      <xdr:spPr>
        <a:xfrm>
          <a:off x="4344379" y="8043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107</xdr:row>
      <xdr:rowOff>31493</xdr:rowOff>
    </xdr:from>
    <xdr:to>
      <xdr:col>7</xdr:col>
      <xdr:colOff>359597</xdr:colOff>
      <xdr:row>107</xdr:row>
      <xdr:rowOff>136893</xdr:rowOff>
    </xdr:to>
    <xdr:sp macro="" textlink="">
      <xdr:nvSpPr>
        <xdr:cNvPr id="549" name="月 548"/>
        <xdr:cNvSpPr/>
      </xdr:nvSpPr>
      <xdr:spPr>
        <a:xfrm rot="13320000">
          <a:off x="4383597" y="8203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109</xdr:row>
      <xdr:rowOff>23653</xdr:rowOff>
    </xdr:from>
    <xdr:to>
      <xdr:col>7</xdr:col>
      <xdr:colOff>375890</xdr:colOff>
      <xdr:row>109</xdr:row>
      <xdr:rowOff>139714</xdr:rowOff>
    </xdr:to>
    <xdr:sp macro="" textlink="">
      <xdr:nvSpPr>
        <xdr:cNvPr id="550" name="太陽 549"/>
        <xdr:cNvSpPr/>
      </xdr:nvSpPr>
      <xdr:spPr>
        <a:xfrm>
          <a:off x="4344379" y="8500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110</xdr:row>
      <xdr:rowOff>31493</xdr:rowOff>
    </xdr:from>
    <xdr:to>
      <xdr:col>7</xdr:col>
      <xdr:colOff>359597</xdr:colOff>
      <xdr:row>110</xdr:row>
      <xdr:rowOff>136893</xdr:rowOff>
    </xdr:to>
    <xdr:sp macro="" textlink="">
      <xdr:nvSpPr>
        <xdr:cNvPr id="551" name="月 550"/>
        <xdr:cNvSpPr/>
      </xdr:nvSpPr>
      <xdr:spPr>
        <a:xfrm rot="13320000">
          <a:off x="4383597" y="8661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112</xdr:row>
      <xdr:rowOff>23653</xdr:rowOff>
    </xdr:from>
    <xdr:to>
      <xdr:col>7</xdr:col>
      <xdr:colOff>375890</xdr:colOff>
      <xdr:row>112</xdr:row>
      <xdr:rowOff>139714</xdr:rowOff>
    </xdr:to>
    <xdr:sp macro="" textlink="">
      <xdr:nvSpPr>
        <xdr:cNvPr id="552" name="太陽 551"/>
        <xdr:cNvSpPr/>
      </xdr:nvSpPr>
      <xdr:spPr>
        <a:xfrm>
          <a:off x="4344379" y="8958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113</xdr:row>
      <xdr:rowOff>31493</xdr:rowOff>
    </xdr:from>
    <xdr:to>
      <xdr:col>7</xdr:col>
      <xdr:colOff>359597</xdr:colOff>
      <xdr:row>113</xdr:row>
      <xdr:rowOff>136893</xdr:rowOff>
    </xdr:to>
    <xdr:sp macro="" textlink="">
      <xdr:nvSpPr>
        <xdr:cNvPr id="553" name="月 552"/>
        <xdr:cNvSpPr/>
      </xdr:nvSpPr>
      <xdr:spPr>
        <a:xfrm rot="13320000">
          <a:off x="4383597" y="9118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115</xdr:row>
      <xdr:rowOff>23653</xdr:rowOff>
    </xdr:from>
    <xdr:to>
      <xdr:col>7</xdr:col>
      <xdr:colOff>375890</xdr:colOff>
      <xdr:row>115</xdr:row>
      <xdr:rowOff>139714</xdr:rowOff>
    </xdr:to>
    <xdr:sp macro="" textlink="">
      <xdr:nvSpPr>
        <xdr:cNvPr id="554" name="太陽 553"/>
        <xdr:cNvSpPr/>
      </xdr:nvSpPr>
      <xdr:spPr>
        <a:xfrm>
          <a:off x="4344379" y="9415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116</xdr:row>
      <xdr:rowOff>31493</xdr:rowOff>
    </xdr:from>
    <xdr:to>
      <xdr:col>7</xdr:col>
      <xdr:colOff>359597</xdr:colOff>
      <xdr:row>116</xdr:row>
      <xdr:rowOff>136893</xdr:rowOff>
    </xdr:to>
    <xdr:sp macro="" textlink="">
      <xdr:nvSpPr>
        <xdr:cNvPr id="555" name="月 554"/>
        <xdr:cNvSpPr/>
      </xdr:nvSpPr>
      <xdr:spPr>
        <a:xfrm rot="13320000">
          <a:off x="4383597" y="9575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118</xdr:row>
      <xdr:rowOff>23653</xdr:rowOff>
    </xdr:from>
    <xdr:to>
      <xdr:col>7</xdr:col>
      <xdr:colOff>375890</xdr:colOff>
      <xdr:row>118</xdr:row>
      <xdr:rowOff>139714</xdr:rowOff>
    </xdr:to>
    <xdr:sp macro="" textlink="">
      <xdr:nvSpPr>
        <xdr:cNvPr id="556" name="太陽 555"/>
        <xdr:cNvSpPr/>
      </xdr:nvSpPr>
      <xdr:spPr>
        <a:xfrm>
          <a:off x="4344379" y="9872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119</xdr:row>
      <xdr:rowOff>31493</xdr:rowOff>
    </xdr:from>
    <xdr:to>
      <xdr:col>7</xdr:col>
      <xdr:colOff>359597</xdr:colOff>
      <xdr:row>119</xdr:row>
      <xdr:rowOff>136893</xdr:rowOff>
    </xdr:to>
    <xdr:sp macro="" textlink="">
      <xdr:nvSpPr>
        <xdr:cNvPr id="557" name="月 556"/>
        <xdr:cNvSpPr/>
      </xdr:nvSpPr>
      <xdr:spPr>
        <a:xfrm rot="13320000">
          <a:off x="4383597" y="10032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121</xdr:row>
      <xdr:rowOff>23653</xdr:rowOff>
    </xdr:from>
    <xdr:to>
      <xdr:col>7</xdr:col>
      <xdr:colOff>375890</xdr:colOff>
      <xdr:row>121</xdr:row>
      <xdr:rowOff>139714</xdr:rowOff>
    </xdr:to>
    <xdr:sp macro="" textlink="">
      <xdr:nvSpPr>
        <xdr:cNvPr id="558" name="太陽 557"/>
        <xdr:cNvSpPr/>
      </xdr:nvSpPr>
      <xdr:spPr>
        <a:xfrm>
          <a:off x="4344379" y="10329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122</xdr:row>
      <xdr:rowOff>31493</xdr:rowOff>
    </xdr:from>
    <xdr:to>
      <xdr:col>7</xdr:col>
      <xdr:colOff>359597</xdr:colOff>
      <xdr:row>122</xdr:row>
      <xdr:rowOff>136893</xdr:rowOff>
    </xdr:to>
    <xdr:sp macro="" textlink="">
      <xdr:nvSpPr>
        <xdr:cNvPr id="559" name="月 558"/>
        <xdr:cNvSpPr/>
      </xdr:nvSpPr>
      <xdr:spPr>
        <a:xfrm rot="13320000">
          <a:off x="4383597" y="10489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121</xdr:row>
      <xdr:rowOff>23653</xdr:rowOff>
    </xdr:from>
    <xdr:to>
      <xdr:col>7</xdr:col>
      <xdr:colOff>375890</xdr:colOff>
      <xdr:row>121</xdr:row>
      <xdr:rowOff>139714</xdr:rowOff>
    </xdr:to>
    <xdr:sp macro="" textlink="">
      <xdr:nvSpPr>
        <xdr:cNvPr id="560" name="太陽 559"/>
        <xdr:cNvSpPr/>
      </xdr:nvSpPr>
      <xdr:spPr>
        <a:xfrm>
          <a:off x="4344379" y="10329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122</xdr:row>
      <xdr:rowOff>31493</xdr:rowOff>
    </xdr:from>
    <xdr:to>
      <xdr:col>7</xdr:col>
      <xdr:colOff>359597</xdr:colOff>
      <xdr:row>122</xdr:row>
      <xdr:rowOff>136893</xdr:rowOff>
    </xdr:to>
    <xdr:sp macro="" textlink="">
      <xdr:nvSpPr>
        <xdr:cNvPr id="561" name="月 560"/>
        <xdr:cNvSpPr/>
      </xdr:nvSpPr>
      <xdr:spPr>
        <a:xfrm rot="13320000">
          <a:off x="4383597" y="10489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124</xdr:row>
      <xdr:rowOff>23653</xdr:rowOff>
    </xdr:from>
    <xdr:to>
      <xdr:col>7</xdr:col>
      <xdr:colOff>375890</xdr:colOff>
      <xdr:row>124</xdr:row>
      <xdr:rowOff>139714</xdr:rowOff>
    </xdr:to>
    <xdr:sp macro="" textlink="">
      <xdr:nvSpPr>
        <xdr:cNvPr id="562" name="太陽 561"/>
        <xdr:cNvSpPr/>
      </xdr:nvSpPr>
      <xdr:spPr>
        <a:xfrm>
          <a:off x="4344379" y="10786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125</xdr:row>
      <xdr:rowOff>31493</xdr:rowOff>
    </xdr:from>
    <xdr:to>
      <xdr:col>7</xdr:col>
      <xdr:colOff>359597</xdr:colOff>
      <xdr:row>125</xdr:row>
      <xdr:rowOff>136893</xdr:rowOff>
    </xdr:to>
    <xdr:sp macro="" textlink="">
      <xdr:nvSpPr>
        <xdr:cNvPr id="563" name="月 562"/>
        <xdr:cNvSpPr/>
      </xdr:nvSpPr>
      <xdr:spPr>
        <a:xfrm rot="13320000">
          <a:off x="4383597" y="10947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127</xdr:row>
      <xdr:rowOff>23653</xdr:rowOff>
    </xdr:from>
    <xdr:to>
      <xdr:col>7</xdr:col>
      <xdr:colOff>375890</xdr:colOff>
      <xdr:row>127</xdr:row>
      <xdr:rowOff>139714</xdr:rowOff>
    </xdr:to>
    <xdr:sp macro="" textlink="">
      <xdr:nvSpPr>
        <xdr:cNvPr id="564" name="太陽 563"/>
        <xdr:cNvSpPr/>
      </xdr:nvSpPr>
      <xdr:spPr>
        <a:xfrm>
          <a:off x="4344379" y="11244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128</xdr:row>
      <xdr:rowOff>31493</xdr:rowOff>
    </xdr:from>
    <xdr:to>
      <xdr:col>7</xdr:col>
      <xdr:colOff>359597</xdr:colOff>
      <xdr:row>128</xdr:row>
      <xdr:rowOff>136893</xdr:rowOff>
    </xdr:to>
    <xdr:sp macro="" textlink="">
      <xdr:nvSpPr>
        <xdr:cNvPr id="565" name="月 564"/>
        <xdr:cNvSpPr/>
      </xdr:nvSpPr>
      <xdr:spPr>
        <a:xfrm rot="13320000">
          <a:off x="4383597" y="11404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130</xdr:row>
      <xdr:rowOff>23653</xdr:rowOff>
    </xdr:from>
    <xdr:to>
      <xdr:col>7</xdr:col>
      <xdr:colOff>375890</xdr:colOff>
      <xdr:row>130</xdr:row>
      <xdr:rowOff>139714</xdr:rowOff>
    </xdr:to>
    <xdr:sp macro="" textlink="">
      <xdr:nvSpPr>
        <xdr:cNvPr id="566" name="太陽 565"/>
        <xdr:cNvSpPr/>
      </xdr:nvSpPr>
      <xdr:spPr>
        <a:xfrm>
          <a:off x="4344379" y="11701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131</xdr:row>
      <xdr:rowOff>31493</xdr:rowOff>
    </xdr:from>
    <xdr:to>
      <xdr:col>7</xdr:col>
      <xdr:colOff>359597</xdr:colOff>
      <xdr:row>131</xdr:row>
      <xdr:rowOff>136893</xdr:rowOff>
    </xdr:to>
    <xdr:sp macro="" textlink="">
      <xdr:nvSpPr>
        <xdr:cNvPr id="567" name="月 566"/>
        <xdr:cNvSpPr/>
      </xdr:nvSpPr>
      <xdr:spPr>
        <a:xfrm rot="13320000">
          <a:off x="4383597" y="11861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133</xdr:row>
      <xdr:rowOff>23653</xdr:rowOff>
    </xdr:from>
    <xdr:to>
      <xdr:col>7</xdr:col>
      <xdr:colOff>375890</xdr:colOff>
      <xdr:row>133</xdr:row>
      <xdr:rowOff>139714</xdr:rowOff>
    </xdr:to>
    <xdr:sp macro="" textlink="">
      <xdr:nvSpPr>
        <xdr:cNvPr id="568" name="太陽 567"/>
        <xdr:cNvSpPr/>
      </xdr:nvSpPr>
      <xdr:spPr>
        <a:xfrm>
          <a:off x="4344379" y="12158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134</xdr:row>
      <xdr:rowOff>31493</xdr:rowOff>
    </xdr:from>
    <xdr:to>
      <xdr:col>7</xdr:col>
      <xdr:colOff>359597</xdr:colOff>
      <xdr:row>134</xdr:row>
      <xdr:rowOff>136893</xdr:rowOff>
    </xdr:to>
    <xdr:sp macro="" textlink="">
      <xdr:nvSpPr>
        <xdr:cNvPr id="569" name="月 568"/>
        <xdr:cNvSpPr/>
      </xdr:nvSpPr>
      <xdr:spPr>
        <a:xfrm rot="13320000">
          <a:off x="4383597" y="12318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136</xdr:row>
      <xdr:rowOff>23653</xdr:rowOff>
    </xdr:from>
    <xdr:to>
      <xdr:col>7</xdr:col>
      <xdr:colOff>375890</xdr:colOff>
      <xdr:row>136</xdr:row>
      <xdr:rowOff>139714</xdr:rowOff>
    </xdr:to>
    <xdr:sp macro="" textlink="">
      <xdr:nvSpPr>
        <xdr:cNvPr id="570" name="太陽 569"/>
        <xdr:cNvSpPr/>
      </xdr:nvSpPr>
      <xdr:spPr>
        <a:xfrm>
          <a:off x="4344379" y="12615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137</xdr:row>
      <xdr:rowOff>31493</xdr:rowOff>
    </xdr:from>
    <xdr:to>
      <xdr:col>7</xdr:col>
      <xdr:colOff>359597</xdr:colOff>
      <xdr:row>137</xdr:row>
      <xdr:rowOff>136893</xdr:rowOff>
    </xdr:to>
    <xdr:sp macro="" textlink="">
      <xdr:nvSpPr>
        <xdr:cNvPr id="571" name="月 570"/>
        <xdr:cNvSpPr/>
      </xdr:nvSpPr>
      <xdr:spPr>
        <a:xfrm rot="13320000">
          <a:off x="4383597" y="12775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139</xdr:row>
      <xdr:rowOff>23653</xdr:rowOff>
    </xdr:from>
    <xdr:to>
      <xdr:col>7</xdr:col>
      <xdr:colOff>375890</xdr:colOff>
      <xdr:row>139</xdr:row>
      <xdr:rowOff>139714</xdr:rowOff>
    </xdr:to>
    <xdr:sp macro="" textlink="">
      <xdr:nvSpPr>
        <xdr:cNvPr id="572" name="太陽 571"/>
        <xdr:cNvSpPr/>
      </xdr:nvSpPr>
      <xdr:spPr>
        <a:xfrm>
          <a:off x="4344379" y="13072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140</xdr:row>
      <xdr:rowOff>31493</xdr:rowOff>
    </xdr:from>
    <xdr:to>
      <xdr:col>7</xdr:col>
      <xdr:colOff>359597</xdr:colOff>
      <xdr:row>140</xdr:row>
      <xdr:rowOff>136893</xdr:rowOff>
    </xdr:to>
    <xdr:sp macro="" textlink="">
      <xdr:nvSpPr>
        <xdr:cNvPr id="573" name="月 572"/>
        <xdr:cNvSpPr/>
      </xdr:nvSpPr>
      <xdr:spPr>
        <a:xfrm rot="13320000">
          <a:off x="4383597" y="13233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82</xdr:row>
      <xdr:rowOff>23653</xdr:rowOff>
    </xdr:from>
    <xdr:to>
      <xdr:col>7</xdr:col>
      <xdr:colOff>375890</xdr:colOff>
      <xdr:row>82</xdr:row>
      <xdr:rowOff>139714</xdr:rowOff>
    </xdr:to>
    <xdr:sp macro="" textlink="">
      <xdr:nvSpPr>
        <xdr:cNvPr id="574" name="太陽 573"/>
        <xdr:cNvSpPr/>
      </xdr:nvSpPr>
      <xdr:spPr>
        <a:xfrm>
          <a:off x="4344379" y="4386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83</xdr:row>
      <xdr:rowOff>31493</xdr:rowOff>
    </xdr:from>
    <xdr:to>
      <xdr:col>7</xdr:col>
      <xdr:colOff>359597</xdr:colOff>
      <xdr:row>83</xdr:row>
      <xdr:rowOff>136893</xdr:rowOff>
    </xdr:to>
    <xdr:sp macro="" textlink="">
      <xdr:nvSpPr>
        <xdr:cNvPr id="575" name="月 574"/>
        <xdr:cNvSpPr/>
      </xdr:nvSpPr>
      <xdr:spPr>
        <a:xfrm rot="13320000">
          <a:off x="4383597" y="4546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85</xdr:row>
      <xdr:rowOff>23653</xdr:rowOff>
    </xdr:from>
    <xdr:to>
      <xdr:col>7</xdr:col>
      <xdr:colOff>375890</xdr:colOff>
      <xdr:row>85</xdr:row>
      <xdr:rowOff>139714</xdr:rowOff>
    </xdr:to>
    <xdr:sp macro="" textlink="">
      <xdr:nvSpPr>
        <xdr:cNvPr id="576" name="太陽 575"/>
        <xdr:cNvSpPr/>
      </xdr:nvSpPr>
      <xdr:spPr>
        <a:xfrm>
          <a:off x="4344379" y="4843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86</xdr:row>
      <xdr:rowOff>31493</xdr:rowOff>
    </xdr:from>
    <xdr:to>
      <xdr:col>7</xdr:col>
      <xdr:colOff>359597</xdr:colOff>
      <xdr:row>86</xdr:row>
      <xdr:rowOff>136893</xdr:rowOff>
    </xdr:to>
    <xdr:sp macro="" textlink="">
      <xdr:nvSpPr>
        <xdr:cNvPr id="577" name="月 576"/>
        <xdr:cNvSpPr/>
      </xdr:nvSpPr>
      <xdr:spPr>
        <a:xfrm rot="13320000">
          <a:off x="4383597" y="5003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88</xdr:row>
      <xdr:rowOff>23653</xdr:rowOff>
    </xdr:from>
    <xdr:to>
      <xdr:col>7</xdr:col>
      <xdr:colOff>375890</xdr:colOff>
      <xdr:row>88</xdr:row>
      <xdr:rowOff>139714</xdr:rowOff>
    </xdr:to>
    <xdr:sp macro="" textlink="">
      <xdr:nvSpPr>
        <xdr:cNvPr id="578" name="太陽 577"/>
        <xdr:cNvSpPr/>
      </xdr:nvSpPr>
      <xdr:spPr>
        <a:xfrm>
          <a:off x="4344379" y="5300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89</xdr:row>
      <xdr:rowOff>31493</xdr:rowOff>
    </xdr:from>
    <xdr:to>
      <xdr:col>7</xdr:col>
      <xdr:colOff>359597</xdr:colOff>
      <xdr:row>89</xdr:row>
      <xdr:rowOff>136893</xdr:rowOff>
    </xdr:to>
    <xdr:sp macro="" textlink="">
      <xdr:nvSpPr>
        <xdr:cNvPr id="579" name="月 578"/>
        <xdr:cNvSpPr/>
      </xdr:nvSpPr>
      <xdr:spPr>
        <a:xfrm rot="13320000">
          <a:off x="4383597" y="5460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91</xdr:row>
      <xdr:rowOff>23653</xdr:rowOff>
    </xdr:from>
    <xdr:to>
      <xdr:col>7</xdr:col>
      <xdr:colOff>375890</xdr:colOff>
      <xdr:row>91</xdr:row>
      <xdr:rowOff>139714</xdr:rowOff>
    </xdr:to>
    <xdr:sp macro="" textlink="">
      <xdr:nvSpPr>
        <xdr:cNvPr id="580" name="太陽 579"/>
        <xdr:cNvSpPr/>
      </xdr:nvSpPr>
      <xdr:spPr>
        <a:xfrm>
          <a:off x="4344379" y="575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92</xdr:row>
      <xdr:rowOff>31493</xdr:rowOff>
    </xdr:from>
    <xdr:to>
      <xdr:col>7</xdr:col>
      <xdr:colOff>359597</xdr:colOff>
      <xdr:row>92</xdr:row>
      <xdr:rowOff>136893</xdr:rowOff>
    </xdr:to>
    <xdr:sp macro="" textlink="">
      <xdr:nvSpPr>
        <xdr:cNvPr id="581" name="月 580"/>
        <xdr:cNvSpPr/>
      </xdr:nvSpPr>
      <xdr:spPr>
        <a:xfrm rot="13320000">
          <a:off x="4383597" y="591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91</xdr:row>
      <xdr:rowOff>23653</xdr:rowOff>
    </xdr:from>
    <xdr:to>
      <xdr:col>7</xdr:col>
      <xdr:colOff>375890</xdr:colOff>
      <xdr:row>91</xdr:row>
      <xdr:rowOff>139714</xdr:rowOff>
    </xdr:to>
    <xdr:sp macro="" textlink="">
      <xdr:nvSpPr>
        <xdr:cNvPr id="582" name="太陽 581"/>
        <xdr:cNvSpPr/>
      </xdr:nvSpPr>
      <xdr:spPr>
        <a:xfrm>
          <a:off x="4344379" y="575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92</xdr:row>
      <xdr:rowOff>31493</xdr:rowOff>
    </xdr:from>
    <xdr:to>
      <xdr:col>7</xdr:col>
      <xdr:colOff>359597</xdr:colOff>
      <xdr:row>92</xdr:row>
      <xdr:rowOff>136893</xdr:rowOff>
    </xdr:to>
    <xdr:sp macro="" textlink="">
      <xdr:nvSpPr>
        <xdr:cNvPr id="583" name="月 582"/>
        <xdr:cNvSpPr/>
      </xdr:nvSpPr>
      <xdr:spPr>
        <a:xfrm rot="13320000">
          <a:off x="4383597" y="591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94</xdr:row>
      <xdr:rowOff>23653</xdr:rowOff>
    </xdr:from>
    <xdr:to>
      <xdr:col>7</xdr:col>
      <xdr:colOff>375890</xdr:colOff>
      <xdr:row>94</xdr:row>
      <xdr:rowOff>139714</xdr:rowOff>
    </xdr:to>
    <xdr:sp macro="" textlink="">
      <xdr:nvSpPr>
        <xdr:cNvPr id="584" name="太陽 583"/>
        <xdr:cNvSpPr/>
      </xdr:nvSpPr>
      <xdr:spPr>
        <a:xfrm>
          <a:off x="4344379" y="6214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95</xdr:row>
      <xdr:rowOff>31493</xdr:rowOff>
    </xdr:from>
    <xdr:to>
      <xdr:col>7</xdr:col>
      <xdr:colOff>359597</xdr:colOff>
      <xdr:row>95</xdr:row>
      <xdr:rowOff>136893</xdr:rowOff>
    </xdr:to>
    <xdr:sp macro="" textlink="">
      <xdr:nvSpPr>
        <xdr:cNvPr id="585" name="月 584"/>
        <xdr:cNvSpPr/>
      </xdr:nvSpPr>
      <xdr:spPr>
        <a:xfrm rot="13320000">
          <a:off x="4383597" y="6375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97</xdr:row>
      <xdr:rowOff>23653</xdr:rowOff>
    </xdr:from>
    <xdr:to>
      <xdr:col>7</xdr:col>
      <xdr:colOff>375890</xdr:colOff>
      <xdr:row>97</xdr:row>
      <xdr:rowOff>139714</xdr:rowOff>
    </xdr:to>
    <xdr:sp macro="" textlink="">
      <xdr:nvSpPr>
        <xdr:cNvPr id="586" name="太陽 585"/>
        <xdr:cNvSpPr/>
      </xdr:nvSpPr>
      <xdr:spPr>
        <a:xfrm>
          <a:off x="4344379" y="6672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98</xdr:row>
      <xdr:rowOff>31493</xdr:rowOff>
    </xdr:from>
    <xdr:to>
      <xdr:col>7</xdr:col>
      <xdr:colOff>359597</xdr:colOff>
      <xdr:row>98</xdr:row>
      <xdr:rowOff>136893</xdr:rowOff>
    </xdr:to>
    <xdr:sp macro="" textlink="">
      <xdr:nvSpPr>
        <xdr:cNvPr id="587" name="月 586"/>
        <xdr:cNvSpPr/>
      </xdr:nvSpPr>
      <xdr:spPr>
        <a:xfrm rot="13320000">
          <a:off x="4383597" y="6832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100</xdr:row>
      <xdr:rowOff>23653</xdr:rowOff>
    </xdr:from>
    <xdr:to>
      <xdr:col>7</xdr:col>
      <xdr:colOff>375890</xdr:colOff>
      <xdr:row>100</xdr:row>
      <xdr:rowOff>139714</xdr:rowOff>
    </xdr:to>
    <xdr:sp macro="" textlink="">
      <xdr:nvSpPr>
        <xdr:cNvPr id="588" name="太陽 587"/>
        <xdr:cNvSpPr/>
      </xdr:nvSpPr>
      <xdr:spPr>
        <a:xfrm>
          <a:off x="4344379" y="7129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101</xdr:row>
      <xdr:rowOff>31493</xdr:rowOff>
    </xdr:from>
    <xdr:to>
      <xdr:col>7</xdr:col>
      <xdr:colOff>359597</xdr:colOff>
      <xdr:row>101</xdr:row>
      <xdr:rowOff>136893</xdr:rowOff>
    </xdr:to>
    <xdr:sp macro="" textlink="">
      <xdr:nvSpPr>
        <xdr:cNvPr id="589" name="月 588"/>
        <xdr:cNvSpPr/>
      </xdr:nvSpPr>
      <xdr:spPr>
        <a:xfrm rot="13320000">
          <a:off x="4383597" y="7289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103</xdr:row>
      <xdr:rowOff>23653</xdr:rowOff>
    </xdr:from>
    <xdr:to>
      <xdr:col>7</xdr:col>
      <xdr:colOff>375890</xdr:colOff>
      <xdr:row>103</xdr:row>
      <xdr:rowOff>139714</xdr:rowOff>
    </xdr:to>
    <xdr:sp macro="" textlink="">
      <xdr:nvSpPr>
        <xdr:cNvPr id="590" name="太陽 589"/>
        <xdr:cNvSpPr/>
      </xdr:nvSpPr>
      <xdr:spPr>
        <a:xfrm>
          <a:off x="4344379" y="7586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104</xdr:row>
      <xdr:rowOff>31493</xdr:rowOff>
    </xdr:from>
    <xdr:to>
      <xdr:col>7</xdr:col>
      <xdr:colOff>359597</xdr:colOff>
      <xdr:row>104</xdr:row>
      <xdr:rowOff>136893</xdr:rowOff>
    </xdr:to>
    <xdr:sp macro="" textlink="">
      <xdr:nvSpPr>
        <xdr:cNvPr id="591" name="月 590"/>
        <xdr:cNvSpPr/>
      </xdr:nvSpPr>
      <xdr:spPr>
        <a:xfrm rot="13320000">
          <a:off x="4383597" y="7746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106</xdr:row>
      <xdr:rowOff>23653</xdr:rowOff>
    </xdr:from>
    <xdr:to>
      <xdr:col>7</xdr:col>
      <xdr:colOff>375890</xdr:colOff>
      <xdr:row>106</xdr:row>
      <xdr:rowOff>139714</xdr:rowOff>
    </xdr:to>
    <xdr:sp macro="" textlink="">
      <xdr:nvSpPr>
        <xdr:cNvPr id="592" name="太陽 591"/>
        <xdr:cNvSpPr/>
      </xdr:nvSpPr>
      <xdr:spPr>
        <a:xfrm>
          <a:off x="4344379" y="8043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107</xdr:row>
      <xdr:rowOff>31493</xdr:rowOff>
    </xdr:from>
    <xdr:to>
      <xdr:col>7</xdr:col>
      <xdr:colOff>359597</xdr:colOff>
      <xdr:row>107</xdr:row>
      <xdr:rowOff>136893</xdr:rowOff>
    </xdr:to>
    <xdr:sp macro="" textlink="">
      <xdr:nvSpPr>
        <xdr:cNvPr id="593" name="月 592"/>
        <xdr:cNvSpPr/>
      </xdr:nvSpPr>
      <xdr:spPr>
        <a:xfrm rot="13320000">
          <a:off x="4383597" y="8203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109</xdr:row>
      <xdr:rowOff>23653</xdr:rowOff>
    </xdr:from>
    <xdr:to>
      <xdr:col>7</xdr:col>
      <xdr:colOff>375890</xdr:colOff>
      <xdr:row>109</xdr:row>
      <xdr:rowOff>139714</xdr:rowOff>
    </xdr:to>
    <xdr:sp macro="" textlink="">
      <xdr:nvSpPr>
        <xdr:cNvPr id="594" name="太陽 593"/>
        <xdr:cNvSpPr/>
      </xdr:nvSpPr>
      <xdr:spPr>
        <a:xfrm>
          <a:off x="4344379" y="8500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110</xdr:row>
      <xdr:rowOff>31493</xdr:rowOff>
    </xdr:from>
    <xdr:to>
      <xdr:col>7</xdr:col>
      <xdr:colOff>359597</xdr:colOff>
      <xdr:row>110</xdr:row>
      <xdr:rowOff>136893</xdr:rowOff>
    </xdr:to>
    <xdr:sp macro="" textlink="">
      <xdr:nvSpPr>
        <xdr:cNvPr id="595" name="月 594"/>
        <xdr:cNvSpPr/>
      </xdr:nvSpPr>
      <xdr:spPr>
        <a:xfrm rot="13320000">
          <a:off x="4383597" y="8661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112</xdr:row>
      <xdr:rowOff>23653</xdr:rowOff>
    </xdr:from>
    <xdr:to>
      <xdr:col>7</xdr:col>
      <xdr:colOff>375890</xdr:colOff>
      <xdr:row>112</xdr:row>
      <xdr:rowOff>139714</xdr:rowOff>
    </xdr:to>
    <xdr:sp macro="" textlink="">
      <xdr:nvSpPr>
        <xdr:cNvPr id="596" name="太陽 595"/>
        <xdr:cNvSpPr/>
      </xdr:nvSpPr>
      <xdr:spPr>
        <a:xfrm>
          <a:off x="4344379" y="8958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113</xdr:row>
      <xdr:rowOff>31493</xdr:rowOff>
    </xdr:from>
    <xdr:to>
      <xdr:col>7</xdr:col>
      <xdr:colOff>359597</xdr:colOff>
      <xdr:row>113</xdr:row>
      <xdr:rowOff>136893</xdr:rowOff>
    </xdr:to>
    <xdr:sp macro="" textlink="">
      <xdr:nvSpPr>
        <xdr:cNvPr id="597" name="月 596"/>
        <xdr:cNvSpPr/>
      </xdr:nvSpPr>
      <xdr:spPr>
        <a:xfrm rot="13320000">
          <a:off x="4383597" y="9118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115</xdr:row>
      <xdr:rowOff>23653</xdr:rowOff>
    </xdr:from>
    <xdr:to>
      <xdr:col>7</xdr:col>
      <xdr:colOff>375890</xdr:colOff>
      <xdr:row>115</xdr:row>
      <xdr:rowOff>139714</xdr:rowOff>
    </xdr:to>
    <xdr:sp macro="" textlink="">
      <xdr:nvSpPr>
        <xdr:cNvPr id="598" name="太陽 597"/>
        <xdr:cNvSpPr/>
      </xdr:nvSpPr>
      <xdr:spPr>
        <a:xfrm>
          <a:off x="4344379" y="9415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116</xdr:row>
      <xdr:rowOff>31493</xdr:rowOff>
    </xdr:from>
    <xdr:to>
      <xdr:col>7</xdr:col>
      <xdr:colOff>359597</xdr:colOff>
      <xdr:row>116</xdr:row>
      <xdr:rowOff>136893</xdr:rowOff>
    </xdr:to>
    <xdr:sp macro="" textlink="">
      <xdr:nvSpPr>
        <xdr:cNvPr id="599" name="月 598"/>
        <xdr:cNvSpPr/>
      </xdr:nvSpPr>
      <xdr:spPr>
        <a:xfrm rot="13320000">
          <a:off x="4383597" y="9575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118</xdr:row>
      <xdr:rowOff>23653</xdr:rowOff>
    </xdr:from>
    <xdr:to>
      <xdr:col>7</xdr:col>
      <xdr:colOff>375890</xdr:colOff>
      <xdr:row>118</xdr:row>
      <xdr:rowOff>139714</xdr:rowOff>
    </xdr:to>
    <xdr:sp macro="" textlink="">
      <xdr:nvSpPr>
        <xdr:cNvPr id="600" name="太陽 599"/>
        <xdr:cNvSpPr/>
      </xdr:nvSpPr>
      <xdr:spPr>
        <a:xfrm>
          <a:off x="4344379" y="9872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119</xdr:row>
      <xdr:rowOff>31493</xdr:rowOff>
    </xdr:from>
    <xdr:to>
      <xdr:col>7</xdr:col>
      <xdr:colOff>359597</xdr:colOff>
      <xdr:row>119</xdr:row>
      <xdr:rowOff>136893</xdr:rowOff>
    </xdr:to>
    <xdr:sp macro="" textlink="">
      <xdr:nvSpPr>
        <xdr:cNvPr id="601" name="月 600"/>
        <xdr:cNvSpPr/>
      </xdr:nvSpPr>
      <xdr:spPr>
        <a:xfrm rot="13320000">
          <a:off x="4383597" y="10032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121</xdr:row>
      <xdr:rowOff>23653</xdr:rowOff>
    </xdr:from>
    <xdr:to>
      <xdr:col>7</xdr:col>
      <xdr:colOff>375890</xdr:colOff>
      <xdr:row>121</xdr:row>
      <xdr:rowOff>139714</xdr:rowOff>
    </xdr:to>
    <xdr:sp macro="" textlink="">
      <xdr:nvSpPr>
        <xdr:cNvPr id="602" name="太陽 601"/>
        <xdr:cNvSpPr/>
      </xdr:nvSpPr>
      <xdr:spPr>
        <a:xfrm>
          <a:off x="4344379" y="10329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122</xdr:row>
      <xdr:rowOff>31493</xdr:rowOff>
    </xdr:from>
    <xdr:to>
      <xdr:col>7</xdr:col>
      <xdr:colOff>359597</xdr:colOff>
      <xdr:row>122</xdr:row>
      <xdr:rowOff>136893</xdr:rowOff>
    </xdr:to>
    <xdr:sp macro="" textlink="">
      <xdr:nvSpPr>
        <xdr:cNvPr id="603" name="月 602"/>
        <xdr:cNvSpPr/>
      </xdr:nvSpPr>
      <xdr:spPr>
        <a:xfrm rot="13320000">
          <a:off x="4383597" y="10489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121</xdr:row>
      <xdr:rowOff>23653</xdr:rowOff>
    </xdr:from>
    <xdr:to>
      <xdr:col>7</xdr:col>
      <xdr:colOff>375890</xdr:colOff>
      <xdr:row>121</xdr:row>
      <xdr:rowOff>139714</xdr:rowOff>
    </xdr:to>
    <xdr:sp macro="" textlink="">
      <xdr:nvSpPr>
        <xdr:cNvPr id="604" name="太陽 603"/>
        <xdr:cNvSpPr/>
      </xdr:nvSpPr>
      <xdr:spPr>
        <a:xfrm>
          <a:off x="4344379" y="10329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122</xdr:row>
      <xdr:rowOff>31493</xdr:rowOff>
    </xdr:from>
    <xdr:to>
      <xdr:col>7</xdr:col>
      <xdr:colOff>359597</xdr:colOff>
      <xdr:row>122</xdr:row>
      <xdr:rowOff>136893</xdr:rowOff>
    </xdr:to>
    <xdr:sp macro="" textlink="">
      <xdr:nvSpPr>
        <xdr:cNvPr id="605" name="月 604"/>
        <xdr:cNvSpPr/>
      </xdr:nvSpPr>
      <xdr:spPr>
        <a:xfrm rot="13320000">
          <a:off x="4383597" y="10489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124</xdr:row>
      <xdr:rowOff>23653</xdr:rowOff>
    </xdr:from>
    <xdr:to>
      <xdr:col>7</xdr:col>
      <xdr:colOff>375890</xdr:colOff>
      <xdr:row>124</xdr:row>
      <xdr:rowOff>139714</xdr:rowOff>
    </xdr:to>
    <xdr:sp macro="" textlink="">
      <xdr:nvSpPr>
        <xdr:cNvPr id="606" name="太陽 605"/>
        <xdr:cNvSpPr/>
      </xdr:nvSpPr>
      <xdr:spPr>
        <a:xfrm>
          <a:off x="4344379" y="10786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125</xdr:row>
      <xdr:rowOff>31493</xdr:rowOff>
    </xdr:from>
    <xdr:to>
      <xdr:col>7</xdr:col>
      <xdr:colOff>359597</xdr:colOff>
      <xdr:row>125</xdr:row>
      <xdr:rowOff>136893</xdr:rowOff>
    </xdr:to>
    <xdr:sp macro="" textlink="">
      <xdr:nvSpPr>
        <xdr:cNvPr id="607" name="月 606"/>
        <xdr:cNvSpPr/>
      </xdr:nvSpPr>
      <xdr:spPr>
        <a:xfrm rot="13320000">
          <a:off x="4383597" y="10947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127</xdr:row>
      <xdr:rowOff>23653</xdr:rowOff>
    </xdr:from>
    <xdr:to>
      <xdr:col>7</xdr:col>
      <xdr:colOff>375890</xdr:colOff>
      <xdr:row>127</xdr:row>
      <xdr:rowOff>139714</xdr:rowOff>
    </xdr:to>
    <xdr:sp macro="" textlink="">
      <xdr:nvSpPr>
        <xdr:cNvPr id="608" name="太陽 607"/>
        <xdr:cNvSpPr/>
      </xdr:nvSpPr>
      <xdr:spPr>
        <a:xfrm>
          <a:off x="4344379" y="11244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128</xdr:row>
      <xdr:rowOff>31493</xdr:rowOff>
    </xdr:from>
    <xdr:to>
      <xdr:col>7</xdr:col>
      <xdr:colOff>359597</xdr:colOff>
      <xdr:row>128</xdr:row>
      <xdr:rowOff>136893</xdr:rowOff>
    </xdr:to>
    <xdr:sp macro="" textlink="">
      <xdr:nvSpPr>
        <xdr:cNvPr id="609" name="月 608"/>
        <xdr:cNvSpPr/>
      </xdr:nvSpPr>
      <xdr:spPr>
        <a:xfrm rot="13320000">
          <a:off x="4383597" y="11404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130</xdr:row>
      <xdr:rowOff>23653</xdr:rowOff>
    </xdr:from>
    <xdr:to>
      <xdr:col>7</xdr:col>
      <xdr:colOff>375890</xdr:colOff>
      <xdr:row>130</xdr:row>
      <xdr:rowOff>139714</xdr:rowOff>
    </xdr:to>
    <xdr:sp macro="" textlink="">
      <xdr:nvSpPr>
        <xdr:cNvPr id="610" name="太陽 609"/>
        <xdr:cNvSpPr/>
      </xdr:nvSpPr>
      <xdr:spPr>
        <a:xfrm>
          <a:off x="4344379" y="11701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131</xdr:row>
      <xdr:rowOff>31493</xdr:rowOff>
    </xdr:from>
    <xdr:to>
      <xdr:col>7</xdr:col>
      <xdr:colOff>359597</xdr:colOff>
      <xdr:row>131</xdr:row>
      <xdr:rowOff>136893</xdr:rowOff>
    </xdr:to>
    <xdr:sp macro="" textlink="">
      <xdr:nvSpPr>
        <xdr:cNvPr id="611" name="月 610"/>
        <xdr:cNvSpPr/>
      </xdr:nvSpPr>
      <xdr:spPr>
        <a:xfrm rot="13320000">
          <a:off x="4383597" y="11861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133</xdr:row>
      <xdr:rowOff>23653</xdr:rowOff>
    </xdr:from>
    <xdr:to>
      <xdr:col>7</xdr:col>
      <xdr:colOff>375890</xdr:colOff>
      <xdr:row>133</xdr:row>
      <xdr:rowOff>139714</xdr:rowOff>
    </xdr:to>
    <xdr:sp macro="" textlink="">
      <xdr:nvSpPr>
        <xdr:cNvPr id="612" name="太陽 611"/>
        <xdr:cNvSpPr/>
      </xdr:nvSpPr>
      <xdr:spPr>
        <a:xfrm>
          <a:off x="4344379" y="12158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134</xdr:row>
      <xdr:rowOff>31493</xdr:rowOff>
    </xdr:from>
    <xdr:to>
      <xdr:col>7</xdr:col>
      <xdr:colOff>359597</xdr:colOff>
      <xdr:row>134</xdr:row>
      <xdr:rowOff>136893</xdr:rowOff>
    </xdr:to>
    <xdr:sp macro="" textlink="">
      <xdr:nvSpPr>
        <xdr:cNvPr id="613" name="月 612"/>
        <xdr:cNvSpPr/>
      </xdr:nvSpPr>
      <xdr:spPr>
        <a:xfrm rot="13320000">
          <a:off x="4383597" y="12318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136</xdr:row>
      <xdr:rowOff>23653</xdr:rowOff>
    </xdr:from>
    <xdr:to>
      <xdr:col>7</xdr:col>
      <xdr:colOff>375890</xdr:colOff>
      <xdr:row>136</xdr:row>
      <xdr:rowOff>139714</xdr:rowOff>
    </xdr:to>
    <xdr:sp macro="" textlink="">
      <xdr:nvSpPr>
        <xdr:cNvPr id="614" name="太陽 613"/>
        <xdr:cNvSpPr/>
      </xdr:nvSpPr>
      <xdr:spPr>
        <a:xfrm>
          <a:off x="4344379" y="12615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137</xdr:row>
      <xdr:rowOff>31493</xdr:rowOff>
    </xdr:from>
    <xdr:to>
      <xdr:col>7</xdr:col>
      <xdr:colOff>359597</xdr:colOff>
      <xdr:row>137</xdr:row>
      <xdr:rowOff>136893</xdr:rowOff>
    </xdr:to>
    <xdr:sp macro="" textlink="">
      <xdr:nvSpPr>
        <xdr:cNvPr id="615" name="月 614"/>
        <xdr:cNvSpPr/>
      </xdr:nvSpPr>
      <xdr:spPr>
        <a:xfrm rot="13320000">
          <a:off x="4383597" y="12775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139</xdr:row>
      <xdr:rowOff>23653</xdr:rowOff>
    </xdr:from>
    <xdr:to>
      <xdr:col>7</xdr:col>
      <xdr:colOff>375890</xdr:colOff>
      <xdr:row>139</xdr:row>
      <xdr:rowOff>139714</xdr:rowOff>
    </xdr:to>
    <xdr:sp macro="" textlink="">
      <xdr:nvSpPr>
        <xdr:cNvPr id="616" name="太陽 615"/>
        <xdr:cNvSpPr/>
      </xdr:nvSpPr>
      <xdr:spPr>
        <a:xfrm>
          <a:off x="4344379" y="13072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140</xdr:row>
      <xdr:rowOff>31493</xdr:rowOff>
    </xdr:from>
    <xdr:to>
      <xdr:col>7</xdr:col>
      <xdr:colOff>359597</xdr:colOff>
      <xdr:row>140</xdr:row>
      <xdr:rowOff>136893</xdr:rowOff>
    </xdr:to>
    <xdr:sp macro="" textlink="">
      <xdr:nvSpPr>
        <xdr:cNvPr id="617" name="月 616"/>
        <xdr:cNvSpPr/>
      </xdr:nvSpPr>
      <xdr:spPr>
        <a:xfrm rot="13320000">
          <a:off x="4383597" y="13233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82</xdr:row>
      <xdr:rowOff>23653</xdr:rowOff>
    </xdr:from>
    <xdr:to>
      <xdr:col>7</xdr:col>
      <xdr:colOff>375890</xdr:colOff>
      <xdr:row>82</xdr:row>
      <xdr:rowOff>139714</xdr:rowOff>
    </xdr:to>
    <xdr:sp macro="" textlink="">
      <xdr:nvSpPr>
        <xdr:cNvPr id="618" name="太陽 617"/>
        <xdr:cNvSpPr/>
      </xdr:nvSpPr>
      <xdr:spPr>
        <a:xfrm>
          <a:off x="4344379" y="4386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83</xdr:row>
      <xdr:rowOff>31493</xdr:rowOff>
    </xdr:from>
    <xdr:to>
      <xdr:col>7</xdr:col>
      <xdr:colOff>359597</xdr:colOff>
      <xdr:row>83</xdr:row>
      <xdr:rowOff>136893</xdr:rowOff>
    </xdr:to>
    <xdr:sp macro="" textlink="">
      <xdr:nvSpPr>
        <xdr:cNvPr id="619" name="月 618"/>
        <xdr:cNvSpPr/>
      </xdr:nvSpPr>
      <xdr:spPr>
        <a:xfrm rot="13320000">
          <a:off x="4383597" y="4546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85</xdr:row>
      <xdr:rowOff>23653</xdr:rowOff>
    </xdr:from>
    <xdr:to>
      <xdr:col>7</xdr:col>
      <xdr:colOff>375890</xdr:colOff>
      <xdr:row>85</xdr:row>
      <xdr:rowOff>139714</xdr:rowOff>
    </xdr:to>
    <xdr:sp macro="" textlink="">
      <xdr:nvSpPr>
        <xdr:cNvPr id="620" name="太陽 619"/>
        <xdr:cNvSpPr/>
      </xdr:nvSpPr>
      <xdr:spPr>
        <a:xfrm>
          <a:off x="4344379" y="4843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86</xdr:row>
      <xdr:rowOff>31493</xdr:rowOff>
    </xdr:from>
    <xdr:to>
      <xdr:col>7</xdr:col>
      <xdr:colOff>359597</xdr:colOff>
      <xdr:row>86</xdr:row>
      <xdr:rowOff>136893</xdr:rowOff>
    </xdr:to>
    <xdr:sp macro="" textlink="">
      <xdr:nvSpPr>
        <xdr:cNvPr id="621" name="月 620"/>
        <xdr:cNvSpPr/>
      </xdr:nvSpPr>
      <xdr:spPr>
        <a:xfrm rot="13320000">
          <a:off x="4383597" y="5003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88</xdr:row>
      <xdr:rowOff>23653</xdr:rowOff>
    </xdr:from>
    <xdr:to>
      <xdr:col>7</xdr:col>
      <xdr:colOff>375890</xdr:colOff>
      <xdr:row>88</xdr:row>
      <xdr:rowOff>139714</xdr:rowOff>
    </xdr:to>
    <xdr:sp macro="" textlink="">
      <xdr:nvSpPr>
        <xdr:cNvPr id="622" name="太陽 621"/>
        <xdr:cNvSpPr/>
      </xdr:nvSpPr>
      <xdr:spPr>
        <a:xfrm>
          <a:off x="4344379" y="5300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89</xdr:row>
      <xdr:rowOff>31493</xdr:rowOff>
    </xdr:from>
    <xdr:to>
      <xdr:col>7</xdr:col>
      <xdr:colOff>359597</xdr:colOff>
      <xdr:row>89</xdr:row>
      <xdr:rowOff>136893</xdr:rowOff>
    </xdr:to>
    <xdr:sp macro="" textlink="">
      <xdr:nvSpPr>
        <xdr:cNvPr id="623" name="月 622"/>
        <xdr:cNvSpPr/>
      </xdr:nvSpPr>
      <xdr:spPr>
        <a:xfrm rot="13320000">
          <a:off x="4383597" y="5460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91</xdr:row>
      <xdr:rowOff>23653</xdr:rowOff>
    </xdr:from>
    <xdr:to>
      <xdr:col>7</xdr:col>
      <xdr:colOff>375890</xdr:colOff>
      <xdr:row>91</xdr:row>
      <xdr:rowOff>139714</xdr:rowOff>
    </xdr:to>
    <xdr:sp macro="" textlink="">
      <xdr:nvSpPr>
        <xdr:cNvPr id="624" name="太陽 623"/>
        <xdr:cNvSpPr/>
      </xdr:nvSpPr>
      <xdr:spPr>
        <a:xfrm>
          <a:off x="4344379" y="575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92</xdr:row>
      <xdr:rowOff>31493</xdr:rowOff>
    </xdr:from>
    <xdr:to>
      <xdr:col>7</xdr:col>
      <xdr:colOff>359597</xdr:colOff>
      <xdr:row>92</xdr:row>
      <xdr:rowOff>136893</xdr:rowOff>
    </xdr:to>
    <xdr:sp macro="" textlink="">
      <xdr:nvSpPr>
        <xdr:cNvPr id="625" name="月 624"/>
        <xdr:cNvSpPr/>
      </xdr:nvSpPr>
      <xdr:spPr>
        <a:xfrm rot="13320000">
          <a:off x="4383597" y="591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91</xdr:row>
      <xdr:rowOff>23653</xdr:rowOff>
    </xdr:from>
    <xdr:to>
      <xdr:col>7</xdr:col>
      <xdr:colOff>375890</xdr:colOff>
      <xdr:row>91</xdr:row>
      <xdr:rowOff>139714</xdr:rowOff>
    </xdr:to>
    <xdr:sp macro="" textlink="">
      <xdr:nvSpPr>
        <xdr:cNvPr id="626" name="太陽 625"/>
        <xdr:cNvSpPr/>
      </xdr:nvSpPr>
      <xdr:spPr>
        <a:xfrm>
          <a:off x="4344379" y="575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92</xdr:row>
      <xdr:rowOff>31493</xdr:rowOff>
    </xdr:from>
    <xdr:to>
      <xdr:col>7</xdr:col>
      <xdr:colOff>359597</xdr:colOff>
      <xdr:row>92</xdr:row>
      <xdr:rowOff>136893</xdr:rowOff>
    </xdr:to>
    <xdr:sp macro="" textlink="">
      <xdr:nvSpPr>
        <xdr:cNvPr id="627" name="月 626"/>
        <xdr:cNvSpPr/>
      </xdr:nvSpPr>
      <xdr:spPr>
        <a:xfrm rot="13320000">
          <a:off x="4383597" y="591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94</xdr:row>
      <xdr:rowOff>23653</xdr:rowOff>
    </xdr:from>
    <xdr:to>
      <xdr:col>7</xdr:col>
      <xdr:colOff>375890</xdr:colOff>
      <xdr:row>94</xdr:row>
      <xdr:rowOff>139714</xdr:rowOff>
    </xdr:to>
    <xdr:sp macro="" textlink="">
      <xdr:nvSpPr>
        <xdr:cNvPr id="628" name="太陽 627"/>
        <xdr:cNvSpPr/>
      </xdr:nvSpPr>
      <xdr:spPr>
        <a:xfrm>
          <a:off x="4344379" y="6214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95</xdr:row>
      <xdr:rowOff>31493</xdr:rowOff>
    </xdr:from>
    <xdr:to>
      <xdr:col>7</xdr:col>
      <xdr:colOff>359597</xdr:colOff>
      <xdr:row>95</xdr:row>
      <xdr:rowOff>136893</xdr:rowOff>
    </xdr:to>
    <xdr:sp macro="" textlink="">
      <xdr:nvSpPr>
        <xdr:cNvPr id="629" name="月 628"/>
        <xdr:cNvSpPr/>
      </xdr:nvSpPr>
      <xdr:spPr>
        <a:xfrm rot="13320000">
          <a:off x="4383597" y="6375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97</xdr:row>
      <xdr:rowOff>23653</xdr:rowOff>
    </xdr:from>
    <xdr:to>
      <xdr:col>7</xdr:col>
      <xdr:colOff>375890</xdr:colOff>
      <xdr:row>97</xdr:row>
      <xdr:rowOff>139714</xdr:rowOff>
    </xdr:to>
    <xdr:sp macro="" textlink="">
      <xdr:nvSpPr>
        <xdr:cNvPr id="630" name="太陽 629"/>
        <xdr:cNvSpPr/>
      </xdr:nvSpPr>
      <xdr:spPr>
        <a:xfrm>
          <a:off x="4344379" y="6672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98</xdr:row>
      <xdr:rowOff>31493</xdr:rowOff>
    </xdr:from>
    <xdr:to>
      <xdr:col>7</xdr:col>
      <xdr:colOff>359597</xdr:colOff>
      <xdr:row>98</xdr:row>
      <xdr:rowOff>136893</xdr:rowOff>
    </xdr:to>
    <xdr:sp macro="" textlink="">
      <xdr:nvSpPr>
        <xdr:cNvPr id="631" name="月 630"/>
        <xdr:cNvSpPr/>
      </xdr:nvSpPr>
      <xdr:spPr>
        <a:xfrm rot="13320000">
          <a:off x="4383597" y="6832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100</xdr:row>
      <xdr:rowOff>23653</xdr:rowOff>
    </xdr:from>
    <xdr:to>
      <xdr:col>7</xdr:col>
      <xdr:colOff>375890</xdr:colOff>
      <xdr:row>100</xdr:row>
      <xdr:rowOff>139714</xdr:rowOff>
    </xdr:to>
    <xdr:sp macro="" textlink="">
      <xdr:nvSpPr>
        <xdr:cNvPr id="632" name="太陽 631"/>
        <xdr:cNvSpPr/>
      </xdr:nvSpPr>
      <xdr:spPr>
        <a:xfrm>
          <a:off x="4344379" y="7129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101</xdr:row>
      <xdr:rowOff>31493</xdr:rowOff>
    </xdr:from>
    <xdr:to>
      <xdr:col>7</xdr:col>
      <xdr:colOff>359597</xdr:colOff>
      <xdr:row>101</xdr:row>
      <xdr:rowOff>136893</xdr:rowOff>
    </xdr:to>
    <xdr:sp macro="" textlink="">
      <xdr:nvSpPr>
        <xdr:cNvPr id="633" name="月 632"/>
        <xdr:cNvSpPr/>
      </xdr:nvSpPr>
      <xdr:spPr>
        <a:xfrm rot="13320000">
          <a:off x="4383597" y="7289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103</xdr:row>
      <xdr:rowOff>23653</xdr:rowOff>
    </xdr:from>
    <xdr:to>
      <xdr:col>7</xdr:col>
      <xdr:colOff>375890</xdr:colOff>
      <xdr:row>103</xdr:row>
      <xdr:rowOff>139714</xdr:rowOff>
    </xdr:to>
    <xdr:sp macro="" textlink="">
      <xdr:nvSpPr>
        <xdr:cNvPr id="634" name="太陽 633"/>
        <xdr:cNvSpPr/>
      </xdr:nvSpPr>
      <xdr:spPr>
        <a:xfrm>
          <a:off x="4344379" y="7586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104</xdr:row>
      <xdr:rowOff>31493</xdr:rowOff>
    </xdr:from>
    <xdr:to>
      <xdr:col>7</xdr:col>
      <xdr:colOff>359597</xdr:colOff>
      <xdr:row>104</xdr:row>
      <xdr:rowOff>136893</xdr:rowOff>
    </xdr:to>
    <xdr:sp macro="" textlink="">
      <xdr:nvSpPr>
        <xdr:cNvPr id="635" name="月 634"/>
        <xdr:cNvSpPr/>
      </xdr:nvSpPr>
      <xdr:spPr>
        <a:xfrm rot="13320000">
          <a:off x="4383597" y="7746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106</xdr:row>
      <xdr:rowOff>23653</xdr:rowOff>
    </xdr:from>
    <xdr:to>
      <xdr:col>7</xdr:col>
      <xdr:colOff>375890</xdr:colOff>
      <xdr:row>106</xdr:row>
      <xdr:rowOff>139714</xdr:rowOff>
    </xdr:to>
    <xdr:sp macro="" textlink="">
      <xdr:nvSpPr>
        <xdr:cNvPr id="636" name="太陽 635"/>
        <xdr:cNvSpPr/>
      </xdr:nvSpPr>
      <xdr:spPr>
        <a:xfrm>
          <a:off x="4344379" y="8043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107</xdr:row>
      <xdr:rowOff>31493</xdr:rowOff>
    </xdr:from>
    <xdr:to>
      <xdr:col>7</xdr:col>
      <xdr:colOff>359597</xdr:colOff>
      <xdr:row>107</xdr:row>
      <xdr:rowOff>136893</xdr:rowOff>
    </xdr:to>
    <xdr:sp macro="" textlink="">
      <xdr:nvSpPr>
        <xdr:cNvPr id="637" name="月 636"/>
        <xdr:cNvSpPr/>
      </xdr:nvSpPr>
      <xdr:spPr>
        <a:xfrm rot="13320000">
          <a:off x="4383597" y="8203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109</xdr:row>
      <xdr:rowOff>23653</xdr:rowOff>
    </xdr:from>
    <xdr:to>
      <xdr:col>7</xdr:col>
      <xdr:colOff>375890</xdr:colOff>
      <xdr:row>109</xdr:row>
      <xdr:rowOff>139714</xdr:rowOff>
    </xdr:to>
    <xdr:sp macro="" textlink="">
      <xdr:nvSpPr>
        <xdr:cNvPr id="638" name="太陽 637"/>
        <xdr:cNvSpPr/>
      </xdr:nvSpPr>
      <xdr:spPr>
        <a:xfrm>
          <a:off x="4344379" y="8500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110</xdr:row>
      <xdr:rowOff>31493</xdr:rowOff>
    </xdr:from>
    <xdr:to>
      <xdr:col>7</xdr:col>
      <xdr:colOff>359597</xdr:colOff>
      <xdr:row>110</xdr:row>
      <xdr:rowOff>136893</xdr:rowOff>
    </xdr:to>
    <xdr:sp macro="" textlink="">
      <xdr:nvSpPr>
        <xdr:cNvPr id="639" name="月 638"/>
        <xdr:cNvSpPr/>
      </xdr:nvSpPr>
      <xdr:spPr>
        <a:xfrm rot="13320000">
          <a:off x="4383597" y="8661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112</xdr:row>
      <xdr:rowOff>23653</xdr:rowOff>
    </xdr:from>
    <xdr:to>
      <xdr:col>7</xdr:col>
      <xdr:colOff>375890</xdr:colOff>
      <xdr:row>112</xdr:row>
      <xdr:rowOff>139714</xdr:rowOff>
    </xdr:to>
    <xdr:sp macro="" textlink="">
      <xdr:nvSpPr>
        <xdr:cNvPr id="640" name="太陽 639"/>
        <xdr:cNvSpPr/>
      </xdr:nvSpPr>
      <xdr:spPr>
        <a:xfrm>
          <a:off x="4344379" y="8958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113</xdr:row>
      <xdr:rowOff>31493</xdr:rowOff>
    </xdr:from>
    <xdr:to>
      <xdr:col>7</xdr:col>
      <xdr:colOff>359597</xdr:colOff>
      <xdr:row>113</xdr:row>
      <xdr:rowOff>136893</xdr:rowOff>
    </xdr:to>
    <xdr:sp macro="" textlink="">
      <xdr:nvSpPr>
        <xdr:cNvPr id="641" name="月 640"/>
        <xdr:cNvSpPr/>
      </xdr:nvSpPr>
      <xdr:spPr>
        <a:xfrm rot="13320000">
          <a:off x="4383597" y="9118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115</xdr:row>
      <xdr:rowOff>23653</xdr:rowOff>
    </xdr:from>
    <xdr:to>
      <xdr:col>7</xdr:col>
      <xdr:colOff>375890</xdr:colOff>
      <xdr:row>115</xdr:row>
      <xdr:rowOff>139714</xdr:rowOff>
    </xdr:to>
    <xdr:sp macro="" textlink="">
      <xdr:nvSpPr>
        <xdr:cNvPr id="642" name="太陽 641"/>
        <xdr:cNvSpPr/>
      </xdr:nvSpPr>
      <xdr:spPr>
        <a:xfrm>
          <a:off x="4344379" y="9415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116</xdr:row>
      <xdr:rowOff>31493</xdr:rowOff>
    </xdr:from>
    <xdr:to>
      <xdr:col>7</xdr:col>
      <xdr:colOff>359597</xdr:colOff>
      <xdr:row>116</xdr:row>
      <xdr:rowOff>136893</xdr:rowOff>
    </xdr:to>
    <xdr:sp macro="" textlink="">
      <xdr:nvSpPr>
        <xdr:cNvPr id="643" name="月 642"/>
        <xdr:cNvSpPr/>
      </xdr:nvSpPr>
      <xdr:spPr>
        <a:xfrm rot="13320000">
          <a:off x="4383597" y="9575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118</xdr:row>
      <xdr:rowOff>23653</xdr:rowOff>
    </xdr:from>
    <xdr:to>
      <xdr:col>7</xdr:col>
      <xdr:colOff>375890</xdr:colOff>
      <xdr:row>118</xdr:row>
      <xdr:rowOff>139714</xdr:rowOff>
    </xdr:to>
    <xdr:sp macro="" textlink="">
      <xdr:nvSpPr>
        <xdr:cNvPr id="644" name="太陽 643"/>
        <xdr:cNvSpPr/>
      </xdr:nvSpPr>
      <xdr:spPr>
        <a:xfrm>
          <a:off x="4344379" y="9872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119</xdr:row>
      <xdr:rowOff>31493</xdr:rowOff>
    </xdr:from>
    <xdr:to>
      <xdr:col>7</xdr:col>
      <xdr:colOff>359597</xdr:colOff>
      <xdr:row>119</xdr:row>
      <xdr:rowOff>136893</xdr:rowOff>
    </xdr:to>
    <xdr:sp macro="" textlink="">
      <xdr:nvSpPr>
        <xdr:cNvPr id="645" name="月 644"/>
        <xdr:cNvSpPr/>
      </xdr:nvSpPr>
      <xdr:spPr>
        <a:xfrm rot="13320000">
          <a:off x="4383597" y="10032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121</xdr:row>
      <xdr:rowOff>23653</xdr:rowOff>
    </xdr:from>
    <xdr:to>
      <xdr:col>7</xdr:col>
      <xdr:colOff>375890</xdr:colOff>
      <xdr:row>121</xdr:row>
      <xdr:rowOff>139714</xdr:rowOff>
    </xdr:to>
    <xdr:sp macro="" textlink="">
      <xdr:nvSpPr>
        <xdr:cNvPr id="646" name="太陽 645"/>
        <xdr:cNvSpPr/>
      </xdr:nvSpPr>
      <xdr:spPr>
        <a:xfrm>
          <a:off x="4344379" y="10329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122</xdr:row>
      <xdr:rowOff>31493</xdr:rowOff>
    </xdr:from>
    <xdr:to>
      <xdr:col>7</xdr:col>
      <xdr:colOff>359597</xdr:colOff>
      <xdr:row>122</xdr:row>
      <xdr:rowOff>136893</xdr:rowOff>
    </xdr:to>
    <xdr:sp macro="" textlink="">
      <xdr:nvSpPr>
        <xdr:cNvPr id="647" name="月 646"/>
        <xdr:cNvSpPr/>
      </xdr:nvSpPr>
      <xdr:spPr>
        <a:xfrm rot="13320000">
          <a:off x="4383597" y="10489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121</xdr:row>
      <xdr:rowOff>23653</xdr:rowOff>
    </xdr:from>
    <xdr:to>
      <xdr:col>7</xdr:col>
      <xdr:colOff>375890</xdr:colOff>
      <xdr:row>121</xdr:row>
      <xdr:rowOff>139714</xdr:rowOff>
    </xdr:to>
    <xdr:sp macro="" textlink="">
      <xdr:nvSpPr>
        <xdr:cNvPr id="648" name="太陽 647"/>
        <xdr:cNvSpPr/>
      </xdr:nvSpPr>
      <xdr:spPr>
        <a:xfrm>
          <a:off x="4344379" y="10329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122</xdr:row>
      <xdr:rowOff>31493</xdr:rowOff>
    </xdr:from>
    <xdr:to>
      <xdr:col>7</xdr:col>
      <xdr:colOff>359597</xdr:colOff>
      <xdr:row>122</xdr:row>
      <xdr:rowOff>136893</xdr:rowOff>
    </xdr:to>
    <xdr:sp macro="" textlink="">
      <xdr:nvSpPr>
        <xdr:cNvPr id="649" name="月 648"/>
        <xdr:cNvSpPr/>
      </xdr:nvSpPr>
      <xdr:spPr>
        <a:xfrm rot="13320000">
          <a:off x="4383597" y="10489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124</xdr:row>
      <xdr:rowOff>23653</xdr:rowOff>
    </xdr:from>
    <xdr:to>
      <xdr:col>7</xdr:col>
      <xdr:colOff>375890</xdr:colOff>
      <xdr:row>124</xdr:row>
      <xdr:rowOff>139714</xdr:rowOff>
    </xdr:to>
    <xdr:sp macro="" textlink="">
      <xdr:nvSpPr>
        <xdr:cNvPr id="650" name="太陽 649"/>
        <xdr:cNvSpPr/>
      </xdr:nvSpPr>
      <xdr:spPr>
        <a:xfrm>
          <a:off x="4344379" y="10786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125</xdr:row>
      <xdr:rowOff>31493</xdr:rowOff>
    </xdr:from>
    <xdr:to>
      <xdr:col>7</xdr:col>
      <xdr:colOff>359597</xdr:colOff>
      <xdr:row>125</xdr:row>
      <xdr:rowOff>136893</xdr:rowOff>
    </xdr:to>
    <xdr:sp macro="" textlink="">
      <xdr:nvSpPr>
        <xdr:cNvPr id="651" name="月 650"/>
        <xdr:cNvSpPr/>
      </xdr:nvSpPr>
      <xdr:spPr>
        <a:xfrm rot="13320000">
          <a:off x="4383597" y="10947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127</xdr:row>
      <xdr:rowOff>23653</xdr:rowOff>
    </xdr:from>
    <xdr:to>
      <xdr:col>7</xdr:col>
      <xdr:colOff>375890</xdr:colOff>
      <xdr:row>127</xdr:row>
      <xdr:rowOff>139714</xdr:rowOff>
    </xdr:to>
    <xdr:sp macro="" textlink="">
      <xdr:nvSpPr>
        <xdr:cNvPr id="652" name="太陽 651"/>
        <xdr:cNvSpPr/>
      </xdr:nvSpPr>
      <xdr:spPr>
        <a:xfrm>
          <a:off x="4344379" y="11244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128</xdr:row>
      <xdr:rowOff>31493</xdr:rowOff>
    </xdr:from>
    <xdr:to>
      <xdr:col>7</xdr:col>
      <xdr:colOff>359597</xdr:colOff>
      <xdr:row>128</xdr:row>
      <xdr:rowOff>136893</xdr:rowOff>
    </xdr:to>
    <xdr:sp macro="" textlink="">
      <xdr:nvSpPr>
        <xdr:cNvPr id="653" name="月 652"/>
        <xdr:cNvSpPr/>
      </xdr:nvSpPr>
      <xdr:spPr>
        <a:xfrm rot="13320000">
          <a:off x="4383597" y="11404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130</xdr:row>
      <xdr:rowOff>23653</xdr:rowOff>
    </xdr:from>
    <xdr:to>
      <xdr:col>7</xdr:col>
      <xdr:colOff>375890</xdr:colOff>
      <xdr:row>130</xdr:row>
      <xdr:rowOff>139714</xdr:rowOff>
    </xdr:to>
    <xdr:sp macro="" textlink="">
      <xdr:nvSpPr>
        <xdr:cNvPr id="654" name="太陽 653"/>
        <xdr:cNvSpPr/>
      </xdr:nvSpPr>
      <xdr:spPr>
        <a:xfrm>
          <a:off x="4344379" y="11701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131</xdr:row>
      <xdr:rowOff>31493</xdr:rowOff>
    </xdr:from>
    <xdr:to>
      <xdr:col>7</xdr:col>
      <xdr:colOff>359597</xdr:colOff>
      <xdr:row>131</xdr:row>
      <xdr:rowOff>136893</xdr:rowOff>
    </xdr:to>
    <xdr:sp macro="" textlink="">
      <xdr:nvSpPr>
        <xdr:cNvPr id="655" name="月 654"/>
        <xdr:cNvSpPr/>
      </xdr:nvSpPr>
      <xdr:spPr>
        <a:xfrm rot="13320000">
          <a:off x="4383597" y="11861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133</xdr:row>
      <xdr:rowOff>23653</xdr:rowOff>
    </xdr:from>
    <xdr:to>
      <xdr:col>7</xdr:col>
      <xdr:colOff>375890</xdr:colOff>
      <xdr:row>133</xdr:row>
      <xdr:rowOff>139714</xdr:rowOff>
    </xdr:to>
    <xdr:sp macro="" textlink="">
      <xdr:nvSpPr>
        <xdr:cNvPr id="656" name="太陽 655"/>
        <xdr:cNvSpPr/>
      </xdr:nvSpPr>
      <xdr:spPr>
        <a:xfrm>
          <a:off x="4344379" y="12158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134</xdr:row>
      <xdr:rowOff>31493</xdr:rowOff>
    </xdr:from>
    <xdr:to>
      <xdr:col>7</xdr:col>
      <xdr:colOff>359597</xdr:colOff>
      <xdr:row>134</xdr:row>
      <xdr:rowOff>136893</xdr:rowOff>
    </xdr:to>
    <xdr:sp macro="" textlink="">
      <xdr:nvSpPr>
        <xdr:cNvPr id="657" name="月 656"/>
        <xdr:cNvSpPr/>
      </xdr:nvSpPr>
      <xdr:spPr>
        <a:xfrm rot="13320000">
          <a:off x="4383597" y="12318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136</xdr:row>
      <xdr:rowOff>23653</xdr:rowOff>
    </xdr:from>
    <xdr:to>
      <xdr:col>7</xdr:col>
      <xdr:colOff>375890</xdr:colOff>
      <xdr:row>136</xdr:row>
      <xdr:rowOff>139714</xdr:rowOff>
    </xdr:to>
    <xdr:sp macro="" textlink="">
      <xdr:nvSpPr>
        <xdr:cNvPr id="658" name="太陽 657"/>
        <xdr:cNvSpPr/>
      </xdr:nvSpPr>
      <xdr:spPr>
        <a:xfrm>
          <a:off x="4344379" y="12615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137</xdr:row>
      <xdr:rowOff>31493</xdr:rowOff>
    </xdr:from>
    <xdr:to>
      <xdr:col>7</xdr:col>
      <xdr:colOff>359597</xdr:colOff>
      <xdr:row>137</xdr:row>
      <xdr:rowOff>136893</xdr:rowOff>
    </xdr:to>
    <xdr:sp macro="" textlink="">
      <xdr:nvSpPr>
        <xdr:cNvPr id="659" name="月 658"/>
        <xdr:cNvSpPr/>
      </xdr:nvSpPr>
      <xdr:spPr>
        <a:xfrm rot="13320000">
          <a:off x="4383597" y="12775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139</xdr:row>
      <xdr:rowOff>23653</xdr:rowOff>
    </xdr:from>
    <xdr:to>
      <xdr:col>7</xdr:col>
      <xdr:colOff>375890</xdr:colOff>
      <xdr:row>139</xdr:row>
      <xdr:rowOff>139714</xdr:rowOff>
    </xdr:to>
    <xdr:sp macro="" textlink="">
      <xdr:nvSpPr>
        <xdr:cNvPr id="660" name="太陽 659"/>
        <xdr:cNvSpPr/>
      </xdr:nvSpPr>
      <xdr:spPr>
        <a:xfrm>
          <a:off x="4344379" y="13072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140</xdr:row>
      <xdr:rowOff>31493</xdr:rowOff>
    </xdr:from>
    <xdr:to>
      <xdr:col>7</xdr:col>
      <xdr:colOff>359597</xdr:colOff>
      <xdr:row>140</xdr:row>
      <xdr:rowOff>136893</xdr:rowOff>
    </xdr:to>
    <xdr:sp macro="" textlink="">
      <xdr:nvSpPr>
        <xdr:cNvPr id="661" name="月 660"/>
        <xdr:cNvSpPr/>
      </xdr:nvSpPr>
      <xdr:spPr>
        <a:xfrm rot="13320000">
          <a:off x="4383597" y="13233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82</xdr:row>
      <xdr:rowOff>23653</xdr:rowOff>
    </xdr:from>
    <xdr:to>
      <xdr:col>7</xdr:col>
      <xdr:colOff>375890</xdr:colOff>
      <xdr:row>82</xdr:row>
      <xdr:rowOff>139714</xdr:rowOff>
    </xdr:to>
    <xdr:sp macro="" textlink="">
      <xdr:nvSpPr>
        <xdr:cNvPr id="662" name="太陽 661"/>
        <xdr:cNvSpPr/>
      </xdr:nvSpPr>
      <xdr:spPr>
        <a:xfrm>
          <a:off x="4344379" y="4386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83</xdr:row>
      <xdr:rowOff>31493</xdr:rowOff>
    </xdr:from>
    <xdr:to>
      <xdr:col>7</xdr:col>
      <xdr:colOff>359597</xdr:colOff>
      <xdr:row>83</xdr:row>
      <xdr:rowOff>136893</xdr:rowOff>
    </xdr:to>
    <xdr:sp macro="" textlink="">
      <xdr:nvSpPr>
        <xdr:cNvPr id="663" name="月 662"/>
        <xdr:cNvSpPr/>
      </xdr:nvSpPr>
      <xdr:spPr>
        <a:xfrm rot="13320000">
          <a:off x="4383597" y="4546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85</xdr:row>
      <xdr:rowOff>23653</xdr:rowOff>
    </xdr:from>
    <xdr:to>
      <xdr:col>7</xdr:col>
      <xdr:colOff>375890</xdr:colOff>
      <xdr:row>85</xdr:row>
      <xdr:rowOff>139714</xdr:rowOff>
    </xdr:to>
    <xdr:sp macro="" textlink="">
      <xdr:nvSpPr>
        <xdr:cNvPr id="664" name="太陽 663"/>
        <xdr:cNvSpPr/>
      </xdr:nvSpPr>
      <xdr:spPr>
        <a:xfrm>
          <a:off x="4344379" y="4843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86</xdr:row>
      <xdr:rowOff>31493</xdr:rowOff>
    </xdr:from>
    <xdr:to>
      <xdr:col>7</xdr:col>
      <xdr:colOff>359597</xdr:colOff>
      <xdr:row>86</xdr:row>
      <xdr:rowOff>136893</xdr:rowOff>
    </xdr:to>
    <xdr:sp macro="" textlink="">
      <xdr:nvSpPr>
        <xdr:cNvPr id="665" name="月 664"/>
        <xdr:cNvSpPr/>
      </xdr:nvSpPr>
      <xdr:spPr>
        <a:xfrm rot="13320000">
          <a:off x="4383597" y="5003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88</xdr:row>
      <xdr:rowOff>23653</xdr:rowOff>
    </xdr:from>
    <xdr:to>
      <xdr:col>7</xdr:col>
      <xdr:colOff>375890</xdr:colOff>
      <xdr:row>88</xdr:row>
      <xdr:rowOff>139714</xdr:rowOff>
    </xdr:to>
    <xdr:sp macro="" textlink="">
      <xdr:nvSpPr>
        <xdr:cNvPr id="666" name="太陽 665"/>
        <xdr:cNvSpPr/>
      </xdr:nvSpPr>
      <xdr:spPr>
        <a:xfrm>
          <a:off x="4344379" y="5300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89</xdr:row>
      <xdr:rowOff>31493</xdr:rowOff>
    </xdr:from>
    <xdr:to>
      <xdr:col>7</xdr:col>
      <xdr:colOff>359597</xdr:colOff>
      <xdr:row>89</xdr:row>
      <xdr:rowOff>136893</xdr:rowOff>
    </xdr:to>
    <xdr:sp macro="" textlink="">
      <xdr:nvSpPr>
        <xdr:cNvPr id="667" name="月 666"/>
        <xdr:cNvSpPr/>
      </xdr:nvSpPr>
      <xdr:spPr>
        <a:xfrm rot="13320000">
          <a:off x="4383597" y="5460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91</xdr:row>
      <xdr:rowOff>23653</xdr:rowOff>
    </xdr:from>
    <xdr:to>
      <xdr:col>7</xdr:col>
      <xdr:colOff>375890</xdr:colOff>
      <xdr:row>91</xdr:row>
      <xdr:rowOff>139714</xdr:rowOff>
    </xdr:to>
    <xdr:sp macro="" textlink="">
      <xdr:nvSpPr>
        <xdr:cNvPr id="668" name="太陽 667"/>
        <xdr:cNvSpPr/>
      </xdr:nvSpPr>
      <xdr:spPr>
        <a:xfrm>
          <a:off x="4344379" y="575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92</xdr:row>
      <xdr:rowOff>31493</xdr:rowOff>
    </xdr:from>
    <xdr:to>
      <xdr:col>7</xdr:col>
      <xdr:colOff>359597</xdr:colOff>
      <xdr:row>92</xdr:row>
      <xdr:rowOff>136893</xdr:rowOff>
    </xdr:to>
    <xdr:sp macro="" textlink="">
      <xdr:nvSpPr>
        <xdr:cNvPr id="669" name="月 668"/>
        <xdr:cNvSpPr/>
      </xdr:nvSpPr>
      <xdr:spPr>
        <a:xfrm rot="13320000">
          <a:off x="4383597" y="591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91</xdr:row>
      <xdr:rowOff>23653</xdr:rowOff>
    </xdr:from>
    <xdr:to>
      <xdr:col>7</xdr:col>
      <xdr:colOff>375890</xdr:colOff>
      <xdr:row>91</xdr:row>
      <xdr:rowOff>139714</xdr:rowOff>
    </xdr:to>
    <xdr:sp macro="" textlink="">
      <xdr:nvSpPr>
        <xdr:cNvPr id="670" name="太陽 669"/>
        <xdr:cNvSpPr/>
      </xdr:nvSpPr>
      <xdr:spPr>
        <a:xfrm>
          <a:off x="4344379" y="575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92</xdr:row>
      <xdr:rowOff>31493</xdr:rowOff>
    </xdr:from>
    <xdr:to>
      <xdr:col>7</xdr:col>
      <xdr:colOff>359597</xdr:colOff>
      <xdr:row>92</xdr:row>
      <xdr:rowOff>136893</xdr:rowOff>
    </xdr:to>
    <xdr:sp macro="" textlink="">
      <xdr:nvSpPr>
        <xdr:cNvPr id="671" name="月 670"/>
        <xdr:cNvSpPr/>
      </xdr:nvSpPr>
      <xdr:spPr>
        <a:xfrm rot="13320000">
          <a:off x="4383597" y="591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94</xdr:row>
      <xdr:rowOff>23653</xdr:rowOff>
    </xdr:from>
    <xdr:to>
      <xdr:col>7</xdr:col>
      <xdr:colOff>375890</xdr:colOff>
      <xdr:row>94</xdr:row>
      <xdr:rowOff>139714</xdr:rowOff>
    </xdr:to>
    <xdr:sp macro="" textlink="">
      <xdr:nvSpPr>
        <xdr:cNvPr id="672" name="太陽 671"/>
        <xdr:cNvSpPr/>
      </xdr:nvSpPr>
      <xdr:spPr>
        <a:xfrm>
          <a:off x="4344379" y="6214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95</xdr:row>
      <xdr:rowOff>31493</xdr:rowOff>
    </xdr:from>
    <xdr:to>
      <xdr:col>7</xdr:col>
      <xdr:colOff>359597</xdr:colOff>
      <xdr:row>95</xdr:row>
      <xdr:rowOff>136893</xdr:rowOff>
    </xdr:to>
    <xdr:sp macro="" textlink="">
      <xdr:nvSpPr>
        <xdr:cNvPr id="673" name="月 672"/>
        <xdr:cNvSpPr/>
      </xdr:nvSpPr>
      <xdr:spPr>
        <a:xfrm rot="13320000">
          <a:off x="4383597" y="6375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97</xdr:row>
      <xdr:rowOff>23653</xdr:rowOff>
    </xdr:from>
    <xdr:to>
      <xdr:col>7</xdr:col>
      <xdr:colOff>375890</xdr:colOff>
      <xdr:row>97</xdr:row>
      <xdr:rowOff>139714</xdr:rowOff>
    </xdr:to>
    <xdr:sp macro="" textlink="">
      <xdr:nvSpPr>
        <xdr:cNvPr id="674" name="太陽 673"/>
        <xdr:cNvSpPr/>
      </xdr:nvSpPr>
      <xdr:spPr>
        <a:xfrm>
          <a:off x="4344379" y="6672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98</xdr:row>
      <xdr:rowOff>31493</xdr:rowOff>
    </xdr:from>
    <xdr:to>
      <xdr:col>7</xdr:col>
      <xdr:colOff>359597</xdr:colOff>
      <xdr:row>98</xdr:row>
      <xdr:rowOff>136893</xdr:rowOff>
    </xdr:to>
    <xdr:sp macro="" textlink="">
      <xdr:nvSpPr>
        <xdr:cNvPr id="675" name="月 674"/>
        <xdr:cNvSpPr/>
      </xdr:nvSpPr>
      <xdr:spPr>
        <a:xfrm rot="13320000">
          <a:off x="4383597" y="6832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100</xdr:row>
      <xdr:rowOff>23653</xdr:rowOff>
    </xdr:from>
    <xdr:to>
      <xdr:col>7</xdr:col>
      <xdr:colOff>375890</xdr:colOff>
      <xdr:row>100</xdr:row>
      <xdr:rowOff>139714</xdr:rowOff>
    </xdr:to>
    <xdr:sp macro="" textlink="">
      <xdr:nvSpPr>
        <xdr:cNvPr id="676" name="太陽 675"/>
        <xdr:cNvSpPr/>
      </xdr:nvSpPr>
      <xdr:spPr>
        <a:xfrm>
          <a:off x="4344379" y="7129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101</xdr:row>
      <xdr:rowOff>31493</xdr:rowOff>
    </xdr:from>
    <xdr:to>
      <xdr:col>7</xdr:col>
      <xdr:colOff>359597</xdr:colOff>
      <xdr:row>101</xdr:row>
      <xdr:rowOff>136893</xdr:rowOff>
    </xdr:to>
    <xdr:sp macro="" textlink="">
      <xdr:nvSpPr>
        <xdr:cNvPr id="677" name="月 676"/>
        <xdr:cNvSpPr/>
      </xdr:nvSpPr>
      <xdr:spPr>
        <a:xfrm rot="13320000">
          <a:off x="4383597" y="7289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103</xdr:row>
      <xdr:rowOff>23653</xdr:rowOff>
    </xdr:from>
    <xdr:to>
      <xdr:col>7</xdr:col>
      <xdr:colOff>375890</xdr:colOff>
      <xdr:row>103</xdr:row>
      <xdr:rowOff>139714</xdr:rowOff>
    </xdr:to>
    <xdr:sp macro="" textlink="">
      <xdr:nvSpPr>
        <xdr:cNvPr id="678" name="太陽 677"/>
        <xdr:cNvSpPr/>
      </xdr:nvSpPr>
      <xdr:spPr>
        <a:xfrm>
          <a:off x="4344379" y="7586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104</xdr:row>
      <xdr:rowOff>31493</xdr:rowOff>
    </xdr:from>
    <xdr:to>
      <xdr:col>7</xdr:col>
      <xdr:colOff>359597</xdr:colOff>
      <xdr:row>104</xdr:row>
      <xdr:rowOff>136893</xdr:rowOff>
    </xdr:to>
    <xdr:sp macro="" textlink="">
      <xdr:nvSpPr>
        <xdr:cNvPr id="679" name="月 678"/>
        <xdr:cNvSpPr/>
      </xdr:nvSpPr>
      <xdr:spPr>
        <a:xfrm rot="13320000">
          <a:off x="4383597" y="7746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106</xdr:row>
      <xdr:rowOff>23653</xdr:rowOff>
    </xdr:from>
    <xdr:to>
      <xdr:col>7</xdr:col>
      <xdr:colOff>375890</xdr:colOff>
      <xdr:row>106</xdr:row>
      <xdr:rowOff>139714</xdr:rowOff>
    </xdr:to>
    <xdr:sp macro="" textlink="">
      <xdr:nvSpPr>
        <xdr:cNvPr id="680" name="太陽 679"/>
        <xdr:cNvSpPr/>
      </xdr:nvSpPr>
      <xdr:spPr>
        <a:xfrm>
          <a:off x="4344379" y="8043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107</xdr:row>
      <xdr:rowOff>31493</xdr:rowOff>
    </xdr:from>
    <xdr:to>
      <xdr:col>7</xdr:col>
      <xdr:colOff>359597</xdr:colOff>
      <xdr:row>107</xdr:row>
      <xdr:rowOff>136893</xdr:rowOff>
    </xdr:to>
    <xdr:sp macro="" textlink="">
      <xdr:nvSpPr>
        <xdr:cNvPr id="681" name="月 680"/>
        <xdr:cNvSpPr/>
      </xdr:nvSpPr>
      <xdr:spPr>
        <a:xfrm rot="13320000">
          <a:off x="4383597" y="8203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109</xdr:row>
      <xdr:rowOff>23653</xdr:rowOff>
    </xdr:from>
    <xdr:to>
      <xdr:col>7</xdr:col>
      <xdr:colOff>375890</xdr:colOff>
      <xdr:row>109</xdr:row>
      <xdr:rowOff>139714</xdr:rowOff>
    </xdr:to>
    <xdr:sp macro="" textlink="">
      <xdr:nvSpPr>
        <xdr:cNvPr id="682" name="太陽 681"/>
        <xdr:cNvSpPr/>
      </xdr:nvSpPr>
      <xdr:spPr>
        <a:xfrm>
          <a:off x="4344379" y="8500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110</xdr:row>
      <xdr:rowOff>31493</xdr:rowOff>
    </xdr:from>
    <xdr:to>
      <xdr:col>7</xdr:col>
      <xdr:colOff>359597</xdr:colOff>
      <xdr:row>110</xdr:row>
      <xdr:rowOff>136893</xdr:rowOff>
    </xdr:to>
    <xdr:sp macro="" textlink="">
      <xdr:nvSpPr>
        <xdr:cNvPr id="683" name="月 682"/>
        <xdr:cNvSpPr/>
      </xdr:nvSpPr>
      <xdr:spPr>
        <a:xfrm rot="13320000">
          <a:off x="4383597" y="8661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112</xdr:row>
      <xdr:rowOff>23653</xdr:rowOff>
    </xdr:from>
    <xdr:to>
      <xdr:col>7</xdr:col>
      <xdr:colOff>375890</xdr:colOff>
      <xdr:row>112</xdr:row>
      <xdr:rowOff>139714</xdr:rowOff>
    </xdr:to>
    <xdr:sp macro="" textlink="">
      <xdr:nvSpPr>
        <xdr:cNvPr id="684" name="太陽 683"/>
        <xdr:cNvSpPr/>
      </xdr:nvSpPr>
      <xdr:spPr>
        <a:xfrm>
          <a:off x="4344379" y="8958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113</xdr:row>
      <xdr:rowOff>31493</xdr:rowOff>
    </xdr:from>
    <xdr:to>
      <xdr:col>7</xdr:col>
      <xdr:colOff>359597</xdr:colOff>
      <xdr:row>113</xdr:row>
      <xdr:rowOff>136893</xdr:rowOff>
    </xdr:to>
    <xdr:sp macro="" textlink="">
      <xdr:nvSpPr>
        <xdr:cNvPr id="685" name="月 684"/>
        <xdr:cNvSpPr/>
      </xdr:nvSpPr>
      <xdr:spPr>
        <a:xfrm rot="13320000">
          <a:off x="4383597" y="9118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115</xdr:row>
      <xdr:rowOff>23653</xdr:rowOff>
    </xdr:from>
    <xdr:to>
      <xdr:col>7</xdr:col>
      <xdr:colOff>375890</xdr:colOff>
      <xdr:row>115</xdr:row>
      <xdr:rowOff>139714</xdr:rowOff>
    </xdr:to>
    <xdr:sp macro="" textlink="">
      <xdr:nvSpPr>
        <xdr:cNvPr id="686" name="太陽 685"/>
        <xdr:cNvSpPr/>
      </xdr:nvSpPr>
      <xdr:spPr>
        <a:xfrm>
          <a:off x="4344379" y="9415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116</xdr:row>
      <xdr:rowOff>31493</xdr:rowOff>
    </xdr:from>
    <xdr:to>
      <xdr:col>7</xdr:col>
      <xdr:colOff>359597</xdr:colOff>
      <xdr:row>116</xdr:row>
      <xdr:rowOff>136893</xdr:rowOff>
    </xdr:to>
    <xdr:sp macro="" textlink="">
      <xdr:nvSpPr>
        <xdr:cNvPr id="687" name="月 686"/>
        <xdr:cNvSpPr/>
      </xdr:nvSpPr>
      <xdr:spPr>
        <a:xfrm rot="13320000">
          <a:off x="4383597" y="9575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118</xdr:row>
      <xdr:rowOff>23653</xdr:rowOff>
    </xdr:from>
    <xdr:to>
      <xdr:col>7</xdr:col>
      <xdr:colOff>375890</xdr:colOff>
      <xdr:row>118</xdr:row>
      <xdr:rowOff>139714</xdr:rowOff>
    </xdr:to>
    <xdr:sp macro="" textlink="">
      <xdr:nvSpPr>
        <xdr:cNvPr id="688" name="太陽 687"/>
        <xdr:cNvSpPr/>
      </xdr:nvSpPr>
      <xdr:spPr>
        <a:xfrm>
          <a:off x="4344379" y="9872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119</xdr:row>
      <xdr:rowOff>31493</xdr:rowOff>
    </xdr:from>
    <xdr:to>
      <xdr:col>7</xdr:col>
      <xdr:colOff>359597</xdr:colOff>
      <xdr:row>119</xdr:row>
      <xdr:rowOff>136893</xdr:rowOff>
    </xdr:to>
    <xdr:sp macro="" textlink="">
      <xdr:nvSpPr>
        <xdr:cNvPr id="689" name="月 688"/>
        <xdr:cNvSpPr/>
      </xdr:nvSpPr>
      <xdr:spPr>
        <a:xfrm rot="13320000">
          <a:off x="4383597" y="10032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121</xdr:row>
      <xdr:rowOff>23653</xdr:rowOff>
    </xdr:from>
    <xdr:to>
      <xdr:col>7</xdr:col>
      <xdr:colOff>375890</xdr:colOff>
      <xdr:row>121</xdr:row>
      <xdr:rowOff>139714</xdr:rowOff>
    </xdr:to>
    <xdr:sp macro="" textlink="">
      <xdr:nvSpPr>
        <xdr:cNvPr id="690" name="太陽 689"/>
        <xdr:cNvSpPr/>
      </xdr:nvSpPr>
      <xdr:spPr>
        <a:xfrm>
          <a:off x="4344379" y="10329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122</xdr:row>
      <xdr:rowOff>31493</xdr:rowOff>
    </xdr:from>
    <xdr:to>
      <xdr:col>7</xdr:col>
      <xdr:colOff>359597</xdr:colOff>
      <xdr:row>122</xdr:row>
      <xdr:rowOff>136893</xdr:rowOff>
    </xdr:to>
    <xdr:sp macro="" textlink="">
      <xdr:nvSpPr>
        <xdr:cNvPr id="691" name="月 690"/>
        <xdr:cNvSpPr/>
      </xdr:nvSpPr>
      <xdr:spPr>
        <a:xfrm rot="13320000">
          <a:off x="4383597" y="10489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121</xdr:row>
      <xdr:rowOff>23653</xdr:rowOff>
    </xdr:from>
    <xdr:to>
      <xdr:col>7</xdr:col>
      <xdr:colOff>375890</xdr:colOff>
      <xdr:row>121</xdr:row>
      <xdr:rowOff>139714</xdr:rowOff>
    </xdr:to>
    <xdr:sp macro="" textlink="">
      <xdr:nvSpPr>
        <xdr:cNvPr id="692" name="太陽 691"/>
        <xdr:cNvSpPr/>
      </xdr:nvSpPr>
      <xdr:spPr>
        <a:xfrm>
          <a:off x="4344379" y="10329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122</xdr:row>
      <xdr:rowOff>31493</xdr:rowOff>
    </xdr:from>
    <xdr:to>
      <xdr:col>7</xdr:col>
      <xdr:colOff>359597</xdr:colOff>
      <xdr:row>122</xdr:row>
      <xdr:rowOff>136893</xdr:rowOff>
    </xdr:to>
    <xdr:sp macro="" textlink="">
      <xdr:nvSpPr>
        <xdr:cNvPr id="693" name="月 692"/>
        <xdr:cNvSpPr/>
      </xdr:nvSpPr>
      <xdr:spPr>
        <a:xfrm rot="13320000">
          <a:off x="4383597" y="10489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124</xdr:row>
      <xdr:rowOff>23653</xdr:rowOff>
    </xdr:from>
    <xdr:to>
      <xdr:col>7</xdr:col>
      <xdr:colOff>375890</xdr:colOff>
      <xdr:row>124</xdr:row>
      <xdr:rowOff>139714</xdr:rowOff>
    </xdr:to>
    <xdr:sp macro="" textlink="">
      <xdr:nvSpPr>
        <xdr:cNvPr id="694" name="太陽 693"/>
        <xdr:cNvSpPr/>
      </xdr:nvSpPr>
      <xdr:spPr>
        <a:xfrm>
          <a:off x="4344379" y="10786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125</xdr:row>
      <xdr:rowOff>31493</xdr:rowOff>
    </xdr:from>
    <xdr:to>
      <xdr:col>7</xdr:col>
      <xdr:colOff>359597</xdr:colOff>
      <xdr:row>125</xdr:row>
      <xdr:rowOff>136893</xdr:rowOff>
    </xdr:to>
    <xdr:sp macro="" textlink="">
      <xdr:nvSpPr>
        <xdr:cNvPr id="695" name="月 694"/>
        <xdr:cNvSpPr/>
      </xdr:nvSpPr>
      <xdr:spPr>
        <a:xfrm rot="13320000">
          <a:off x="4383597" y="10947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127</xdr:row>
      <xdr:rowOff>23653</xdr:rowOff>
    </xdr:from>
    <xdr:to>
      <xdr:col>7</xdr:col>
      <xdr:colOff>375890</xdr:colOff>
      <xdr:row>127</xdr:row>
      <xdr:rowOff>139714</xdr:rowOff>
    </xdr:to>
    <xdr:sp macro="" textlink="">
      <xdr:nvSpPr>
        <xdr:cNvPr id="696" name="太陽 695"/>
        <xdr:cNvSpPr/>
      </xdr:nvSpPr>
      <xdr:spPr>
        <a:xfrm>
          <a:off x="4344379" y="11244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128</xdr:row>
      <xdr:rowOff>31493</xdr:rowOff>
    </xdr:from>
    <xdr:to>
      <xdr:col>7</xdr:col>
      <xdr:colOff>359597</xdr:colOff>
      <xdr:row>128</xdr:row>
      <xdr:rowOff>136893</xdr:rowOff>
    </xdr:to>
    <xdr:sp macro="" textlink="">
      <xdr:nvSpPr>
        <xdr:cNvPr id="697" name="月 696"/>
        <xdr:cNvSpPr/>
      </xdr:nvSpPr>
      <xdr:spPr>
        <a:xfrm rot="13320000">
          <a:off x="4383597" y="11404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130</xdr:row>
      <xdr:rowOff>23653</xdr:rowOff>
    </xdr:from>
    <xdr:to>
      <xdr:col>7</xdr:col>
      <xdr:colOff>375890</xdr:colOff>
      <xdr:row>130</xdr:row>
      <xdr:rowOff>139714</xdr:rowOff>
    </xdr:to>
    <xdr:sp macro="" textlink="">
      <xdr:nvSpPr>
        <xdr:cNvPr id="698" name="太陽 697"/>
        <xdr:cNvSpPr/>
      </xdr:nvSpPr>
      <xdr:spPr>
        <a:xfrm>
          <a:off x="4344379" y="11701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131</xdr:row>
      <xdr:rowOff>31493</xdr:rowOff>
    </xdr:from>
    <xdr:to>
      <xdr:col>7</xdr:col>
      <xdr:colOff>359597</xdr:colOff>
      <xdr:row>131</xdr:row>
      <xdr:rowOff>136893</xdr:rowOff>
    </xdr:to>
    <xdr:sp macro="" textlink="">
      <xdr:nvSpPr>
        <xdr:cNvPr id="699" name="月 698"/>
        <xdr:cNvSpPr/>
      </xdr:nvSpPr>
      <xdr:spPr>
        <a:xfrm rot="13320000">
          <a:off x="4383597" y="11861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133</xdr:row>
      <xdr:rowOff>23653</xdr:rowOff>
    </xdr:from>
    <xdr:to>
      <xdr:col>7</xdr:col>
      <xdr:colOff>375890</xdr:colOff>
      <xdr:row>133</xdr:row>
      <xdr:rowOff>139714</xdr:rowOff>
    </xdr:to>
    <xdr:sp macro="" textlink="">
      <xdr:nvSpPr>
        <xdr:cNvPr id="700" name="太陽 699"/>
        <xdr:cNvSpPr/>
      </xdr:nvSpPr>
      <xdr:spPr>
        <a:xfrm>
          <a:off x="4344379" y="12158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134</xdr:row>
      <xdr:rowOff>31493</xdr:rowOff>
    </xdr:from>
    <xdr:to>
      <xdr:col>7</xdr:col>
      <xdr:colOff>359597</xdr:colOff>
      <xdr:row>134</xdr:row>
      <xdr:rowOff>136893</xdr:rowOff>
    </xdr:to>
    <xdr:sp macro="" textlink="">
      <xdr:nvSpPr>
        <xdr:cNvPr id="701" name="月 700"/>
        <xdr:cNvSpPr/>
      </xdr:nvSpPr>
      <xdr:spPr>
        <a:xfrm rot="13320000">
          <a:off x="4383597" y="12318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136</xdr:row>
      <xdr:rowOff>23653</xdr:rowOff>
    </xdr:from>
    <xdr:to>
      <xdr:col>7</xdr:col>
      <xdr:colOff>375890</xdr:colOff>
      <xdr:row>136</xdr:row>
      <xdr:rowOff>139714</xdr:rowOff>
    </xdr:to>
    <xdr:sp macro="" textlink="">
      <xdr:nvSpPr>
        <xdr:cNvPr id="702" name="太陽 701"/>
        <xdr:cNvSpPr/>
      </xdr:nvSpPr>
      <xdr:spPr>
        <a:xfrm>
          <a:off x="4344379" y="12615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137</xdr:row>
      <xdr:rowOff>31493</xdr:rowOff>
    </xdr:from>
    <xdr:to>
      <xdr:col>7</xdr:col>
      <xdr:colOff>359597</xdr:colOff>
      <xdr:row>137</xdr:row>
      <xdr:rowOff>136893</xdr:rowOff>
    </xdr:to>
    <xdr:sp macro="" textlink="">
      <xdr:nvSpPr>
        <xdr:cNvPr id="703" name="月 702"/>
        <xdr:cNvSpPr/>
      </xdr:nvSpPr>
      <xdr:spPr>
        <a:xfrm rot="13320000">
          <a:off x="4383597" y="12775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139</xdr:row>
      <xdr:rowOff>23653</xdr:rowOff>
    </xdr:from>
    <xdr:to>
      <xdr:col>7</xdr:col>
      <xdr:colOff>375890</xdr:colOff>
      <xdr:row>139</xdr:row>
      <xdr:rowOff>139714</xdr:rowOff>
    </xdr:to>
    <xdr:sp macro="" textlink="">
      <xdr:nvSpPr>
        <xdr:cNvPr id="704" name="太陽 703"/>
        <xdr:cNvSpPr/>
      </xdr:nvSpPr>
      <xdr:spPr>
        <a:xfrm>
          <a:off x="4344379" y="13072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140</xdr:row>
      <xdr:rowOff>31493</xdr:rowOff>
    </xdr:from>
    <xdr:to>
      <xdr:col>7</xdr:col>
      <xdr:colOff>359597</xdr:colOff>
      <xdr:row>140</xdr:row>
      <xdr:rowOff>136893</xdr:rowOff>
    </xdr:to>
    <xdr:sp macro="" textlink="">
      <xdr:nvSpPr>
        <xdr:cNvPr id="705" name="月 704"/>
        <xdr:cNvSpPr/>
      </xdr:nvSpPr>
      <xdr:spPr>
        <a:xfrm rot="13320000">
          <a:off x="4383597" y="13233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82</xdr:row>
      <xdr:rowOff>23653</xdr:rowOff>
    </xdr:from>
    <xdr:to>
      <xdr:col>7</xdr:col>
      <xdr:colOff>375890</xdr:colOff>
      <xdr:row>82</xdr:row>
      <xdr:rowOff>139714</xdr:rowOff>
    </xdr:to>
    <xdr:sp macro="" textlink="">
      <xdr:nvSpPr>
        <xdr:cNvPr id="706" name="太陽 705"/>
        <xdr:cNvSpPr/>
      </xdr:nvSpPr>
      <xdr:spPr>
        <a:xfrm>
          <a:off x="4344379" y="4386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83</xdr:row>
      <xdr:rowOff>31493</xdr:rowOff>
    </xdr:from>
    <xdr:to>
      <xdr:col>7</xdr:col>
      <xdr:colOff>359597</xdr:colOff>
      <xdr:row>83</xdr:row>
      <xdr:rowOff>136893</xdr:rowOff>
    </xdr:to>
    <xdr:sp macro="" textlink="">
      <xdr:nvSpPr>
        <xdr:cNvPr id="707" name="月 706"/>
        <xdr:cNvSpPr/>
      </xdr:nvSpPr>
      <xdr:spPr>
        <a:xfrm rot="13320000">
          <a:off x="4383597" y="4546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85</xdr:row>
      <xdr:rowOff>23653</xdr:rowOff>
    </xdr:from>
    <xdr:to>
      <xdr:col>7</xdr:col>
      <xdr:colOff>375890</xdr:colOff>
      <xdr:row>85</xdr:row>
      <xdr:rowOff>139714</xdr:rowOff>
    </xdr:to>
    <xdr:sp macro="" textlink="">
      <xdr:nvSpPr>
        <xdr:cNvPr id="708" name="太陽 707"/>
        <xdr:cNvSpPr/>
      </xdr:nvSpPr>
      <xdr:spPr>
        <a:xfrm>
          <a:off x="4344379" y="4843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86</xdr:row>
      <xdr:rowOff>31493</xdr:rowOff>
    </xdr:from>
    <xdr:to>
      <xdr:col>7</xdr:col>
      <xdr:colOff>359597</xdr:colOff>
      <xdr:row>86</xdr:row>
      <xdr:rowOff>136893</xdr:rowOff>
    </xdr:to>
    <xdr:sp macro="" textlink="">
      <xdr:nvSpPr>
        <xdr:cNvPr id="709" name="月 708"/>
        <xdr:cNvSpPr/>
      </xdr:nvSpPr>
      <xdr:spPr>
        <a:xfrm rot="13320000">
          <a:off x="4383597" y="5003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88</xdr:row>
      <xdr:rowOff>23653</xdr:rowOff>
    </xdr:from>
    <xdr:to>
      <xdr:col>7</xdr:col>
      <xdr:colOff>375890</xdr:colOff>
      <xdr:row>88</xdr:row>
      <xdr:rowOff>139714</xdr:rowOff>
    </xdr:to>
    <xdr:sp macro="" textlink="">
      <xdr:nvSpPr>
        <xdr:cNvPr id="710" name="太陽 709"/>
        <xdr:cNvSpPr/>
      </xdr:nvSpPr>
      <xdr:spPr>
        <a:xfrm>
          <a:off x="4344379" y="5300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89</xdr:row>
      <xdr:rowOff>31493</xdr:rowOff>
    </xdr:from>
    <xdr:to>
      <xdr:col>7</xdr:col>
      <xdr:colOff>359597</xdr:colOff>
      <xdr:row>89</xdr:row>
      <xdr:rowOff>136893</xdr:rowOff>
    </xdr:to>
    <xdr:sp macro="" textlink="">
      <xdr:nvSpPr>
        <xdr:cNvPr id="711" name="月 710"/>
        <xdr:cNvSpPr/>
      </xdr:nvSpPr>
      <xdr:spPr>
        <a:xfrm rot="13320000">
          <a:off x="4383597" y="5460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91</xdr:row>
      <xdr:rowOff>23653</xdr:rowOff>
    </xdr:from>
    <xdr:to>
      <xdr:col>7</xdr:col>
      <xdr:colOff>375890</xdr:colOff>
      <xdr:row>91</xdr:row>
      <xdr:rowOff>139714</xdr:rowOff>
    </xdr:to>
    <xdr:sp macro="" textlink="">
      <xdr:nvSpPr>
        <xdr:cNvPr id="712" name="太陽 711"/>
        <xdr:cNvSpPr/>
      </xdr:nvSpPr>
      <xdr:spPr>
        <a:xfrm>
          <a:off x="4344379" y="575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92</xdr:row>
      <xdr:rowOff>31493</xdr:rowOff>
    </xdr:from>
    <xdr:to>
      <xdr:col>7</xdr:col>
      <xdr:colOff>359597</xdr:colOff>
      <xdr:row>92</xdr:row>
      <xdr:rowOff>136893</xdr:rowOff>
    </xdr:to>
    <xdr:sp macro="" textlink="">
      <xdr:nvSpPr>
        <xdr:cNvPr id="713" name="月 712"/>
        <xdr:cNvSpPr/>
      </xdr:nvSpPr>
      <xdr:spPr>
        <a:xfrm rot="13320000">
          <a:off x="4383597" y="591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91</xdr:row>
      <xdr:rowOff>23653</xdr:rowOff>
    </xdr:from>
    <xdr:to>
      <xdr:col>7</xdr:col>
      <xdr:colOff>375890</xdr:colOff>
      <xdr:row>91</xdr:row>
      <xdr:rowOff>139714</xdr:rowOff>
    </xdr:to>
    <xdr:sp macro="" textlink="">
      <xdr:nvSpPr>
        <xdr:cNvPr id="714" name="太陽 713"/>
        <xdr:cNvSpPr/>
      </xdr:nvSpPr>
      <xdr:spPr>
        <a:xfrm>
          <a:off x="4344379" y="575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92</xdr:row>
      <xdr:rowOff>31493</xdr:rowOff>
    </xdr:from>
    <xdr:to>
      <xdr:col>7</xdr:col>
      <xdr:colOff>359597</xdr:colOff>
      <xdr:row>92</xdr:row>
      <xdr:rowOff>136893</xdr:rowOff>
    </xdr:to>
    <xdr:sp macro="" textlink="">
      <xdr:nvSpPr>
        <xdr:cNvPr id="715" name="月 714"/>
        <xdr:cNvSpPr/>
      </xdr:nvSpPr>
      <xdr:spPr>
        <a:xfrm rot="13320000">
          <a:off x="4383597" y="591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94</xdr:row>
      <xdr:rowOff>23653</xdr:rowOff>
    </xdr:from>
    <xdr:to>
      <xdr:col>7</xdr:col>
      <xdr:colOff>375890</xdr:colOff>
      <xdr:row>94</xdr:row>
      <xdr:rowOff>139714</xdr:rowOff>
    </xdr:to>
    <xdr:sp macro="" textlink="">
      <xdr:nvSpPr>
        <xdr:cNvPr id="716" name="太陽 715"/>
        <xdr:cNvSpPr/>
      </xdr:nvSpPr>
      <xdr:spPr>
        <a:xfrm>
          <a:off x="4344379" y="6214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95</xdr:row>
      <xdr:rowOff>31493</xdr:rowOff>
    </xdr:from>
    <xdr:to>
      <xdr:col>7</xdr:col>
      <xdr:colOff>359597</xdr:colOff>
      <xdr:row>95</xdr:row>
      <xdr:rowOff>136893</xdr:rowOff>
    </xdr:to>
    <xdr:sp macro="" textlink="">
      <xdr:nvSpPr>
        <xdr:cNvPr id="717" name="月 716"/>
        <xdr:cNvSpPr/>
      </xdr:nvSpPr>
      <xdr:spPr>
        <a:xfrm rot="13320000">
          <a:off x="4383597" y="6375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97</xdr:row>
      <xdr:rowOff>23653</xdr:rowOff>
    </xdr:from>
    <xdr:to>
      <xdr:col>7</xdr:col>
      <xdr:colOff>375890</xdr:colOff>
      <xdr:row>97</xdr:row>
      <xdr:rowOff>139714</xdr:rowOff>
    </xdr:to>
    <xdr:sp macro="" textlink="">
      <xdr:nvSpPr>
        <xdr:cNvPr id="718" name="太陽 717"/>
        <xdr:cNvSpPr/>
      </xdr:nvSpPr>
      <xdr:spPr>
        <a:xfrm>
          <a:off x="4344379" y="6672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98</xdr:row>
      <xdr:rowOff>31493</xdr:rowOff>
    </xdr:from>
    <xdr:to>
      <xdr:col>7</xdr:col>
      <xdr:colOff>359597</xdr:colOff>
      <xdr:row>98</xdr:row>
      <xdr:rowOff>136893</xdr:rowOff>
    </xdr:to>
    <xdr:sp macro="" textlink="">
      <xdr:nvSpPr>
        <xdr:cNvPr id="719" name="月 718"/>
        <xdr:cNvSpPr/>
      </xdr:nvSpPr>
      <xdr:spPr>
        <a:xfrm rot="13320000">
          <a:off x="4383597" y="6832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100</xdr:row>
      <xdr:rowOff>23653</xdr:rowOff>
    </xdr:from>
    <xdr:to>
      <xdr:col>7</xdr:col>
      <xdr:colOff>375890</xdr:colOff>
      <xdr:row>100</xdr:row>
      <xdr:rowOff>139714</xdr:rowOff>
    </xdr:to>
    <xdr:sp macro="" textlink="">
      <xdr:nvSpPr>
        <xdr:cNvPr id="720" name="太陽 719"/>
        <xdr:cNvSpPr/>
      </xdr:nvSpPr>
      <xdr:spPr>
        <a:xfrm>
          <a:off x="4344379" y="7129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101</xdr:row>
      <xdr:rowOff>31493</xdr:rowOff>
    </xdr:from>
    <xdr:to>
      <xdr:col>7</xdr:col>
      <xdr:colOff>359597</xdr:colOff>
      <xdr:row>101</xdr:row>
      <xdr:rowOff>136893</xdr:rowOff>
    </xdr:to>
    <xdr:sp macro="" textlink="">
      <xdr:nvSpPr>
        <xdr:cNvPr id="721" name="月 720"/>
        <xdr:cNvSpPr/>
      </xdr:nvSpPr>
      <xdr:spPr>
        <a:xfrm rot="13320000">
          <a:off x="4383597" y="7289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103</xdr:row>
      <xdr:rowOff>23653</xdr:rowOff>
    </xdr:from>
    <xdr:to>
      <xdr:col>7</xdr:col>
      <xdr:colOff>375890</xdr:colOff>
      <xdr:row>103</xdr:row>
      <xdr:rowOff>139714</xdr:rowOff>
    </xdr:to>
    <xdr:sp macro="" textlink="">
      <xdr:nvSpPr>
        <xdr:cNvPr id="722" name="太陽 721"/>
        <xdr:cNvSpPr/>
      </xdr:nvSpPr>
      <xdr:spPr>
        <a:xfrm>
          <a:off x="4344379" y="7586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104</xdr:row>
      <xdr:rowOff>31493</xdr:rowOff>
    </xdr:from>
    <xdr:to>
      <xdr:col>7</xdr:col>
      <xdr:colOff>359597</xdr:colOff>
      <xdr:row>104</xdr:row>
      <xdr:rowOff>136893</xdr:rowOff>
    </xdr:to>
    <xdr:sp macro="" textlink="">
      <xdr:nvSpPr>
        <xdr:cNvPr id="723" name="月 722"/>
        <xdr:cNvSpPr/>
      </xdr:nvSpPr>
      <xdr:spPr>
        <a:xfrm rot="13320000">
          <a:off x="4383597" y="7746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106</xdr:row>
      <xdr:rowOff>23653</xdr:rowOff>
    </xdr:from>
    <xdr:to>
      <xdr:col>7</xdr:col>
      <xdr:colOff>375890</xdr:colOff>
      <xdr:row>106</xdr:row>
      <xdr:rowOff>139714</xdr:rowOff>
    </xdr:to>
    <xdr:sp macro="" textlink="">
      <xdr:nvSpPr>
        <xdr:cNvPr id="724" name="太陽 723"/>
        <xdr:cNvSpPr/>
      </xdr:nvSpPr>
      <xdr:spPr>
        <a:xfrm>
          <a:off x="4344379" y="8043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107</xdr:row>
      <xdr:rowOff>31493</xdr:rowOff>
    </xdr:from>
    <xdr:to>
      <xdr:col>7</xdr:col>
      <xdr:colOff>359597</xdr:colOff>
      <xdr:row>107</xdr:row>
      <xdr:rowOff>136893</xdr:rowOff>
    </xdr:to>
    <xdr:sp macro="" textlink="">
      <xdr:nvSpPr>
        <xdr:cNvPr id="725" name="月 724"/>
        <xdr:cNvSpPr/>
      </xdr:nvSpPr>
      <xdr:spPr>
        <a:xfrm rot="13320000">
          <a:off x="4383597" y="8203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109</xdr:row>
      <xdr:rowOff>23653</xdr:rowOff>
    </xdr:from>
    <xdr:to>
      <xdr:col>7</xdr:col>
      <xdr:colOff>375890</xdr:colOff>
      <xdr:row>109</xdr:row>
      <xdr:rowOff>139714</xdr:rowOff>
    </xdr:to>
    <xdr:sp macro="" textlink="">
      <xdr:nvSpPr>
        <xdr:cNvPr id="726" name="太陽 725"/>
        <xdr:cNvSpPr/>
      </xdr:nvSpPr>
      <xdr:spPr>
        <a:xfrm>
          <a:off x="4344379" y="8500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110</xdr:row>
      <xdr:rowOff>31493</xdr:rowOff>
    </xdr:from>
    <xdr:to>
      <xdr:col>7</xdr:col>
      <xdr:colOff>359597</xdr:colOff>
      <xdr:row>110</xdr:row>
      <xdr:rowOff>136893</xdr:rowOff>
    </xdr:to>
    <xdr:sp macro="" textlink="">
      <xdr:nvSpPr>
        <xdr:cNvPr id="727" name="月 726"/>
        <xdr:cNvSpPr/>
      </xdr:nvSpPr>
      <xdr:spPr>
        <a:xfrm rot="13320000">
          <a:off x="4383597" y="8661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112</xdr:row>
      <xdr:rowOff>23653</xdr:rowOff>
    </xdr:from>
    <xdr:to>
      <xdr:col>7</xdr:col>
      <xdr:colOff>375890</xdr:colOff>
      <xdr:row>112</xdr:row>
      <xdr:rowOff>139714</xdr:rowOff>
    </xdr:to>
    <xdr:sp macro="" textlink="">
      <xdr:nvSpPr>
        <xdr:cNvPr id="728" name="太陽 727"/>
        <xdr:cNvSpPr/>
      </xdr:nvSpPr>
      <xdr:spPr>
        <a:xfrm>
          <a:off x="4344379" y="8958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113</xdr:row>
      <xdr:rowOff>31493</xdr:rowOff>
    </xdr:from>
    <xdr:to>
      <xdr:col>7</xdr:col>
      <xdr:colOff>359597</xdr:colOff>
      <xdr:row>113</xdr:row>
      <xdr:rowOff>136893</xdr:rowOff>
    </xdr:to>
    <xdr:sp macro="" textlink="">
      <xdr:nvSpPr>
        <xdr:cNvPr id="729" name="月 728"/>
        <xdr:cNvSpPr/>
      </xdr:nvSpPr>
      <xdr:spPr>
        <a:xfrm rot="13320000">
          <a:off x="4383597" y="9118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115</xdr:row>
      <xdr:rowOff>23653</xdr:rowOff>
    </xdr:from>
    <xdr:to>
      <xdr:col>7</xdr:col>
      <xdr:colOff>375890</xdr:colOff>
      <xdr:row>115</xdr:row>
      <xdr:rowOff>139714</xdr:rowOff>
    </xdr:to>
    <xdr:sp macro="" textlink="">
      <xdr:nvSpPr>
        <xdr:cNvPr id="730" name="太陽 729"/>
        <xdr:cNvSpPr/>
      </xdr:nvSpPr>
      <xdr:spPr>
        <a:xfrm>
          <a:off x="4344379" y="9415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116</xdr:row>
      <xdr:rowOff>31493</xdr:rowOff>
    </xdr:from>
    <xdr:to>
      <xdr:col>7</xdr:col>
      <xdr:colOff>359597</xdr:colOff>
      <xdr:row>116</xdr:row>
      <xdr:rowOff>136893</xdr:rowOff>
    </xdr:to>
    <xdr:sp macro="" textlink="">
      <xdr:nvSpPr>
        <xdr:cNvPr id="731" name="月 730"/>
        <xdr:cNvSpPr/>
      </xdr:nvSpPr>
      <xdr:spPr>
        <a:xfrm rot="13320000">
          <a:off x="4383597" y="9575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118</xdr:row>
      <xdr:rowOff>23653</xdr:rowOff>
    </xdr:from>
    <xdr:to>
      <xdr:col>7</xdr:col>
      <xdr:colOff>375890</xdr:colOff>
      <xdr:row>118</xdr:row>
      <xdr:rowOff>139714</xdr:rowOff>
    </xdr:to>
    <xdr:sp macro="" textlink="">
      <xdr:nvSpPr>
        <xdr:cNvPr id="732" name="太陽 731"/>
        <xdr:cNvSpPr/>
      </xdr:nvSpPr>
      <xdr:spPr>
        <a:xfrm>
          <a:off x="4344379" y="9872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119</xdr:row>
      <xdr:rowOff>31493</xdr:rowOff>
    </xdr:from>
    <xdr:to>
      <xdr:col>7</xdr:col>
      <xdr:colOff>359597</xdr:colOff>
      <xdr:row>119</xdr:row>
      <xdr:rowOff>136893</xdr:rowOff>
    </xdr:to>
    <xdr:sp macro="" textlink="">
      <xdr:nvSpPr>
        <xdr:cNvPr id="733" name="月 732"/>
        <xdr:cNvSpPr/>
      </xdr:nvSpPr>
      <xdr:spPr>
        <a:xfrm rot="13320000">
          <a:off x="4383597" y="10032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121</xdr:row>
      <xdr:rowOff>23653</xdr:rowOff>
    </xdr:from>
    <xdr:to>
      <xdr:col>7</xdr:col>
      <xdr:colOff>375890</xdr:colOff>
      <xdr:row>121</xdr:row>
      <xdr:rowOff>139714</xdr:rowOff>
    </xdr:to>
    <xdr:sp macro="" textlink="">
      <xdr:nvSpPr>
        <xdr:cNvPr id="734" name="太陽 733"/>
        <xdr:cNvSpPr/>
      </xdr:nvSpPr>
      <xdr:spPr>
        <a:xfrm>
          <a:off x="4344379" y="10329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122</xdr:row>
      <xdr:rowOff>31493</xdr:rowOff>
    </xdr:from>
    <xdr:to>
      <xdr:col>7</xdr:col>
      <xdr:colOff>359597</xdr:colOff>
      <xdr:row>122</xdr:row>
      <xdr:rowOff>136893</xdr:rowOff>
    </xdr:to>
    <xdr:sp macro="" textlink="">
      <xdr:nvSpPr>
        <xdr:cNvPr id="735" name="月 734"/>
        <xdr:cNvSpPr/>
      </xdr:nvSpPr>
      <xdr:spPr>
        <a:xfrm rot="13320000">
          <a:off x="4383597" y="10489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121</xdr:row>
      <xdr:rowOff>23653</xdr:rowOff>
    </xdr:from>
    <xdr:to>
      <xdr:col>7</xdr:col>
      <xdr:colOff>375890</xdr:colOff>
      <xdr:row>121</xdr:row>
      <xdr:rowOff>139714</xdr:rowOff>
    </xdr:to>
    <xdr:sp macro="" textlink="">
      <xdr:nvSpPr>
        <xdr:cNvPr id="736" name="太陽 735"/>
        <xdr:cNvSpPr/>
      </xdr:nvSpPr>
      <xdr:spPr>
        <a:xfrm>
          <a:off x="4344379" y="10329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122</xdr:row>
      <xdr:rowOff>31493</xdr:rowOff>
    </xdr:from>
    <xdr:to>
      <xdr:col>7</xdr:col>
      <xdr:colOff>359597</xdr:colOff>
      <xdr:row>122</xdr:row>
      <xdr:rowOff>136893</xdr:rowOff>
    </xdr:to>
    <xdr:sp macro="" textlink="">
      <xdr:nvSpPr>
        <xdr:cNvPr id="737" name="月 736"/>
        <xdr:cNvSpPr/>
      </xdr:nvSpPr>
      <xdr:spPr>
        <a:xfrm rot="13320000">
          <a:off x="4383597" y="10489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124</xdr:row>
      <xdr:rowOff>23653</xdr:rowOff>
    </xdr:from>
    <xdr:to>
      <xdr:col>7</xdr:col>
      <xdr:colOff>375890</xdr:colOff>
      <xdr:row>124</xdr:row>
      <xdr:rowOff>139714</xdr:rowOff>
    </xdr:to>
    <xdr:sp macro="" textlink="">
      <xdr:nvSpPr>
        <xdr:cNvPr id="738" name="太陽 737"/>
        <xdr:cNvSpPr/>
      </xdr:nvSpPr>
      <xdr:spPr>
        <a:xfrm>
          <a:off x="4344379" y="10786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125</xdr:row>
      <xdr:rowOff>31493</xdr:rowOff>
    </xdr:from>
    <xdr:to>
      <xdr:col>7</xdr:col>
      <xdr:colOff>359597</xdr:colOff>
      <xdr:row>125</xdr:row>
      <xdr:rowOff>136893</xdr:rowOff>
    </xdr:to>
    <xdr:sp macro="" textlink="">
      <xdr:nvSpPr>
        <xdr:cNvPr id="739" name="月 738"/>
        <xdr:cNvSpPr/>
      </xdr:nvSpPr>
      <xdr:spPr>
        <a:xfrm rot="13320000">
          <a:off x="4383597" y="10947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127</xdr:row>
      <xdr:rowOff>23653</xdr:rowOff>
    </xdr:from>
    <xdr:to>
      <xdr:col>7</xdr:col>
      <xdr:colOff>375890</xdr:colOff>
      <xdr:row>127</xdr:row>
      <xdr:rowOff>139714</xdr:rowOff>
    </xdr:to>
    <xdr:sp macro="" textlink="">
      <xdr:nvSpPr>
        <xdr:cNvPr id="740" name="太陽 739"/>
        <xdr:cNvSpPr/>
      </xdr:nvSpPr>
      <xdr:spPr>
        <a:xfrm>
          <a:off x="4344379" y="11244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128</xdr:row>
      <xdr:rowOff>31493</xdr:rowOff>
    </xdr:from>
    <xdr:to>
      <xdr:col>7</xdr:col>
      <xdr:colOff>359597</xdr:colOff>
      <xdr:row>128</xdr:row>
      <xdr:rowOff>136893</xdr:rowOff>
    </xdr:to>
    <xdr:sp macro="" textlink="">
      <xdr:nvSpPr>
        <xdr:cNvPr id="741" name="月 740"/>
        <xdr:cNvSpPr/>
      </xdr:nvSpPr>
      <xdr:spPr>
        <a:xfrm rot="13320000">
          <a:off x="4383597" y="11404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130</xdr:row>
      <xdr:rowOff>23653</xdr:rowOff>
    </xdr:from>
    <xdr:to>
      <xdr:col>7</xdr:col>
      <xdr:colOff>375890</xdr:colOff>
      <xdr:row>130</xdr:row>
      <xdr:rowOff>139714</xdr:rowOff>
    </xdr:to>
    <xdr:sp macro="" textlink="">
      <xdr:nvSpPr>
        <xdr:cNvPr id="742" name="太陽 741"/>
        <xdr:cNvSpPr/>
      </xdr:nvSpPr>
      <xdr:spPr>
        <a:xfrm>
          <a:off x="4344379" y="11701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131</xdr:row>
      <xdr:rowOff>31493</xdr:rowOff>
    </xdr:from>
    <xdr:to>
      <xdr:col>7</xdr:col>
      <xdr:colOff>359597</xdr:colOff>
      <xdr:row>131</xdr:row>
      <xdr:rowOff>136893</xdr:rowOff>
    </xdr:to>
    <xdr:sp macro="" textlink="">
      <xdr:nvSpPr>
        <xdr:cNvPr id="743" name="月 742"/>
        <xdr:cNvSpPr/>
      </xdr:nvSpPr>
      <xdr:spPr>
        <a:xfrm rot="13320000">
          <a:off x="4383597" y="11861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133</xdr:row>
      <xdr:rowOff>23653</xdr:rowOff>
    </xdr:from>
    <xdr:to>
      <xdr:col>7</xdr:col>
      <xdr:colOff>375890</xdr:colOff>
      <xdr:row>133</xdr:row>
      <xdr:rowOff>139714</xdr:rowOff>
    </xdr:to>
    <xdr:sp macro="" textlink="">
      <xdr:nvSpPr>
        <xdr:cNvPr id="744" name="太陽 743"/>
        <xdr:cNvSpPr/>
      </xdr:nvSpPr>
      <xdr:spPr>
        <a:xfrm>
          <a:off x="4344379" y="12158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134</xdr:row>
      <xdr:rowOff>31493</xdr:rowOff>
    </xdr:from>
    <xdr:to>
      <xdr:col>7</xdr:col>
      <xdr:colOff>359597</xdr:colOff>
      <xdr:row>134</xdr:row>
      <xdr:rowOff>136893</xdr:rowOff>
    </xdr:to>
    <xdr:sp macro="" textlink="">
      <xdr:nvSpPr>
        <xdr:cNvPr id="745" name="月 744"/>
        <xdr:cNvSpPr/>
      </xdr:nvSpPr>
      <xdr:spPr>
        <a:xfrm rot="13320000">
          <a:off x="4383597" y="12318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136</xdr:row>
      <xdr:rowOff>23653</xdr:rowOff>
    </xdr:from>
    <xdr:to>
      <xdr:col>7</xdr:col>
      <xdr:colOff>375890</xdr:colOff>
      <xdr:row>136</xdr:row>
      <xdr:rowOff>139714</xdr:rowOff>
    </xdr:to>
    <xdr:sp macro="" textlink="">
      <xdr:nvSpPr>
        <xdr:cNvPr id="746" name="太陽 745"/>
        <xdr:cNvSpPr/>
      </xdr:nvSpPr>
      <xdr:spPr>
        <a:xfrm>
          <a:off x="4344379" y="12615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137</xdr:row>
      <xdr:rowOff>31493</xdr:rowOff>
    </xdr:from>
    <xdr:to>
      <xdr:col>7</xdr:col>
      <xdr:colOff>359597</xdr:colOff>
      <xdr:row>137</xdr:row>
      <xdr:rowOff>136893</xdr:rowOff>
    </xdr:to>
    <xdr:sp macro="" textlink="">
      <xdr:nvSpPr>
        <xdr:cNvPr id="747" name="月 746"/>
        <xdr:cNvSpPr/>
      </xdr:nvSpPr>
      <xdr:spPr>
        <a:xfrm rot="13320000">
          <a:off x="4383597" y="12775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139</xdr:row>
      <xdr:rowOff>23653</xdr:rowOff>
    </xdr:from>
    <xdr:to>
      <xdr:col>7</xdr:col>
      <xdr:colOff>375890</xdr:colOff>
      <xdr:row>139</xdr:row>
      <xdr:rowOff>139714</xdr:rowOff>
    </xdr:to>
    <xdr:sp macro="" textlink="">
      <xdr:nvSpPr>
        <xdr:cNvPr id="748" name="太陽 747"/>
        <xdr:cNvSpPr/>
      </xdr:nvSpPr>
      <xdr:spPr>
        <a:xfrm>
          <a:off x="4344379" y="13072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140</xdr:row>
      <xdr:rowOff>31493</xdr:rowOff>
    </xdr:from>
    <xdr:to>
      <xdr:col>7</xdr:col>
      <xdr:colOff>359597</xdr:colOff>
      <xdr:row>140</xdr:row>
      <xdr:rowOff>136893</xdr:rowOff>
    </xdr:to>
    <xdr:sp macro="" textlink="">
      <xdr:nvSpPr>
        <xdr:cNvPr id="749" name="月 748"/>
        <xdr:cNvSpPr/>
      </xdr:nvSpPr>
      <xdr:spPr>
        <a:xfrm rot="13320000">
          <a:off x="4383597" y="13233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82</xdr:row>
      <xdr:rowOff>23653</xdr:rowOff>
    </xdr:from>
    <xdr:to>
      <xdr:col>7</xdr:col>
      <xdr:colOff>375890</xdr:colOff>
      <xdr:row>82</xdr:row>
      <xdr:rowOff>139714</xdr:rowOff>
    </xdr:to>
    <xdr:sp macro="" textlink="">
      <xdr:nvSpPr>
        <xdr:cNvPr id="750" name="太陽 749"/>
        <xdr:cNvSpPr/>
      </xdr:nvSpPr>
      <xdr:spPr>
        <a:xfrm>
          <a:off x="4344379" y="4386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83</xdr:row>
      <xdr:rowOff>31493</xdr:rowOff>
    </xdr:from>
    <xdr:to>
      <xdr:col>7</xdr:col>
      <xdr:colOff>359597</xdr:colOff>
      <xdr:row>83</xdr:row>
      <xdr:rowOff>136893</xdr:rowOff>
    </xdr:to>
    <xdr:sp macro="" textlink="">
      <xdr:nvSpPr>
        <xdr:cNvPr id="751" name="月 750"/>
        <xdr:cNvSpPr/>
      </xdr:nvSpPr>
      <xdr:spPr>
        <a:xfrm rot="13320000">
          <a:off x="4383597" y="4546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85</xdr:row>
      <xdr:rowOff>23653</xdr:rowOff>
    </xdr:from>
    <xdr:to>
      <xdr:col>7</xdr:col>
      <xdr:colOff>375890</xdr:colOff>
      <xdr:row>85</xdr:row>
      <xdr:rowOff>139714</xdr:rowOff>
    </xdr:to>
    <xdr:sp macro="" textlink="">
      <xdr:nvSpPr>
        <xdr:cNvPr id="752" name="太陽 751"/>
        <xdr:cNvSpPr/>
      </xdr:nvSpPr>
      <xdr:spPr>
        <a:xfrm>
          <a:off x="4344379" y="4843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86</xdr:row>
      <xdr:rowOff>31493</xdr:rowOff>
    </xdr:from>
    <xdr:to>
      <xdr:col>7</xdr:col>
      <xdr:colOff>359597</xdr:colOff>
      <xdr:row>86</xdr:row>
      <xdr:rowOff>136893</xdr:rowOff>
    </xdr:to>
    <xdr:sp macro="" textlink="">
      <xdr:nvSpPr>
        <xdr:cNvPr id="753" name="月 752"/>
        <xdr:cNvSpPr/>
      </xdr:nvSpPr>
      <xdr:spPr>
        <a:xfrm rot="13320000">
          <a:off x="4383597" y="5003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88</xdr:row>
      <xdr:rowOff>23653</xdr:rowOff>
    </xdr:from>
    <xdr:to>
      <xdr:col>7</xdr:col>
      <xdr:colOff>375890</xdr:colOff>
      <xdr:row>88</xdr:row>
      <xdr:rowOff>139714</xdr:rowOff>
    </xdr:to>
    <xdr:sp macro="" textlink="">
      <xdr:nvSpPr>
        <xdr:cNvPr id="754" name="太陽 753"/>
        <xdr:cNvSpPr/>
      </xdr:nvSpPr>
      <xdr:spPr>
        <a:xfrm>
          <a:off x="4344379" y="5300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89</xdr:row>
      <xdr:rowOff>31493</xdr:rowOff>
    </xdr:from>
    <xdr:to>
      <xdr:col>7</xdr:col>
      <xdr:colOff>359597</xdr:colOff>
      <xdr:row>89</xdr:row>
      <xdr:rowOff>136893</xdr:rowOff>
    </xdr:to>
    <xdr:sp macro="" textlink="">
      <xdr:nvSpPr>
        <xdr:cNvPr id="755" name="月 754"/>
        <xdr:cNvSpPr/>
      </xdr:nvSpPr>
      <xdr:spPr>
        <a:xfrm rot="13320000">
          <a:off x="4383597" y="5460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91</xdr:row>
      <xdr:rowOff>23653</xdr:rowOff>
    </xdr:from>
    <xdr:to>
      <xdr:col>7</xdr:col>
      <xdr:colOff>375890</xdr:colOff>
      <xdr:row>91</xdr:row>
      <xdr:rowOff>139714</xdr:rowOff>
    </xdr:to>
    <xdr:sp macro="" textlink="">
      <xdr:nvSpPr>
        <xdr:cNvPr id="756" name="太陽 755"/>
        <xdr:cNvSpPr/>
      </xdr:nvSpPr>
      <xdr:spPr>
        <a:xfrm>
          <a:off x="4344379" y="575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92</xdr:row>
      <xdr:rowOff>31493</xdr:rowOff>
    </xdr:from>
    <xdr:to>
      <xdr:col>7</xdr:col>
      <xdr:colOff>359597</xdr:colOff>
      <xdr:row>92</xdr:row>
      <xdr:rowOff>136893</xdr:rowOff>
    </xdr:to>
    <xdr:sp macro="" textlink="">
      <xdr:nvSpPr>
        <xdr:cNvPr id="757" name="月 756"/>
        <xdr:cNvSpPr/>
      </xdr:nvSpPr>
      <xdr:spPr>
        <a:xfrm rot="13320000">
          <a:off x="4383597" y="591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91</xdr:row>
      <xdr:rowOff>23653</xdr:rowOff>
    </xdr:from>
    <xdr:to>
      <xdr:col>7</xdr:col>
      <xdr:colOff>375890</xdr:colOff>
      <xdr:row>91</xdr:row>
      <xdr:rowOff>139714</xdr:rowOff>
    </xdr:to>
    <xdr:sp macro="" textlink="">
      <xdr:nvSpPr>
        <xdr:cNvPr id="758" name="太陽 757"/>
        <xdr:cNvSpPr/>
      </xdr:nvSpPr>
      <xdr:spPr>
        <a:xfrm>
          <a:off x="4344379" y="575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92</xdr:row>
      <xdr:rowOff>31493</xdr:rowOff>
    </xdr:from>
    <xdr:to>
      <xdr:col>7</xdr:col>
      <xdr:colOff>359597</xdr:colOff>
      <xdr:row>92</xdr:row>
      <xdr:rowOff>136893</xdr:rowOff>
    </xdr:to>
    <xdr:sp macro="" textlink="">
      <xdr:nvSpPr>
        <xdr:cNvPr id="759" name="月 758"/>
        <xdr:cNvSpPr/>
      </xdr:nvSpPr>
      <xdr:spPr>
        <a:xfrm rot="13320000">
          <a:off x="4383597" y="591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94</xdr:row>
      <xdr:rowOff>23653</xdr:rowOff>
    </xdr:from>
    <xdr:to>
      <xdr:col>7</xdr:col>
      <xdr:colOff>375890</xdr:colOff>
      <xdr:row>94</xdr:row>
      <xdr:rowOff>139714</xdr:rowOff>
    </xdr:to>
    <xdr:sp macro="" textlink="">
      <xdr:nvSpPr>
        <xdr:cNvPr id="760" name="太陽 759"/>
        <xdr:cNvSpPr/>
      </xdr:nvSpPr>
      <xdr:spPr>
        <a:xfrm>
          <a:off x="4344379" y="6214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95</xdr:row>
      <xdr:rowOff>31493</xdr:rowOff>
    </xdr:from>
    <xdr:to>
      <xdr:col>7</xdr:col>
      <xdr:colOff>359597</xdr:colOff>
      <xdr:row>95</xdr:row>
      <xdr:rowOff>136893</xdr:rowOff>
    </xdr:to>
    <xdr:sp macro="" textlink="">
      <xdr:nvSpPr>
        <xdr:cNvPr id="761" name="月 760"/>
        <xdr:cNvSpPr/>
      </xdr:nvSpPr>
      <xdr:spPr>
        <a:xfrm rot="13320000">
          <a:off x="4383597" y="6375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97</xdr:row>
      <xdr:rowOff>23653</xdr:rowOff>
    </xdr:from>
    <xdr:to>
      <xdr:col>7</xdr:col>
      <xdr:colOff>375890</xdr:colOff>
      <xdr:row>97</xdr:row>
      <xdr:rowOff>139714</xdr:rowOff>
    </xdr:to>
    <xdr:sp macro="" textlink="">
      <xdr:nvSpPr>
        <xdr:cNvPr id="762" name="太陽 761"/>
        <xdr:cNvSpPr/>
      </xdr:nvSpPr>
      <xdr:spPr>
        <a:xfrm>
          <a:off x="4344379" y="6672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98</xdr:row>
      <xdr:rowOff>31493</xdr:rowOff>
    </xdr:from>
    <xdr:to>
      <xdr:col>7</xdr:col>
      <xdr:colOff>359597</xdr:colOff>
      <xdr:row>98</xdr:row>
      <xdr:rowOff>136893</xdr:rowOff>
    </xdr:to>
    <xdr:sp macro="" textlink="">
      <xdr:nvSpPr>
        <xdr:cNvPr id="763" name="月 762"/>
        <xdr:cNvSpPr/>
      </xdr:nvSpPr>
      <xdr:spPr>
        <a:xfrm rot="13320000">
          <a:off x="4383597" y="6832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100</xdr:row>
      <xdr:rowOff>23653</xdr:rowOff>
    </xdr:from>
    <xdr:to>
      <xdr:col>7</xdr:col>
      <xdr:colOff>375890</xdr:colOff>
      <xdr:row>100</xdr:row>
      <xdr:rowOff>139714</xdr:rowOff>
    </xdr:to>
    <xdr:sp macro="" textlink="">
      <xdr:nvSpPr>
        <xdr:cNvPr id="764" name="太陽 763"/>
        <xdr:cNvSpPr/>
      </xdr:nvSpPr>
      <xdr:spPr>
        <a:xfrm>
          <a:off x="4344379" y="7129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101</xdr:row>
      <xdr:rowOff>31493</xdr:rowOff>
    </xdr:from>
    <xdr:to>
      <xdr:col>7</xdr:col>
      <xdr:colOff>359597</xdr:colOff>
      <xdr:row>101</xdr:row>
      <xdr:rowOff>136893</xdr:rowOff>
    </xdr:to>
    <xdr:sp macro="" textlink="">
      <xdr:nvSpPr>
        <xdr:cNvPr id="765" name="月 764"/>
        <xdr:cNvSpPr/>
      </xdr:nvSpPr>
      <xdr:spPr>
        <a:xfrm rot="13320000">
          <a:off x="4383597" y="7289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103</xdr:row>
      <xdr:rowOff>23653</xdr:rowOff>
    </xdr:from>
    <xdr:to>
      <xdr:col>7</xdr:col>
      <xdr:colOff>375890</xdr:colOff>
      <xdr:row>103</xdr:row>
      <xdr:rowOff>139714</xdr:rowOff>
    </xdr:to>
    <xdr:sp macro="" textlink="">
      <xdr:nvSpPr>
        <xdr:cNvPr id="766" name="太陽 765"/>
        <xdr:cNvSpPr/>
      </xdr:nvSpPr>
      <xdr:spPr>
        <a:xfrm>
          <a:off x="4344379" y="7586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104</xdr:row>
      <xdr:rowOff>31493</xdr:rowOff>
    </xdr:from>
    <xdr:to>
      <xdr:col>7</xdr:col>
      <xdr:colOff>359597</xdr:colOff>
      <xdr:row>104</xdr:row>
      <xdr:rowOff>136893</xdr:rowOff>
    </xdr:to>
    <xdr:sp macro="" textlink="">
      <xdr:nvSpPr>
        <xdr:cNvPr id="767" name="月 766"/>
        <xdr:cNvSpPr/>
      </xdr:nvSpPr>
      <xdr:spPr>
        <a:xfrm rot="13320000">
          <a:off x="4383597" y="7746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106</xdr:row>
      <xdr:rowOff>23653</xdr:rowOff>
    </xdr:from>
    <xdr:to>
      <xdr:col>7</xdr:col>
      <xdr:colOff>375890</xdr:colOff>
      <xdr:row>106</xdr:row>
      <xdr:rowOff>139714</xdr:rowOff>
    </xdr:to>
    <xdr:sp macro="" textlink="">
      <xdr:nvSpPr>
        <xdr:cNvPr id="768" name="太陽 767"/>
        <xdr:cNvSpPr/>
      </xdr:nvSpPr>
      <xdr:spPr>
        <a:xfrm>
          <a:off x="4344379" y="8043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107</xdr:row>
      <xdr:rowOff>31493</xdr:rowOff>
    </xdr:from>
    <xdr:to>
      <xdr:col>7</xdr:col>
      <xdr:colOff>359597</xdr:colOff>
      <xdr:row>107</xdr:row>
      <xdr:rowOff>136893</xdr:rowOff>
    </xdr:to>
    <xdr:sp macro="" textlink="">
      <xdr:nvSpPr>
        <xdr:cNvPr id="769" name="月 768"/>
        <xdr:cNvSpPr/>
      </xdr:nvSpPr>
      <xdr:spPr>
        <a:xfrm rot="13320000">
          <a:off x="4383597" y="8203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109</xdr:row>
      <xdr:rowOff>23653</xdr:rowOff>
    </xdr:from>
    <xdr:to>
      <xdr:col>7</xdr:col>
      <xdr:colOff>375890</xdr:colOff>
      <xdr:row>109</xdr:row>
      <xdr:rowOff>139714</xdr:rowOff>
    </xdr:to>
    <xdr:sp macro="" textlink="">
      <xdr:nvSpPr>
        <xdr:cNvPr id="770" name="太陽 769"/>
        <xdr:cNvSpPr/>
      </xdr:nvSpPr>
      <xdr:spPr>
        <a:xfrm>
          <a:off x="4344379" y="8500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110</xdr:row>
      <xdr:rowOff>31493</xdr:rowOff>
    </xdr:from>
    <xdr:to>
      <xdr:col>7</xdr:col>
      <xdr:colOff>359597</xdr:colOff>
      <xdr:row>110</xdr:row>
      <xdr:rowOff>136893</xdr:rowOff>
    </xdr:to>
    <xdr:sp macro="" textlink="">
      <xdr:nvSpPr>
        <xdr:cNvPr id="771" name="月 770"/>
        <xdr:cNvSpPr/>
      </xdr:nvSpPr>
      <xdr:spPr>
        <a:xfrm rot="13320000">
          <a:off x="4383597" y="8661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112</xdr:row>
      <xdr:rowOff>23653</xdr:rowOff>
    </xdr:from>
    <xdr:to>
      <xdr:col>7</xdr:col>
      <xdr:colOff>375890</xdr:colOff>
      <xdr:row>112</xdr:row>
      <xdr:rowOff>139714</xdr:rowOff>
    </xdr:to>
    <xdr:sp macro="" textlink="">
      <xdr:nvSpPr>
        <xdr:cNvPr id="772" name="太陽 771"/>
        <xdr:cNvSpPr/>
      </xdr:nvSpPr>
      <xdr:spPr>
        <a:xfrm>
          <a:off x="4344379" y="8958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113</xdr:row>
      <xdr:rowOff>31493</xdr:rowOff>
    </xdr:from>
    <xdr:to>
      <xdr:col>7</xdr:col>
      <xdr:colOff>359597</xdr:colOff>
      <xdr:row>113</xdr:row>
      <xdr:rowOff>136893</xdr:rowOff>
    </xdr:to>
    <xdr:sp macro="" textlink="">
      <xdr:nvSpPr>
        <xdr:cNvPr id="773" name="月 772"/>
        <xdr:cNvSpPr/>
      </xdr:nvSpPr>
      <xdr:spPr>
        <a:xfrm rot="13320000">
          <a:off x="4383597" y="9118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115</xdr:row>
      <xdr:rowOff>23653</xdr:rowOff>
    </xdr:from>
    <xdr:to>
      <xdr:col>7</xdr:col>
      <xdr:colOff>375890</xdr:colOff>
      <xdr:row>115</xdr:row>
      <xdr:rowOff>139714</xdr:rowOff>
    </xdr:to>
    <xdr:sp macro="" textlink="">
      <xdr:nvSpPr>
        <xdr:cNvPr id="774" name="太陽 773"/>
        <xdr:cNvSpPr/>
      </xdr:nvSpPr>
      <xdr:spPr>
        <a:xfrm>
          <a:off x="4344379" y="9415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116</xdr:row>
      <xdr:rowOff>31493</xdr:rowOff>
    </xdr:from>
    <xdr:to>
      <xdr:col>7</xdr:col>
      <xdr:colOff>359597</xdr:colOff>
      <xdr:row>116</xdr:row>
      <xdr:rowOff>136893</xdr:rowOff>
    </xdr:to>
    <xdr:sp macro="" textlink="">
      <xdr:nvSpPr>
        <xdr:cNvPr id="775" name="月 774"/>
        <xdr:cNvSpPr/>
      </xdr:nvSpPr>
      <xdr:spPr>
        <a:xfrm rot="13320000">
          <a:off x="4383597" y="9575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118</xdr:row>
      <xdr:rowOff>23653</xdr:rowOff>
    </xdr:from>
    <xdr:to>
      <xdr:col>7</xdr:col>
      <xdr:colOff>375890</xdr:colOff>
      <xdr:row>118</xdr:row>
      <xdr:rowOff>139714</xdr:rowOff>
    </xdr:to>
    <xdr:sp macro="" textlink="">
      <xdr:nvSpPr>
        <xdr:cNvPr id="776" name="太陽 775"/>
        <xdr:cNvSpPr/>
      </xdr:nvSpPr>
      <xdr:spPr>
        <a:xfrm>
          <a:off x="4344379" y="9872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119</xdr:row>
      <xdr:rowOff>31493</xdr:rowOff>
    </xdr:from>
    <xdr:to>
      <xdr:col>7</xdr:col>
      <xdr:colOff>359597</xdr:colOff>
      <xdr:row>119</xdr:row>
      <xdr:rowOff>136893</xdr:rowOff>
    </xdr:to>
    <xdr:sp macro="" textlink="">
      <xdr:nvSpPr>
        <xdr:cNvPr id="777" name="月 776"/>
        <xdr:cNvSpPr/>
      </xdr:nvSpPr>
      <xdr:spPr>
        <a:xfrm rot="13320000">
          <a:off x="4383597" y="10032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121</xdr:row>
      <xdr:rowOff>23653</xdr:rowOff>
    </xdr:from>
    <xdr:to>
      <xdr:col>7</xdr:col>
      <xdr:colOff>375890</xdr:colOff>
      <xdr:row>121</xdr:row>
      <xdr:rowOff>139714</xdr:rowOff>
    </xdr:to>
    <xdr:sp macro="" textlink="">
      <xdr:nvSpPr>
        <xdr:cNvPr id="778" name="太陽 777"/>
        <xdr:cNvSpPr/>
      </xdr:nvSpPr>
      <xdr:spPr>
        <a:xfrm>
          <a:off x="4344379" y="10329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122</xdr:row>
      <xdr:rowOff>31493</xdr:rowOff>
    </xdr:from>
    <xdr:to>
      <xdr:col>7</xdr:col>
      <xdr:colOff>359597</xdr:colOff>
      <xdr:row>122</xdr:row>
      <xdr:rowOff>136893</xdr:rowOff>
    </xdr:to>
    <xdr:sp macro="" textlink="">
      <xdr:nvSpPr>
        <xdr:cNvPr id="779" name="月 778"/>
        <xdr:cNvSpPr/>
      </xdr:nvSpPr>
      <xdr:spPr>
        <a:xfrm rot="13320000">
          <a:off x="4383597" y="10489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121</xdr:row>
      <xdr:rowOff>23653</xdr:rowOff>
    </xdr:from>
    <xdr:to>
      <xdr:col>7</xdr:col>
      <xdr:colOff>375890</xdr:colOff>
      <xdr:row>121</xdr:row>
      <xdr:rowOff>139714</xdr:rowOff>
    </xdr:to>
    <xdr:sp macro="" textlink="">
      <xdr:nvSpPr>
        <xdr:cNvPr id="780" name="太陽 779"/>
        <xdr:cNvSpPr/>
      </xdr:nvSpPr>
      <xdr:spPr>
        <a:xfrm>
          <a:off x="4344379" y="10329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122</xdr:row>
      <xdr:rowOff>31493</xdr:rowOff>
    </xdr:from>
    <xdr:to>
      <xdr:col>7</xdr:col>
      <xdr:colOff>359597</xdr:colOff>
      <xdr:row>122</xdr:row>
      <xdr:rowOff>136893</xdr:rowOff>
    </xdr:to>
    <xdr:sp macro="" textlink="">
      <xdr:nvSpPr>
        <xdr:cNvPr id="781" name="月 780"/>
        <xdr:cNvSpPr/>
      </xdr:nvSpPr>
      <xdr:spPr>
        <a:xfrm rot="13320000">
          <a:off x="4383597" y="10489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124</xdr:row>
      <xdr:rowOff>23653</xdr:rowOff>
    </xdr:from>
    <xdr:to>
      <xdr:col>7</xdr:col>
      <xdr:colOff>375890</xdr:colOff>
      <xdr:row>124</xdr:row>
      <xdr:rowOff>139714</xdr:rowOff>
    </xdr:to>
    <xdr:sp macro="" textlink="">
      <xdr:nvSpPr>
        <xdr:cNvPr id="782" name="太陽 781"/>
        <xdr:cNvSpPr/>
      </xdr:nvSpPr>
      <xdr:spPr>
        <a:xfrm>
          <a:off x="4344379" y="10786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125</xdr:row>
      <xdr:rowOff>31493</xdr:rowOff>
    </xdr:from>
    <xdr:to>
      <xdr:col>7</xdr:col>
      <xdr:colOff>359597</xdr:colOff>
      <xdr:row>125</xdr:row>
      <xdr:rowOff>136893</xdr:rowOff>
    </xdr:to>
    <xdr:sp macro="" textlink="">
      <xdr:nvSpPr>
        <xdr:cNvPr id="783" name="月 782"/>
        <xdr:cNvSpPr/>
      </xdr:nvSpPr>
      <xdr:spPr>
        <a:xfrm rot="13320000">
          <a:off x="4383597" y="10947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127</xdr:row>
      <xdr:rowOff>23653</xdr:rowOff>
    </xdr:from>
    <xdr:to>
      <xdr:col>7</xdr:col>
      <xdr:colOff>375890</xdr:colOff>
      <xdr:row>127</xdr:row>
      <xdr:rowOff>139714</xdr:rowOff>
    </xdr:to>
    <xdr:sp macro="" textlink="">
      <xdr:nvSpPr>
        <xdr:cNvPr id="784" name="太陽 783"/>
        <xdr:cNvSpPr/>
      </xdr:nvSpPr>
      <xdr:spPr>
        <a:xfrm>
          <a:off x="4344379" y="11244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128</xdr:row>
      <xdr:rowOff>31493</xdr:rowOff>
    </xdr:from>
    <xdr:to>
      <xdr:col>7</xdr:col>
      <xdr:colOff>359597</xdr:colOff>
      <xdr:row>128</xdr:row>
      <xdr:rowOff>136893</xdr:rowOff>
    </xdr:to>
    <xdr:sp macro="" textlink="">
      <xdr:nvSpPr>
        <xdr:cNvPr id="785" name="月 784"/>
        <xdr:cNvSpPr/>
      </xdr:nvSpPr>
      <xdr:spPr>
        <a:xfrm rot="13320000">
          <a:off x="4383597" y="11404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130</xdr:row>
      <xdr:rowOff>23653</xdr:rowOff>
    </xdr:from>
    <xdr:to>
      <xdr:col>7</xdr:col>
      <xdr:colOff>375890</xdr:colOff>
      <xdr:row>130</xdr:row>
      <xdr:rowOff>139714</xdr:rowOff>
    </xdr:to>
    <xdr:sp macro="" textlink="">
      <xdr:nvSpPr>
        <xdr:cNvPr id="786" name="太陽 785"/>
        <xdr:cNvSpPr/>
      </xdr:nvSpPr>
      <xdr:spPr>
        <a:xfrm>
          <a:off x="4344379" y="11701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131</xdr:row>
      <xdr:rowOff>31493</xdr:rowOff>
    </xdr:from>
    <xdr:to>
      <xdr:col>7</xdr:col>
      <xdr:colOff>359597</xdr:colOff>
      <xdr:row>131</xdr:row>
      <xdr:rowOff>136893</xdr:rowOff>
    </xdr:to>
    <xdr:sp macro="" textlink="">
      <xdr:nvSpPr>
        <xdr:cNvPr id="787" name="月 786"/>
        <xdr:cNvSpPr/>
      </xdr:nvSpPr>
      <xdr:spPr>
        <a:xfrm rot="13320000">
          <a:off x="4383597" y="11861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133</xdr:row>
      <xdr:rowOff>23653</xdr:rowOff>
    </xdr:from>
    <xdr:to>
      <xdr:col>7</xdr:col>
      <xdr:colOff>375890</xdr:colOff>
      <xdr:row>133</xdr:row>
      <xdr:rowOff>139714</xdr:rowOff>
    </xdr:to>
    <xdr:sp macro="" textlink="">
      <xdr:nvSpPr>
        <xdr:cNvPr id="788" name="太陽 787"/>
        <xdr:cNvSpPr/>
      </xdr:nvSpPr>
      <xdr:spPr>
        <a:xfrm>
          <a:off x="4344379" y="12158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134</xdr:row>
      <xdr:rowOff>31493</xdr:rowOff>
    </xdr:from>
    <xdr:to>
      <xdr:col>7</xdr:col>
      <xdr:colOff>359597</xdr:colOff>
      <xdr:row>134</xdr:row>
      <xdr:rowOff>136893</xdr:rowOff>
    </xdr:to>
    <xdr:sp macro="" textlink="">
      <xdr:nvSpPr>
        <xdr:cNvPr id="789" name="月 788"/>
        <xdr:cNvSpPr/>
      </xdr:nvSpPr>
      <xdr:spPr>
        <a:xfrm rot="13320000">
          <a:off x="4383597" y="12318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136</xdr:row>
      <xdr:rowOff>23653</xdr:rowOff>
    </xdr:from>
    <xdr:to>
      <xdr:col>7</xdr:col>
      <xdr:colOff>375890</xdr:colOff>
      <xdr:row>136</xdr:row>
      <xdr:rowOff>139714</xdr:rowOff>
    </xdr:to>
    <xdr:sp macro="" textlink="">
      <xdr:nvSpPr>
        <xdr:cNvPr id="790" name="太陽 789"/>
        <xdr:cNvSpPr/>
      </xdr:nvSpPr>
      <xdr:spPr>
        <a:xfrm>
          <a:off x="4344379" y="12615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137</xdr:row>
      <xdr:rowOff>31493</xdr:rowOff>
    </xdr:from>
    <xdr:to>
      <xdr:col>7</xdr:col>
      <xdr:colOff>359597</xdr:colOff>
      <xdr:row>137</xdr:row>
      <xdr:rowOff>136893</xdr:rowOff>
    </xdr:to>
    <xdr:sp macro="" textlink="">
      <xdr:nvSpPr>
        <xdr:cNvPr id="791" name="月 790"/>
        <xdr:cNvSpPr/>
      </xdr:nvSpPr>
      <xdr:spPr>
        <a:xfrm rot="13320000">
          <a:off x="4383597" y="12775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139</xdr:row>
      <xdr:rowOff>23653</xdr:rowOff>
    </xdr:from>
    <xdr:to>
      <xdr:col>7</xdr:col>
      <xdr:colOff>375890</xdr:colOff>
      <xdr:row>139</xdr:row>
      <xdr:rowOff>139714</xdr:rowOff>
    </xdr:to>
    <xdr:sp macro="" textlink="">
      <xdr:nvSpPr>
        <xdr:cNvPr id="792" name="太陽 791"/>
        <xdr:cNvSpPr/>
      </xdr:nvSpPr>
      <xdr:spPr>
        <a:xfrm>
          <a:off x="4344379" y="13072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140</xdr:row>
      <xdr:rowOff>31493</xdr:rowOff>
    </xdr:from>
    <xdr:to>
      <xdr:col>7</xdr:col>
      <xdr:colOff>359597</xdr:colOff>
      <xdr:row>140</xdr:row>
      <xdr:rowOff>136893</xdr:rowOff>
    </xdr:to>
    <xdr:sp macro="" textlink="">
      <xdr:nvSpPr>
        <xdr:cNvPr id="793" name="月 792"/>
        <xdr:cNvSpPr/>
      </xdr:nvSpPr>
      <xdr:spPr>
        <a:xfrm rot="13320000">
          <a:off x="4383597" y="13233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82</xdr:row>
      <xdr:rowOff>23653</xdr:rowOff>
    </xdr:from>
    <xdr:to>
      <xdr:col>7</xdr:col>
      <xdr:colOff>375890</xdr:colOff>
      <xdr:row>82</xdr:row>
      <xdr:rowOff>139714</xdr:rowOff>
    </xdr:to>
    <xdr:sp macro="" textlink="">
      <xdr:nvSpPr>
        <xdr:cNvPr id="794" name="太陽 793"/>
        <xdr:cNvSpPr/>
      </xdr:nvSpPr>
      <xdr:spPr>
        <a:xfrm>
          <a:off x="4344379" y="4386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83</xdr:row>
      <xdr:rowOff>31493</xdr:rowOff>
    </xdr:from>
    <xdr:to>
      <xdr:col>7</xdr:col>
      <xdr:colOff>359597</xdr:colOff>
      <xdr:row>83</xdr:row>
      <xdr:rowOff>136893</xdr:rowOff>
    </xdr:to>
    <xdr:sp macro="" textlink="">
      <xdr:nvSpPr>
        <xdr:cNvPr id="795" name="月 794"/>
        <xdr:cNvSpPr/>
      </xdr:nvSpPr>
      <xdr:spPr>
        <a:xfrm rot="13320000">
          <a:off x="4383597" y="4546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85</xdr:row>
      <xdr:rowOff>23653</xdr:rowOff>
    </xdr:from>
    <xdr:to>
      <xdr:col>7</xdr:col>
      <xdr:colOff>375890</xdr:colOff>
      <xdr:row>85</xdr:row>
      <xdr:rowOff>139714</xdr:rowOff>
    </xdr:to>
    <xdr:sp macro="" textlink="">
      <xdr:nvSpPr>
        <xdr:cNvPr id="796" name="太陽 795"/>
        <xdr:cNvSpPr/>
      </xdr:nvSpPr>
      <xdr:spPr>
        <a:xfrm>
          <a:off x="4344379" y="4843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86</xdr:row>
      <xdr:rowOff>31493</xdr:rowOff>
    </xdr:from>
    <xdr:to>
      <xdr:col>7</xdr:col>
      <xdr:colOff>359597</xdr:colOff>
      <xdr:row>86</xdr:row>
      <xdr:rowOff>136893</xdr:rowOff>
    </xdr:to>
    <xdr:sp macro="" textlink="">
      <xdr:nvSpPr>
        <xdr:cNvPr id="797" name="月 796"/>
        <xdr:cNvSpPr/>
      </xdr:nvSpPr>
      <xdr:spPr>
        <a:xfrm rot="13320000">
          <a:off x="4383597" y="5003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88</xdr:row>
      <xdr:rowOff>23653</xdr:rowOff>
    </xdr:from>
    <xdr:to>
      <xdr:col>7</xdr:col>
      <xdr:colOff>375890</xdr:colOff>
      <xdr:row>88</xdr:row>
      <xdr:rowOff>139714</xdr:rowOff>
    </xdr:to>
    <xdr:sp macro="" textlink="">
      <xdr:nvSpPr>
        <xdr:cNvPr id="798" name="太陽 797"/>
        <xdr:cNvSpPr/>
      </xdr:nvSpPr>
      <xdr:spPr>
        <a:xfrm>
          <a:off x="4344379" y="5300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89</xdr:row>
      <xdr:rowOff>31493</xdr:rowOff>
    </xdr:from>
    <xdr:to>
      <xdr:col>7</xdr:col>
      <xdr:colOff>359597</xdr:colOff>
      <xdr:row>89</xdr:row>
      <xdr:rowOff>136893</xdr:rowOff>
    </xdr:to>
    <xdr:sp macro="" textlink="">
      <xdr:nvSpPr>
        <xdr:cNvPr id="799" name="月 798"/>
        <xdr:cNvSpPr/>
      </xdr:nvSpPr>
      <xdr:spPr>
        <a:xfrm rot="13320000">
          <a:off x="4383597" y="5460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91</xdr:row>
      <xdr:rowOff>23653</xdr:rowOff>
    </xdr:from>
    <xdr:to>
      <xdr:col>7</xdr:col>
      <xdr:colOff>375890</xdr:colOff>
      <xdr:row>91</xdr:row>
      <xdr:rowOff>139714</xdr:rowOff>
    </xdr:to>
    <xdr:sp macro="" textlink="">
      <xdr:nvSpPr>
        <xdr:cNvPr id="800" name="太陽 799"/>
        <xdr:cNvSpPr/>
      </xdr:nvSpPr>
      <xdr:spPr>
        <a:xfrm>
          <a:off x="4344379" y="575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92</xdr:row>
      <xdr:rowOff>31493</xdr:rowOff>
    </xdr:from>
    <xdr:to>
      <xdr:col>7</xdr:col>
      <xdr:colOff>359597</xdr:colOff>
      <xdr:row>92</xdr:row>
      <xdr:rowOff>136893</xdr:rowOff>
    </xdr:to>
    <xdr:sp macro="" textlink="">
      <xdr:nvSpPr>
        <xdr:cNvPr id="801" name="月 800"/>
        <xdr:cNvSpPr/>
      </xdr:nvSpPr>
      <xdr:spPr>
        <a:xfrm rot="13320000">
          <a:off x="4383597" y="591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91</xdr:row>
      <xdr:rowOff>23653</xdr:rowOff>
    </xdr:from>
    <xdr:to>
      <xdr:col>7</xdr:col>
      <xdr:colOff>375890</xdr:colOff>
      <xdr:row>91</xdr:row>
      <xdr:rowOff>139714</xdr:rowOff>
    </xdr:to>
    <xdr:sp macro="" textlink="">
      <xdr:nvSpPr>
        <xdr:cNvPr id="802" name="太陽 801"/>
        <xdr:cNvSpPr/>
      </xdr:nvSpPr>
      <xdr:spPr>
        <a:xfrm>
          <a:off x="4344379" y="575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92</xdr:row>
      <xdr:rowOff>31493</xdr:rowOff>
    </xdr:from>
    <xdr:to>
      <xdr:col>7</xdr:col>
      <xdr:colOff>359597</xdr:colOff>
      <xdr:row>92</xdr:row>
      <xdr:rowOff>136893</xdr:rowOff>
    </xdr:to>
    <xdr:sp macro="" textlink="">
      <xdr:nvSpPr>
        <xdr:cNvPr id="803" name="月 802"/>
        <xdr:cNvSpPr/>
      </xdr:nvSpPr>
      <xdr:spPr>
        <a:xfrm rot="13320000">
          <a:off x="4383597" y="591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94</xdr:row>
      <xdr:rowOff>23653</xdr:rowOff>
    </xdr:from>
    <xdr:to>
      <xdr:col>7</xdr:col>
      <xdr:colOff>375890</xdr:colOff>
      <xdr:row>94</xdr:row>
      <xdr:rowOff>139714</xdr:rowOff>
    </xdr:to>
    <xdr:sp macro="" textlink="">
      <xdr:nvSpPr>
        <xdr:cNvPr id="804" name="太陽 803"/>
        <xdr:cNvSpPr/>
      </xdr:nvSpPr>
      <xdr:spPr>
        <a:xfrm>
          <a:off x="4344379" y="6214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95</xdr:row>
      <xdr:rowOff>31493</xdr:rowOff>
    </xdr:from>
    <xdr:to>
      <xdr:col>7</xdr:col>
      <xdr:colOff>359597</xdr:colOff>
      <xdr:row>95</xdr:row>
      <xdr:rowOff>136893</xdr:rowOff>
    </xdr:to>
    <xdr:sp macro="" textlink="">
      <xdr:nvSpPr>
        <xdr:cNvPr id="805" name="月 804"/>
        <xdr:cNvSpPr/>
      </xdr:nvSpPr>
      <xdr:spPr>
        <a:xfrm rot="13320000">
          <a:off x="4383597" y="6375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97</xdr:row>
      <xdr:rowOff>23653</xdr:rowOff>
    </xdr:from>
    <xdr:to>
      <xdr:col>7</xdr:col>
      <xdr:colOff>375890</xdr:colOff>
      <xdr:row>97</xdr:row>
      <xdr:rowOff>139714</xdr:rowOff>
    </xdr:to>
    <xdr:sp macro="" textlink="">
      <xdr:nvSpPr>
        <xdr:cNvPr id="806" name="太陽 805"/>
        <xdr:cNvSpPr/>
      </xdr:nvSpPr>
      <xdr:spPr>
        <a:xfrm>
          <a:off x="4344379" y="6672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98</xdr:row>
      <xdr:rowOff>31493</xdr:rowOff>
    </xdr:from>
    <xdr:to>
      <xdr:col>7</xdr:col>
      <xdr:colOff>359597</xdr:colOff>
      <xdr:row>98</xdr:row>
      <xdr:rowOff>136893</xdr:rowOff>
    </xdr:to>
    <xdr:sp macro="" textlink="">
      <xdr:nvSpPr>
        <xdr:cNvPr id="807" name="月 806"/>
        <xdr:cNvSpPr/>
      </xdr:nvSpPr>
      <xdr:spPr>
        <a:xfrm rot="13320000">
          <a:off x="4383597" y="6832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100</xdr:row>
      <xdr:rowOff>23653</xdr:rowOff>
    </xdr:from>
    <xdr:to>
      <xdr:col>7</xdr:col>
      <xdr:colOff>375890</xdr:colOff>
      <xdr:row>100</xdr:row>
      <xdr:rowOff>139714</xdr:rowOff>
    </xdr:to>
    <xdr:sp macro="" textlink="">
      <xdr:nvSpPr>
        <xdr:cNvPr id="808" name="太陽 807"/>
        <xdr:cNvSpPr/>
      </xdr:nvSpPr>
      <xdr:spPr>
        <a:xfrm>
          <a:off x="4344379" y="7129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101</xdr:row>
      <xdr:rowOff>31493</xdr:rowOff>
    </xdr:from>
    <xdr:to>
      <xdr:col>7</xdr:col>
      <xdr:colOff>359597</xdr:colOff>
      <xdr:row>101</xdr:row>
      <xdr:rowOff>136893</xdr:rowOff>
    </xdr:to>
    <xdr:sp macro="" textlink="">
      <xdr:nvSpPr>
        <xdr:cNvPr id="809" name="月 808"/>
        <xdr:cNvSpPr/>
      </xdr:nvSpPr>
      <xdr:spPr>
        <a:xfrm rot="13320000">
          <a:off x="4383597" y="7289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103</xdr:row>
      <xdr:rowOff>23653</xdr:rowOff>
    </xdr:from>
    <xdr:to>
      <xdr:col>7</xdr:col>
      <xdr:colOff>375890</xdr:colOff>
      <xdr:row>103</xdr:row>
      <xdr:rowOff>139714</xdr:rowOff>
    </xdr:to>
    <xdr:sp macro="" textlink="">
      <xdr:nvSpPr>
        <xdr:cNvPr id="810" name="太陽 809"/>
        <xdr:cNvSpPr/>
      </xdr:nvSpPr>
      <xdr:spPr>
        <a:xfrm>
          <a:off x="4344379" y="7586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104</xdr:row>
      <xdr:rowOff>31493</xdr:rowOff>
    </xdr:from>
    <xdr:to>
      <xdr:col>7</xdr:col>
      <xdr:colOff>359597</xdr:colOff>
      <xdr:row>104</xdr:row>
      <xdr:rowOff>136893</xdr:rowOff>
    </xdr:to>
    <xdr:sp macro="" textlink="">
      <xdr:nvSpPr>
        <xdr:cNvPr id="811" name="月 810"/>
        <xdr:cNvSpPr/>
      </xdr:nvSpPr>
      <xdr:spPr>
        <a:xfrm rot="13320000">
          <a:off x="4383597" y="7746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106</xdr:row>
      <xdr:rowOff>23653</xdr:rowOff>
    </xdr:from>
    <xdr:to>
      <xdr:col>7</xdr:col>
      <xdr:colOff>375890</xdr:colOff>
      <xdr:row>106</xdr:row>
      <xdr:rowOff>139714</xdr:rowOff>
    </xdr:to>
    <xdr:sp macro="" textlink="">
      <xdr:nvSpPr>
        <xdr:cNvPr id="812" name="太陽 811"/>
        <xdr:cNvSpPr/>
      </xdr:nvSpPr>
      <xdr:spPr>
        <a:xfrm>
          <a:off x="4344379" y="8043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107</xdr:row>
      <xdr:rowOff>31493</xdr:rowOff>
    </xdr:from>
    <xdr:to>
      <xdr:col>7</xdr:col>
      <xdr:colOff>359597</xdr:colOff>
      <xdr:row>107</xdr:row>
      <xdr:rowOff>136893</xdr:rowOff>
    </xdr:to>
    <xdr:sp macro="" textlink="">
      <xdr:nvSpPr>
        <xdr:cNvPr id="813" name="月 812"/>
        <xdr:cNvSpPr/>
      </xdr:nvSpPr>
      <xdr:spPr>
        <a:xfrm rot="13320000">
          <a:off x="4383597" y="8203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109</xdr:row>
      <xdr:rowOff>23653</xdr:rowOff>
    </xdr:from>
    <xdr:to>
      <xdr:col>7</xdr:col>
      <xdr:colOff>375890</xdr:colOff>
      <xdr:row>109</xdr:row>
      <xdr:rowOff>139714</xdr:rowOff>
    </xdr:to>
    <xdr:sp macro="" textlink="">
      <xdr:nvSpPr>
        <xdr:cNvPr id="814" name="太陽 813"/>
        <xdr:cNvSpPr/>
      </xdr:nvSpPr>
      <xdr:spPr>
        <a:xfrm>
          <a:off x="4344379" y="8500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110</xdr:row>
      <xdr:rowOff>31493</xdr:rowOff>
    </xdr:from>
    <xdr:to>
      <xdr:col>7</xdr:col>
      <xdr:colOff>359597</xdr:colOff>
      <xdr:row>110</xdr:row>
      <xdr:rowOff>136893</xdr:rowOff>
    </xdr:to>
    <xdr:sp macro="" textlink="">
      <xdr:nvSpPr>
        <xdr:cNvPr id="815" name="月 814"/>
        <xdr:cNvSpPr/>
      </xdr:nvSpPr>
      <xdr:spPr>
        <a:xfrm rot="13320000">
          <a:off x="4383597" y="8661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112</xdr:row>
      <xdr:rowOff>23653</xdr:rowOff>
    </xdr:from>
    <xdr:to>
      <xdr:col>7</xdr:col>
      <xdr:colOff>375890</xdr:colOff>
      <xdr:row>112</xdr:row>
      <xdr:rowOff>139714</xdr:rowOff>
    </xdr:to>
    <xdr:sp macro="" textlink="">
      <xdr:nvSpPr>
        <xdr:cNvPr id="816" name="太陽 815"/>
        <xdr:cNvSpPr/>
      </xdr:nvSpPr>
      <xdr:spPr>
        <a:xfrm>
          <a:off x="4344379" y="8958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113</xdr:row>
      <xdr:rowOff>31493</xdr:rowOff>
    </xdr:from>
    <xdr:to>
      <xdr:col>7</xdr:col>
      <xdr:colOff>359597</xdr:colOff>
      <xdr:row>113</xdr:row>
      <xdr:rowOff>136893</xdr:rowOff>
    </xdr:to>
    <xdr:sp macro="" textlink="">
      <xdr:nvSpPr>
        <xdr:cNvPr id="817" name="月 816"/>
        <xdr:cNvSpPr/>
      </xdr:nvSpPr>
      <xdr:spPr>
        <a:xfrm rot="13320000">
          <a:off x="4383597" y="9118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115</xdr:row>
      <xdr:rowOff>23653</xdr:rowOff>
    </xdr:from>
    <xdr:to>
      <xdr:col>7</xdr:col>
      <xdr:colOff>375890</xdr:colOff>
      <xdr:row>115</xdr:row>
      <xdr:rowOff>139714</xdr:rowOff>
    </xdr:to>
    <xdr:sp macro="" textlink="">
      <xdr:nvSpPr>
        <xdr:cNvPr id="818" name="太陽 817"/>
        <xdr:cNvSpPr/>
      </xdr:nvSpPr>
      <xdr:spPr>
        <a:xfrm>
          <a:off x="4344379" y="9415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116</xdr:row>
      <xdr:rowOff>31493</xdr:rowOff>
    </xdr:from>
    <xdr:to>
      <xdr:col>7</xdr:col>
      <xdr:colOff>359597</xdr:colOff>
      <xdr:row>116</xdr:row>
      <xdr:rowOff>136893</xdr:rowOff>
    </xdr:to>
    <xdr:sp macro="" textlink="">
      <xdr:nvSpPr>
        <xdr:cNvPr id="819" name="月 818"/>
        <xdr:cNvSpPr/>
      </xdr:nvSpPr>
      <xdr:spPr>
        <a:xfrm rot="13320000">
          <a:off x="4383597" y="9575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118</xdr:row>
      <xdr:rowOff>23653</xdr:rowOff>
    </xdr:from>
    <xdr:to>
      <xdr:col>7</xdr:col>
      <xdr:colOff>375890</xdr:colOff>
      <xdr:row>118</xdr:row>
      <xdr:rowOff>139714</xdr:rowOff>
    </xdr:to>
    <xdr:sp macro="" textlink="">
      <xdr:nvSpPr>
        <xdr:cNvPr id="820" name="太陽 819"/>
        <xdr:cNvSpPr/>
      </xdr:nvSpPr>
      <xdr:spPr>
        <a:xfrm>
          <a:off x="4344379" y="9872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119</xdr:row>
      <xdr:rowOff>31493</xdr:rowOff>
    </xdr:from>
    <xdr:to>
      <xdr:col>7</xdr:col>
      <xdr:colOff>359597</xdr:colOff>
      <xdr:row>119</xdr:row>
      <xdr:rowOff>136893</xdr:rowOff>
    </xdr:to>
    <xdr:sp macro="" textlink="">
      <xdr:nvSpPr>
        <xdr:cNvPr id="821" name="月 820"/>
        <xdr:cNvSpPr/>
      </xdr:nvSpPr>
      <xdr:spPr>
        <a:xfrm rot="13320000">
          <a:off x="4383597" y="10032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121</xdr:row>
      <xdr:rowOff>23653</xdr:rowOff>
    </xdr:from>
    <xdr:to>
      <xdr:col>7</xdr:col>
      <xdr:colOff>375890</xdr:colOff>
      <xdr:row>121</xdr:row>
      <xdr:rowOff>139714</xdr:rowOff>
    </xdr:to>
    <xdr:sp macro="" textlink="">
      <xdr:nvSpPr>
        <xdr:cNvPr id="822" name="太陽 821"/>
        <xdr:cNvSpPr/>
      </xdr:nvSpPr>
      <xdr:spPr>
        <a:xfrm>
          <a:off x="4344379" y="10329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122</xdr:row>
      <xdr:rowOff>31493</xdr:rowOff>
    </xdr:from>
    <xdr:to>
      <xdr:col>7</xdr:col>
      <xdr:colOff>359597</xdr:colOff>
      <xdr:row>122</xdr:row>
      <xdr:rowOff>136893</xdr:rowOff>
    </xdr:to>
    <xdr:sp macro="" textlink="">
      <xdr:nvSpPr>
        <xdr:cNvPr id="823" name="月 822"/>
        <xdr:cNvSpPr/>
      </xdr:nvSpPr>
      <xdr:spPr>
        <a:xfrm rot="13320000">
          <a:off x="4383597" y="10489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121</xdr:row>
      <xdr:rowOff>23653</xdr:rowOff>
    </xdr:from>
    <xdr:to>
      <xdr:col>7</xdr:col>
      <xdr:colOff>375890</xdr:colOff>
      <xdr:row>121</xdr:row>
      <xdr:rowOff>139714</xdr:rowOff>
    </xdr:to>
    <xdr:sp macro="" textlink="">
      <xdr:nvSpPr>
        <xdr:cNvPr id="824" name="太陽 823"/>
        <xdr:cNvSpPr/>
      </xdr:nvSpPr>
      <xdr:spPr>
        <a:xfrm>
          <a:off x="4344379" y="10329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122</xdr:row>
      <xdr:rowOff>31493</xdr:rowOff>
    </xdr:from>
    <xdr:to>
      <xdr:col>7</xdr:col>
      <xdr:colOff>359597</xdr:colOff>
      <xdr:row>122</xdr:row>
      <xdr:rowOff>136893</xdr:rowOff>
    </xdr:to>
    <xdr:sp macro="" textlink="">
      <xdr:nvSpPr>
        <xdr:cNvPr id="825" name="月 824"/>
        <xdr:cNvSpPr/>
      </xdr:nvSpPr>
      <xdr:spPr>
        <a:xfrm rot="13320000">
          <a:off x="4383597" y="10489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124</xdr:row>
      <xdr:rowOff>23653</xdr:rowOff>
    </xdr:from>
    <xdr:to>
      <xdr:col>7</xdr:col>
      <xdr:colOff>375890</xdr:colOff>
      <xdr:row>124</xdr:row>
      <xdr:rowOff>139714</xdr:rowOff>
    </xdr:to>
    <xdr:sp macro="" textlink="">
      <xdr:nvSpPr>
        <xdr:cNvPr id="826" name="太陽 825"/>
        <xdr:cNvSpPr/>
      </xdr:nvSpPr>
      <xdr:spPr>
        <a:xfrm>
          <a:off x="4344379" y="10786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125</xdr:row>
      <xdr:rowOff>31493</xdr:rowOff>
    </xdr:from>
    <xdr:to>
      <xdr:col>7</xdr:col>
      <xdr:colOff>359597</xdr:colOff>
      <xdr:row>125</xdr:row>
      <xdr:rowOff>136893</xdr:rowOff>
    </xdr:to>
    <xdr:sp macro="" textlink="">
      <xdr:nvSpPr>
        <xdr:cNvPr id="827" name="月 826"/>
        <xdr:cNvSpPr/>
      </xdr:nvSpPr>
      <xdr:spPr>
        <a:xfrm rot="13320000">
          <a:off x="4383597" y="10947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127</xdr:row>
      <xdr:rowOff>23653</xdr:rowOff>
    </xdr:from>
    <xdr:to>
      <xdr:col>7</xdr:col>
      <xdr:colOff>375890</xdr:colOff>
      <xdr:row>127</xdr:row>
      <xdr:rowOff>139714</xdr:rowOff>
    </xdr:to>
    <xdr:sp macro="" textlink="">
      <xdr:nvSpPr>
        <xdr:cNvPr id="828" name="太陽 827"/>
        <xdr:cNvSpPr/>
      </xdr:nvSpPr>
      <xdr:spPr>
        <a:xfrm>
          <a:off x="4344379" y="11244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128</xdr:row>
      <xdr:rowOff>31493</xdr:rowOff>
    </xdr:from>
    <xdr:to>
      <xdr:col>7</xdr:col>
      <xdr:colOff>359597</xdr:colOff>
      <xdr:row>128</xdr:row>
      <xdr:rowOff>136893</xdr:rowOff>
    </xdr:to>
    <xdr:sp macro="" textlink="">
      <xdr:nvSpPr>
        <xdr:cNvPr id="829" name="月 828"/>
        <xdr:cNvSpPr/>
      </xdr:nvSpPr>
      <xdr:spPr>
        <a:xfrm rot="13320000">
          <a:off x="4383597" y="11404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130</xdr:row>
      <xdr:rowOff>23653</xdr:rowOff>
    </xdr:from>
    <xdr:to>
      <xdr:col>7</xdr:col>
      <xdr:colOff>375890</xdr:colOff>
      <xdr:row>130</xdr:row>
      <xdr:rowOff>139714</xdr:rowOff>
    </xdr:to>
    <xdr:sp macro="" textlink="">
      <xdr:nvSpPr>
        <xdr:cNvPr id="830" name="太陽 829"/>
        <xdr:cNvSpPr/>
      </xdr:nvSpPr>
      <xdr:spPr>
        <a:xfrm>
          <a:off x="4344379" y="11701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131</xdr:row>
      <xdr:rowOff>31493</xdr:rowOff>
    </xdr:from>
    <xdr:to>
      <xdr:col>7</xdr:col>
      <xdr:colOff>359597</xdr:colOff>
      <xdr:row>131</xdr:row>
      <xdr:rowOff>136893</xdr:rowOff>
    </xdr:to>
    <xdr:sp macro="" textlink="">
      <xdr:nvSpPr>
        <xdr:cNvPr id="831" name="月 830"/>
        <xdr:cNvSpPr/>
      </xdr:nvSpPr>
      <xdr:spPr>
        <a:xfrm rot="13320000">
          <a:off x="4383597" y="11861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133</xdr:row>
      <xdr:rowOff>23653</xdr:rowOff>
    </xdr:from>
    <xdr:to>
      <xdr:col>7</xdr:col>
      <xdr:colOff>375890</xdr:colOff>
      <xdr:row>133</xdr:row>
      <xdr:rowOff>139714</xdr:rowOff>
    </xdr:to>
    <xdr:sp macro="" textlink="">
      <xdr:nvSpPr>
        <xdr:cNvPr id="832" name="太陽 831"/>
        <xdr:cNvSpPr/>
      </xdr:nvSpPr>
      <xdr:spPr>
        <a:xfrm>
          <a:off x="4344379" y="12158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134</xdr:row>
      <xdr:rowOff>31493</xdr:rowOff>
    </xdr:from>
    <xdr:to>
      <xdr:col>7</xdr:col>
      <xdr:colOff>359597</xdr:colOff>
      <xdr:row>134</xdr:row>
      <xdr:rowOff>136893</xdr:rowOff>
    </xdr:to>
    <xdr:sp macro="" textlink="">
      <xdr:nvSpPr>
        <xdr:cNvPr id="833" name="月 832"/>
        <xdr:cNvSpPr/>
      </xdr:nvSpPr>
      <xdr:spPr>
        <a:xfrm rot="13320000">
          <a:off x="4383597" y="12318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136</xdr:row>
      <xdr:rowOff>23653</xdr:rowOff>
    </xdr:from>
    <xdr:to>
      <xdr:col>7</xdr:col>
      <xdr:colOff>375890</xdr:colOff>
      <xdr:row>136</xdr:row>
      <xdr:rowOff>139714</xdr:rowOff>
    </xdr:to>
    <xdr:sp macro="" textlink="">
      <xdr:nvSpPr>
        <xdr:cNvPr id="834" name="太陽 833"/>
        <xdr:cNvSpPr/>
      </xdr:nvSpPr>
      <xdr:spPr>
        <a:xfrm>
          <a:off x="4344379" y="12615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137</xdr:row>
      <xdr:rowOff>31493</xdr:rowOff>
    </xdr:from>
    <xdr:to>
      <xdr:col>7</xdr:col>
      <xdr:colOff>359597</xdr:colOff>
      <xdr:row>137</xdr:row>
      <xdr:rowOff>136893</xdr:rowOff>
    </xdr:to>
    <xdr:sp macro="" textlink="">
      <xdr:nvSpPr>
        <xdr:cNvPr id="835" name="月 834"/>
        <xdr:cNvSpPr/>
      </xdr:nvSpPr>
      <xdr:spPr>
        <a:xfrm rot="13320000">
          <a:off x="4383597" y="12775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139</xdr:row>
      <xdr:rowOff>23653</xdr:rowOff>
    </xdr:from>
    <xdr:to>
      <xdr:col>7</xdr:col>
      <xdr:colOff>375890</xdr:colOff>
      <xdr:row>139</xdr:row>
      <xdr:rowOff>139714</xdr:rowOff>
    </xdr:to>
    <xdr:sp macro="" textlink="">
      <xdr:nvSpPr>
        <xdr:cNvPr id="836" name="太陽 835"/>
        <xdr:cNvSpPr/>
      </xdr:nvSpPr>
      <xdr:spPr>
        <a:xfrm>
          <a:off x="4344379" y="13072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140</xdr:row>
      <xdr:rowOff>31493</xdr:rowOff>
    </xdr:from>
    <xdr:to>
      <xdr:col>7</xdr:col>
      <xdr:colOff>359597</xdr:colOff>
      <xdr:row>140</xdr:row>
      <xdr:rowOff>136893</xdr:rowOff>
    </xdr:to>
    <xdr:sp macro="" textlink="">
      <xdr:nvSpPr>
        <xdr:cNvPr id="837" name="月 836"/>
        <xdr:cNvSpPr/>
      </xdr:nvSpPr>
      <xdr:spPr>
        <a:xfrm rot="13320000">
          <a:off x="4383597" y="13233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82</xdr:row>
      <xdr:rowOff>23653</xdr:rowOff>
    </xdr:from>
    <xdr:to>
      <xdr:col>7</xdr:col>
      <xdr:colOff>375890</xdr:colOff>
      <xdr:row>82</xdr:row>
      <xdr:rowOff>139714</xdr:rowOff>
    </xdr:to>
    <xdr:sp macro="" textlink="">
      <xdr:nvSpPr>
        <xdr:cNvPr id="838" name="太陽 837"/>
        <xdr:cNvSpPr/>
      </xdr:nvSpPr>
      <xdr:spPr>
        <a:xfrm>
          <a:off x="4344379" y="4386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83</xdr:row>
      <xdr:rowOff>31493</xdr:rowOff>
    </xdr:from>
    <xdr:to>
      <xdr:col>7</xdr:col>
      <xdr:colOff>359597</xdr:colOff>
      <xdr:row>83</xdr:row>
      <xdr:rowOff>136893</xdr:rowOff>
    </xdr:to>
    <xdr:sp macro="" textlink="">
      <xdr:nvSpPr>
        <xdr:cNvPr id="839" name="月 838"/>
        <xdr:cNvSpPr/>
      </xdr:nvSpPr>
      <xdr:spPr>
        <a:xfrm rot="13320000">
          <a:off x="4383597" y="4546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85</xdr:row>
      <xdr:rowOff>23653</xdr:rowOff>
    </xdr:from>
    <xdr:to>
      <xdr:col>7</xdr:col>
      <xdr:colOff>375890</xdr:colOff>
      <xdr:row>85</xdr:row>
      <xdr:rowOff>139714</xdr:rowOff>
    </xdr:to>
    <xdr:sp macro="" textlink="">
      <xdr:nvSpPr>
        <xdr:cNvPr id="840" name="太陽 839"/>
        <xdr:cNvSpPr/>
      </xdr:nvSpPr>
      <xdr:spPr>
        <a:xfrm>
          <a:off x="4344379" y="4843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86</xdr:row>
      <xdr:rowOff>31493</xdr:rowOff>
    </xdr:from>
    <xdr:to>
      <xdr:col>7</xdr:col>
      <xdr:colOff>359597</xdr:colOff>
      <xdr:row>86</xdr:row>
      <xdr:rowOff>136893</xdr:rowOff>
    </xdr:to>
    <xdr:sp macro="" textlink="">
      <xdr:nvSpPr>
        <xdr:cNvPr id="841" name="月 840"/>
        <xdr:cNvSpPr/>
      </xdr:nvSpPr>
      <xdr:spPr>
        <a:xfrm rot="13320000">
          <a:off x="4383597" y="5003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88</xdr:row>
      <xdr:rowOff>23653</xdr:rowOff>
    </xdr:from>
    <xdr:to>
      <xdr:col>7</xdr:col>
      <xdr:colOff>375890</xdr:colOff>
      <xdr:row>88</xdr:row>
      <xdr:rowOff>139714</xdr:rowOff>
    </xdr:to>
    <xdr:sp macro="" textlink="">
      <xdr:nvSpPr>
        <xdr:cNvPr id="842" name="太陽 841"/>
        <xdr:cNvSpPr/>
      </xdr:nvSpPr>
      <xdr:spPr>
        <a:xfrm>
          <a:off x="4344379" y="5300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89</xdr:row>
      <xdr:rowOff>31493</xdr:rowOff>
    </xdr:from>
    <xdr:to>
      <xdr:col>7</xdr:col>
      <xdr:colOff>359597</xdr:colOff>
      <xdr:row>89</xdr:row>
      <xdr:rowOff>136893</xdr:rowOff>
    </xdr:to>
    <xdr:sp macro="" textlink="">
      <xdr:nvSpPr>
        <xdr:cNvPr id="843" name="月 842"/>
        <xdr:cNvSpPr/>
      </xdr:nvSpPr>
      <xdr:spPr>
        <a:xfrm rot="13320000">
          <a:off x="4383597" y="5460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91</xdr:row>
      <xdr:rowOff>23653</xdr:rowOff>
    </xdr:from>
    <xdr:to>
      <xdr:col>7</xdr:col>
      <xdr:colOff>375890</xdr:colOff>
      <xdr:row>91</xdr:row>
      <xdr:rowOff>139714</xdr:rowOff>
    </xdr:to>
    <xdr:sp macro="" textlink="">
      <xdr:nvSpPr>
        <xdr:cNvPr id="844" name="太陽 843"/>
        <xdr:cNvSpPr/>
      </xdr:nvSpPr>
      <xdr:spPr>
        <a:xfrm>
          <a:off x="4344379" y="575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92</xdr:row>
      <xdr:rowOff>31493</xdr:rowOff>
    </xdr:from>
    <xdr:to>
      <xdr:col>7</xdr:col>
      <xdr:colOff>359597</xdr:colOff>
      <xdr:row>92</xdr:row>
      <xdr:rowOff>136893</xdr:rowOff>
    </xdr:to>
    <xdr:sp macro="" textlink="">
      <xdr:nvSpPr>
        <xdr:cNvPr id="845" name="月 844"/>
        <xdr:cNvSpPr/>
      </xdr:nvSpPr>
      <xdr:spPr>
        <a:xfrm rot="13320000">
          <a:off x="4383597" y="591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91</xdr:row>
      <xdr:rowOff>23653</xdr:rowOff>
    </xdr:from>
    <xdr:to>
      <xdr:col>7</xdr:col>
      <xdr:colOff>375890</xdr:colOff>
      <xdr:row>91</xdr:row>
      <xdr:rowOff>139714</xdr:rowOff>
    </xdr:to>
    <xdr:sp macro="" textlink="">
      <xdr:nvSpPr>
        <xdr:cNvPr id="846" name="太陽 845"/>
        <xdr:cNvSpPr/>
      </xdr:nvSpPr>
      <xdr:spPr>
        <a:xfrm>
          <a:off x="4344379" y="575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92</xdr:row>
      <xdr:rowOff>31493</xdr:rowOff>
    </xdr:from>
    <xdr:to>
      <xdr:col>7</xdr:col>
      <xdr:colOff>359597</xdr:colOff>
      <xdr:row>92</xdr:row>
      <xdr:rowOff>136893</xdr:rowOff>
    </xdr:to>
    <xdr:sp macro="" textlink="">
      <xdr:nvSpPr>
        <xdr:cNvPr id="847" name="月 846"/>
        <xdr:cNvSpPr/>
      </xdr:nvSpPr>
      <xdr:spPr>
        <a:xfrm rot="13320000">
          <a:off x="4383597" y="591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94</xdr:row>
      <xdr:rowOff>23653</xdr:rowOff>
    </xdr:from>
    <xdr:to>
      <xdr:col>7</xdr:col>
      <xdr:colOff>375890</xdr:colOff>
      <xdr:row>94</xdr:row>
      <xdr:rowOff>139714</xdr:rowOff>
    </xdr:to>
    <xdr:sp macro="" textlink="">
      <xdr:nvSpPr>
        <xdr:cNvPr id="848" name="太陽 847"/>
        <xdr:cNvSpPr/>
      </xdr:nvSpPr>
      <xdr:spPr>
        <a:xfrm>
          <a:off x="4344379" y="6214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95</xdr:row>
      <xdr:rowOff>31493</xdr:rowOff>
    </xdr:from>
    <xdr:to>
      <xdr:col>7</xdr:col>
      <xdr:colOff>359597</xdr:colOff>
      <xdr:row>95</xdr:row>
      <xdr:rowOff>136893</xdr:rowOff>
    </xdr:to>
    <xdr:sp macro="" textlink="">
      <xdr:nvSpPr>
        <xdr:cNvPr id="849" name="月 848"/>
        <xdr:cNvSpPr/>
      </xdr:nvSpPr>
      <xdr:spPr>
        <a:xfrm rot="13320000">
          <a:off x="4383597" y="6375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97</xdr:row>
      <xdr:rowOff>23653</xdr:rowOff>
    </xdr:from>
    <xdr:to>
      <xdr:col>7</xdr:col>
      <xdr:colOff>375890</xdr:colOff>
      <xdr:row>97</xdr:row>
      <xdr:rowOff>139714</xdr:rowOff>
    </xdr:to>
    <xdr:sp macro="" textlink="">
      <xdr:nvSpPr>
        <xdr:cNvPr id="850" name="太陽 849"/>
        <xdr:cNvSpPr/>
      </xdr:nvSpPr>
      <xdr:spPr>
        <a:xfrm>
          <a:off x="4344379" y="6672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98</xdr:row>
      <xdr:rowOff>31493</xdr:rowOff>
    </xdr:from>
    <xdr:to>
      <xdr:col>7</xdr:col>
      <xdr:colOff>359597</xdr:colOff>
      <xdr:row>98</xdr:row>
      <xdr:rowOff>136893</xdr:rowOff>
    </xdr:to>
    <xdr:sp macro="" textlink="">
      <xdr:nvSpPr>
        <xdr:cNvPr id="851" name="月 850"/>
        <xdr:cNvSpPr/>
      </xdr:nvSpPr>
      <xdr:spPr>
        <a:xfrm rot="13320000">
          <a:off x="4383597" y="6832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100</xdr:row>
      <xdr:rowOff>23653</xdr:rowOff>
    </xdr:from>
    <xdr:to>
      <xdr:col>7</xdr:col>
      <xdr:colOff>375890</xdr:colOff>
      <xdr:row>100</xdr:row>
      <xdr:rowOff>139714</xdr:rowOff>
    </xdr:to>
    <xdr:sp macro="" textlink="">
      <xdr:nvSpPr>
        <xdr:cNvPr id="852" name="太陽 851"/>
        <xdr:cNvSpPr/>
      </xdr:nvSpPr>
      <xdr:spPr>
        <a:xfrm>
          <a:off x="4344379" y="7129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101</xdr:row>
      <xdr:rowOff>31493</xdr:rowOff>
    </xdr:from>
    <xdr:to>
      <xdr:col>7</xdr:col>
      <xdr:colOff>359597</xdr:colOff>
      <xdr:row>101</xdr:row>
      <xdr:rowOff>136893</xdr:rowOff>
    </xdr:to>
    <xdr:sp macro="" textlink="">
      <xdr:nvSpPr>
        <xdr:cNvPr id="853" name="月 852"/>
        <xdr:cNvSpPr/>
      </xdr:nvSpPr>
      <xdr:spPr>
        <a:xfrm rot="13320000">
          <a:off x="4383597" y="7289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103</xdr:row>
      <xdr:rowOff>23653</xdr:rowOff>
    </xdr:from>
    <xdr:to>
      <xdr:col>7</xdr:col>
      <xdr:colOff>375890</xdr:colOff>
      <xdr:row>103</xdr:row>
      <xdr:rowOff>139714</xdr:rowOff>
    </xdr:to>
    <xdr:sp macro="" textlink="">
      <xdr:nvSpPr>
        <xdr:cNvPr id="854" name="太陽 853"/>
        <xdr:cNvSpPr/>
      </xdr:nvSpPr>
      <xdr:spPr>
        <a:xfrm>
          <a:off x="4344379" y="7586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104</xdr:row>
      <xdr:rowOff>31493</xdr:rowOff>
    </xdr:from>
    <xdr:to>
      <xdr:col>7</xdr:col>
      <xdr:colOff>359597</xdr:colOff>
      <xdr:row>104</xdr:row>
      <xdr:rowOff>136893</xdr:rowOff>
    </xdr:to>
    <xdr:sp macro="" textlink="">
      <xdr:nvSpPr>
        <xdr:cNvPr id="855" name="月 854"/>
        <xdr:cNvSpPr/>
      </xdr:nvSpPr>
      <xdr:spPr>
        <a:xfrm rot="13320000">
          <a:off x="4383597" y="7746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106</xdr:row>
      <xdr:rowOff>23653</xdr:rowOff>
    </xdr:from>
    <xdr:to>
      <xdr:col>7</xdr:col>
      <xdr:colOff>375890</xdr:colOff>
      <xdr:row>106</xdr:row>
      <xdr:rowOff>139714</xdr:rowOff>
    </xdr:to>
    <xdr:sp macro="" textlink="">
      <xdr:nvSpPr>
        <xdr:cNvPr id="856" name="太陽 855"/>
        <xdr:cNvSpPr/>
      </xdr:nvSpPr>
      <xdr:spPr>
        <a:xfrm>
          <a:off x="4344379" y="8043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107</xdr:row>
      <xdr:rowOff>31493</xdr:rowOff>
    </xdr:from>
    <xdr:to>
      <xdr:col>7</xdr:col>
      <xdr:colOff>359597</xdr:colOff>
      <xdr:row>107</xdr:row>
      <xdr:rowOff>136893</xdr:rowOff>
    </xdr:to>
    <xdr:sp macro="" textlink="">
      <xdr:nvSpPr>
        <xdr:cNvPr id="857" name="月 856"/>
        <xdr:cNvSpPr/>
      </xdr:nvSpPr>
      <xdr:spPr>
        <a:xfrm rot="13320000">
          <a:off x="4383597" y="8203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109</xdr:row>
      <xdr:rowOff>23653</xdr:rowOff>
    </xdr:from>
    <xdr:to>
      <xdr:col>7</xdr:col>
      <xdr:colOff>375890</xdr:colOff>
      <xdr:row>109</xdr:row>
      <xdr:rowOff>139714</xdr:rowOff>
    </xdr:to>
    <xdr:sp macro="" textlink="">
      <xdr:nvSpPr>
        <xdr:cNvPr id="858" name="太陽 857"/>
        <xdr:cNvSpPr/>
      </xdr:nvSpPr>
      <xdr:spPr>
        <a:xfrm>
          <a:off x="4344379" y="8500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110</xdr:row>
      <xdr:rowOff>31493</xdr:rowOff>
    </xdr:from>
    <xdr:to>
      <xdr:col>7</xdr:col>
      <xdr:colOff>359597</xdr:colOff>
      <xdr:row>110</xdr:row>
      <xdr:rowOff>136893</xdr:rowOff>
    </xdr:to>
    <xdr:sp macro="" textlink="">
      <xdr:nvSpPr>
        <xdr:cNvPr id="859" name="月 858"/>
        <xdr:cNvSpPr/>
      </xdr:nvSpPr>
      <xdr:spPr>
        <a:xfrm rot="13320000">
          <a:off x="4383597" y="8661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112</xdr:row>
      <xdr:rowOff>23653</xdr:rowOff>
    </xdr:from>
    <xdr:to>
      <xdr:col>7</xdr:col>
      <xdr:colOff>375890</xdr:colOff>
      <xdr:row>112</xdr:row>
      <xdr:rowOff>139714</xdr:rowOff>
    </xdr:to>
    <xdr:sp macro="" textlink="">
      <xdr:nvSpPr>
        <xdr:cNvPr id="860" name="太陽 859"/>
        <xdr:cNvSpPr/>
      </xdr:nvSpPr>
      <xdr:spPr>
        <a:xfrm>
          <a:off x="4344379" y="8958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113</xdr:row>
      <xdr:rowOff>31493</xdr:rowOff>
    </xdr:from>
    <xdr:to>
      <xdr:col>7</xdr:col>
      <xdr:colOff>359597</xdr:colOff>
      <xdr:row>113</xdr:row>
      <xdr:rowOff>136893</xdr:rowOff>
    </xdr:to>
    <xdr:sp macro="" textlink="">
      <xdr:nvSpPr>
        <xdr:cNvPr id="861" name="月 860"/>
        <xdr:cNvSpPr/>
      </xdr:nvSpPr>
      <xdr:spPr>
        <a:xfrm rot="13320000">
          <a:off x="4383597" y="9118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115</xdr:row>
      <xdr:rowOff>23653</xdr:rowOff>
    </xdr:from>
    <xdr:to>
      <xdr:col>7</xdr:col>
      <xdr:colOff>375890</xdr:colOff>
      <xdr:row>115</xdr:row>
      <xdr:rowOff>139714</xdr:rowOff>
    </xdr:to>
    <xdr:sp macro="" textlink="">
      <xdr:nvSpPr>
        <xdr:cNvPr id="862" name="太陽 861"/>
        <xdr:cNvSpPr/>
      </xdr:nvSpPr>
      <xdr:spPr>
        <a:xfrm>
          <a:off x="4344379" y="9415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116</xdr:row>
      <xdr:rowOff>31493</xdr:rowOff>
    </xdr:from>
    <xdr:to>
      <xdr:col>7</xdr:col>
      <xdr:colOff>359597</xdr:colOff>
      <xdr:row>116</xdr:row>
      <xdr:rowOff>136893</xdr:rowOff>
    </xdr:to>
    <xdr:sp macro="" textlink="">
      <xdr:nvSpPr>
        <xdr:cNvPr id="863" name="月 862"/>
        <xdr:cNvSpPr/>
      </xdr:nvSpPr>
      <xdr:spPr>
        <a:xfrm rot="13320000">
          <a:off x="4383597" y="9575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118</xdr:row>
      <xdr:rowOff>23653</xdr:rowOff>
    </xdr:from>
    <xdr:to>
      <xdr:col>7</xdr:col>
      <xdr:colOff>375890</xdr:colOff>
      <xdr:row>118</xdr:row>
      <xdr:rowOff>139714</xdr:rowOff>
    </xdr:to>
    <xdr:sp macro="" textlink="">
      <xdr:nvSpPr>
        <xdr:cNvPr id="864" name="太陽 863"/>
        <xdr:cNvSpPr/>
      </xdr:nvSpPr>
      <xdr:spPr>
        <a:xfrm>
          <a:off x="4344379" y="9872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119</xdr:row>
      <xdr:rowOff>31493</xdr:rowOff>
    </xdr:from>
    <xdr:to>
      <xdr:col>7</xdr:col>
      <xdr:colOff>359597</xdr:colOff>
      <xdr:row>119</xdr:row>
      <xdr:rowOff>136893</xdr:rowOff>
    </xdr:to>
    <xdr:sp macro="" textlink="">
      <xdr:nvSpPr>
        <xdr:cNvPr id="865" name="月 864"/>
        <xdr:cNvSpPr/>
      </xdr:nvSpPr>
      <xdr:spPr>
        <a:xfrm rot="13320000">
          <a:off x="4383597" y="10032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121</xdr:row>
      <xdr:rowOff>23653</xdr:rowOff>
    </xdr:from>
    <xdr:to>
      <xdr:col>7</xdr:col>
      <xdr:colOff>375890</xdr:colOff>
      <xdr:row>121</xdr:row>
      <xdr:rowOff>139714</xdr:rowOff>
    </xdr:to>
    <xdr:sp macro="" textlink="">
      <xdr:nvSpPr>
        <xdr:cNvPr id="866" name="太陽 865"/>
        <xdr:cNvSpPr/>
      </xdr:nvSpPr>
      <xdr:spPr>
        <a:xfrm>
          <a:off x="4344379" y="10329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122</xdr:row>
      <xdr:rowOff>31493</xdr:rowOff>
    </xdr:from>
    <xdr:to>
      <xdr:col>7</xdr:col>
      <xdr:colOff>359597</xdr:colOff>
      <xdr:row>122</xdr:row>
      <xdr:rowOff>136893</xdr:rowOff>
    </xdr:to>
    <xdr:sp macro="" textlink="">
      <xdr:nvSpPr>
        <xdr:cNvPr id="867" name="月 866"/>
        <xdr:cNvSpPr/>
      </xdr:nvSpPr>
      <xdr:spPr>
        <a:xfrm rot="13320000">
          <a:off x="4383597" y="10489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121</xdr:row>
      <xdr:rowOff>23653</xdr:rowOff>
    </xdr:from>
    <xdr:to>
      <xdr:col>7</xdr:col>
      <xdr:colOff>375890</xdr:colOff>
      <xdr:row>121</xdr:row>
      <xdr:rowOff>139714</xdr:rowOff>
    </xdr:to>
    <xdr:sp macro="" textlink="">
      <xdr:nvSpPr>
        <xdr:cNvPr id="868" name="太陽 867"/>
        <xdr:cNvSpPr/>
      </xdr:nvSpPr>
      <xdr:spPr>
        <a:xfrm>
          <a:off x="4344379" y="10329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122</xdr:row>
      <xdr:rowOff>31493</xdr:rowOff>
    </xdr:from>
    <xdr:to>
      <xdr:col>7</xdr:col>
      <xdr:colOff>359597</xdr:colOff>
      <xdr:row>122</xdr:row>
      <xdr:rowOff>136893</xdr:rowOff>
    </xdr:to>
    <xdr:sp macro="" textlink="">
      <xdr:nvSpPr>
        <xdr:cNvPr id="869" name="月 868"/>
        <xdr:cNvSpPr/>
      </xdr:nvSpPr>
      <xdr:spPr>
        <a:xfrm rot="13320000">
          <a:off x="4383597" y="10489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124</xdr:row>
      <xdr:rowOff>23653</xdr:rowOff>
    </xdr:from>
    <xdr:to>
      <xdr:col>7</xdr:col>
      <xdr:colOff>375890</xdr:colOff>
      <xdr:row>124</xdr:row>
      <xdr:rowOff>139714</xdr:rowOff>
    </xdr:to>
    <xdr:sp macro="" textlink="">
      <xdr:nvSpPr>
        <xdr:cNvPr id="870" name="太陽 869"/>
        <xdr:cNvSpPr/>
      </xdr:nvSpPr>
      <xdr:spPr>
        <a:xfrm>
          <a:off x="4344379" y="10786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125</xdr:row>
      <xdr:rowOff>31493</xdr:rowOff>
    </xdr:from>
    <xdr:to>
      <xdr:col>7</xdr:col>
      <xdr:colOff>359597</xdr:colOff>
      <xdr:row>125</xdr:row>
      <xdr:rowOff>136893</xdr:rowOff>
    </xdr:to>
    <xdr:sp macro="" textlink="">
      <xdr:nvSpPr>
        <xdr:cNvPr id="871" name="月 870"/>
        <xdr:cNvSpPr/>
      </xdr:nvSpPr>
      <xdr:spPr>
        <a:xfrm rot="13320000">
          <a:off x="4383597" y="10947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127</xdr:row>
      <xdr:rowOff>23653</xdr:rowOff>
    </xdr:from>
    <xdr:to>
      <xdr:col>7</xdr:col>
      <xdr:colOff>375890</xdr:colOff>
      <xdr:row>127</xdr:row>
      <xdr:rowOff>139714</xdr:rowOff>
    </xdr:to>
    <xdr:sp macro="" textlink="">
      <xdr:nvSpPr>
        <xdr:cNvPr id="872" name="太陽 871"/>
        <xdr:cNvSpPr/>
      </xdr:nvSpPr>
      <xdr:spPr>
        <a:xfrm>
          <a:off x="4344379" y="11244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128</xdr:row>
      <xdr:rowOff>31493</xdr:rowOff>
    </xdr:from>
    <xdr:to>
      <xdr:col>7</xdr:col>
      <xdr:colOff>359597</xdr:colOff>
      <xdr:row>128</xdr:row>
      <xdr:rowOff>136893</xdr:rowOff>
    </xdr:to>
    <xdr:sp macro="" textlink="">
      <xdr:nvSpPr>
        <xdr:cNvPr id="873" name="月 872"/>
        <xdr:cNvSpPr/>
      </xdr:nvSpPr>
      <xdr:spPr>
        <a:xfrm rot="13320000">
          <a:off x="4383597" y="11404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130</xdr:row>
      <xdr:rowOff>23653</xdr:rowOff>
    </xdr:from>
    <xdr:to>
      <xdr:col>7</xdr:col>
      <xdr:colOff>375890</xdr:colOff>
      <xdr:row>130</xdr:row>
      <xdr:rowOff>139714</xdr:rowOff>
    </xdr:to>
    <xdr:sp macro="" textlink="">
      <xdr:nvSpPr>
        <xdr:cNvPr id="874" name="太陽 873"/>
        <xdr:cNvSpPr/>
      </xdr:nvSpPr>
      <xdr:spPr>
        <a:xfrm>
          <a:off x="4344379" y="11701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131</xdr:row>
      <xdr:rowOff>31493</xdr:rowOff>
    </xdr:from>
    <xdr:to>
      <xdr:col>7</xdr:col>
      <xdr:colOff>359597</xdr:colOff>
      <xdr:row>131</xdr:row>
      <xdr:rowOff>136893</xdr:rowOff>
    </xdr:to>
    <xdr:sp macro="" textlink="">
      <xdr:nvSpPr>
        <xdr:cNvPr id="875" name="月 874"/>
        <xdr:cNvSpPr/>
      </xdr:nvSpPr>
      <xdr:spPr>
        <a:xfrm rot="13320000">
          <a:off x="4383597" y="11861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133</xdr:row>
      <xdr:rowOff>23653</xdr:rowOff>
    </xdr:from>
    <xdr:to>
      <xdr:col>7</xdr:col>
      <xdr:colOff>375890</xdr:colOff>
      <xdr:row>133</xdr:row>
      <xdr:rowOff>139714</xdr:rowOff>
    </xdr:to>
    <xdr:sp macro="" textlink="">
      <xdr:nvSpPr>
        <xdr:cNvPr id="876" name="太陽 875"/>
        <xdr:cNvSpPr/>
      </xdr:nvSpPr>
      <xdr:spPr>
        <a:xfrm>
          <a:off x="4344379" y="12158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134</xdr:row>
      <xdr:rowOff>31493</xdr:rowOff>
    </xdr:from>
    <xdr:to>
      <xdr:col>7</xdr:col>
      <xdr:colOff>359597</xdr:colOff>
      <xdr:row>134</xdr:row>
      <xdr:rowOff>136893</xdr:rowOff>
    </xdr:to>
    <xdr:sp macro="" textlink="">
      <xdr:nvSpPr>
        <xdr:cNvPr id="877" name="月 876"/>
        <xdr:cNvSpPr/>
      </xdr:nvSpPr>
      <xdr:spPr>
        <a:xfrm rot="13320000">
          <a:off x="4383597" y="12318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136</xdr:row>
      <xdr:rowOff>23653</xdr:rowOff>
    </xdr:from>
    <xdr:to>
      <xdr:col>7</xdr:col>
      <xdr:colOff>375890</xdr:colOff>
      <xdr:row>136</xdr:row>
      <xdr:rowOff>139714</xdr:rowOff>
    </xdr:to>
    <xdr:sp macro="" textlink="">
      <xdr:nvSpPr>
        <xdr:cNvPr id="878" name="太陽 877"/>
        <xdr:cNvSpPr/>
      </xdr:nvSpPr>
      <xdr:spPr>
        <a:xfrm>
          <a:off x="4344379" y="12615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137</xdr:row>
      <xdr:rowOff>31493</xdr:rowOff>
    </xdr:from>
    <xdr:to>
      <xdr:col>7</xdr:col>
      <xdr:colOff>359597</xdr:colOff>
      <xdr:row>137</xdr:row>
      <xdr:rowOff>136893</xdr:rowOff>
    </xdr:to>
    <xdr:sp macro="" textlink="">
      <xdr:nvSpPr>
        <xdr:cNvPr id="879" name="月 878"/>
        <xdr:cNvSpPr/>
      </xdr:nvSpPr>
      <xdr:spPr>
        <a:xfrm rot="13320000">
          <a:off x="4383597" y="12775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139</xdr:row>
      <xdr:rowOff>23653</xdr:rowOff>
    </xdr:from>
    <xdr:to>
      <xdr:col>7</xdr:col>
      <xdr:colOff>375890</xdr:colOff>
      <xdr:row>139</xdr:row>
      <xdr:rowOff>139714</xdr:rowOff>
    </xdr:to>
    <xdr:sp macro="" textlink="">
      <xdr:nvSpPr>
        <xdr:cNvPr id="880" name="太陽 879"/>
        <xdr:cNvSpPr/>
      </xdr:nvSpPr>
      <xdr:spPr>
        <a:xfrm>
          <a:off x="4344379" y="13072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140</xdr:row>
      <xdr:rowOff>31493</xdr:rowOff>
    </xdr:from>
    <xdr:to>
      <xdr:col>7</xdr:col>
      <xdr:colOff>359597</xdr:colOff>
      <xdr:row>140</xdr:row>
      <xdr:rowOff>136893</xdr:rowOff>
    </xdr:to>
    <xdr:sp macro="" textlink="">
      <xdr:nvSpPr>
        <xdr:cNvPr id="881" name="月 880"/>
        <xdr:cNvSpPr/>
      </xdr:nvSpPr>
      <xdr:spPr>
        <a:xfrm rot="13320000">
          <a:off x="4383597" y="13233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82</xdr:row>
      <xdr:rowOff>23653</xdr:rowOff>
    </xdr:from>
    <xdr:to>
      <xdr:col>7</xdr:col>
      <xdr:colOff>375890</xdr:colOff>
      <xdr:row>82</xdr:row>
      <xdr:rowOff>139714</xdr:rowOff>
    </xdr:to>
    <xdr:sp macro="" textlink="">
      <xdr:nvSpPr>
        <xdr:cNvPr id="882" name="太陽 881"/>
        <xdr:cNvSpPr/>
      </xdr:nvSpPr>
      <xdr:spPr>
        <a:xfrm>
          <a:off x="4344379" y="4386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83</xdr:row>
      <xdr:rowOff>31493</xdr:rowOff>
    </xdr:from>
    <xdr:to>
      <xdr:col>7</xdr:col>
      <xdr:colOff>359597</xdr:colOff>
      <xdr:row>83</xdr:row>
      <xdr:rowOff>136893</xdr:rowOff>
    </xdr:to>
    <xdr:sp macro="" textlink="">
      <xdr:nvSpPr>
        <xdr:cNvPr id="883" name="月 882"/>
        <xdr:cNvSpPr/>
      </xdr:nvSpPr>
      <xdr:spPr>
        <a:xfrm rot="13320000">
          <a:off x="4383597" y="4546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85</xdr:row>
      <xdr:rowOff>23653</xdr:rowOff>
    </xdr:from>
    <xdr:to>
      <xdr:col>7</xdr:col>
      <xdr:colOff>375890</xdr:colOff>
      <xdr:row>85</xdr:row>
      <xdr:rowOff>139714</xdr:rowOff>
    </xdr:to>
    <xdr:sp macro="" textlink="">
      <xdr:nvSpPr>
        <xdr:cNvPr id="884" name="太陽 883"/>
        <xdr:cNvSpPr/>
      </xdr:nvSpPr>
      <xdr:spPr>
        <a:xfrm>
          <a:off x="4344379" y="4843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86</xdr:row>
      <xdr:rowOff>31493</xdr:rowOff>
    </xdr:from>
    <xdr:to>
      <xdr:col>7</xdr:col>
      <xdr:colOff>359597</xdr:colOff>
      <xdr:row>86</xdr:row>
      <xdr:rowOff>136893</xdr:rowOff>
    </xdr:to>
    <xdr:sp macro="" textlink="">
      <xdr:nvSpPr>
        <xdr:cNvPr id="885" name="月 884"/>
        <xdr:cNvSpPr/>
      </xdr:nvSpPr>
      <xdr:spPr>
        <a:xfrm rot="13320000">
          <a:off x="4383597" y="5003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88</xdr:row>
      <xdr:rowOff>23653</xdr:rowOff>
    </xdr:from>
    <xdr:to>
      <xdr:col>7</xdr:col>
      <xdr:colOff>375890</xdr:colOff>
      <xdr:row>88</xdr:row>
      <xdr:rowOff>139714</xdr:rowOff>
    </xdr:to>
    <xdr:sp macro="" textlink="">
      <xdr:nvSpPr>
        <xdr:cNvPr id="886" name="太陽 885"/>
        <xdr:cNvSpPr/>
      </xdr:nvSpPr>
      <xdr:spPr>
        <a:xfrm>
          <a:off x="4344379" y="5300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89</xdr:row>
      <xdr:rowOff>31493</xdr:rowOff>
    </xdr:from>
    <xdr:to>
      <xdr:col>7</xdr:col>
      <xdr:colOff>359597</xdr:colOff>
      <xdr:row>89</xdr:row>
      <xdr:rowOff>136893</xdr:rowOff>
    </xdr:to>
    <xdr:sp macro="" textlink="">
      <xdr:nvSpPr>
        <xdr:cNvPr id="887" name="月 886"/>
        <xdr:cNvSpPr/>
      </xdr:nvSpPr>
      <xdr:spPr>
        <a:xfrm rot="13320000">
          <a:off x="4383597" y="5460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91</xdr:row>
      <xdr:rowOff>23653</xdr:rowOff>
    </xdr:from>
    <xdr:to>
      <xdr:col>7</xdr:col>
      <xdr:colOff>375890</xdr:colOff>
      <xdr:row>91</xdr:row>
      <xdr:rowOff>139714</xdr:rowOff>
    </xdr:to>
    <xdr:sp macro="" textlink="">
      <xdr:nvSpPr>
        <xdr:cNvPr id="888" name="太陽 887"/>
        <xdr:cNvSpPr/>
      </xdr:nvSpPr>
      <xdr:spPr>
        <a:xfrm>
          <a:off x="4344379" y="575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92</xdr:row>
      <xdr:rowOff>31493</xdr:rowOff>
    </xdr:from>
    <xdr:to>
      <xdr:col>7</xdr:col>
      <xdr:colOff>359597</xdr:colOff>
      <xdr:row>92</xdr:row>
      <xdr:rowOff>136893</xdr:rowOff>
    </xdr:to>
    <xdr:sp macro="" textlink="">
      <xdr:nvSpPr>
        <xdr:cNvPr id="889" name="月 888"/>
        <xdr:cNvSpPr/>
      </xdr:nvSpPr>
      <xdr:spPr>
        <a:xfrm rot="13320000">
          <a:off x="4383597" y="591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91</xdr:row>
      <xdr:rowOff>23653</xdr:rowOff>
    </xdr:from>
    <xdr:to>
      <xdr:col>7</xdr:col>
      <xdr:colOff>375890</xdr:colOff>
      <xdr:row>91</xdr:row>
      <xdr:rowOff>139714</xdr:rowOff>
    </xdr:to>
    <xdr:sp macro="" textlink="">
      <xdr:nvSpPr>
        <xdr:cNvPr id="890" name="太陽 889"/>
        <xdr:cNvSpPr/>
      </xdr:nvSpPr>
      <xdr:spPr>
        <a:xfrm>
          <a:off x="4344379" y="575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92</xdr:row>
      <xdr:rowOff>31493</xdr:rowOff>
    </xdr:from>
    <xdr:to>
      <xdr:col>7</xdr:col>
      <xdr:colOff>359597</xdr:colOff>
      <xdr:row>92</xdr:row>
      <xdr:rowOff>136893</xdr:rowOff>
    </xdr:to>
    <xdr:sp macro="" textlink="">
      <xdr:nvSpPr>
        <xdr:cNvPr id="891" name="月 890"/>
        <xdr:cNvSpPr/>
      </xdr:nvSpPr>
      <xdr:spPr>
        <a:xfrm rot="13320000">
          <a:off x="4383597" y="591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94</xdr:row>
      <xdr:rowOff>23653</xdr:rowOff>
    </xdr:from>
    <xdr:to>
      <xdr:col>7</xdr:col>
      <xdr:colOff>375890</xdr:colOff>
      <xdr:row>94</xdr:row>
      <xdr:rowOff>139714</xdr:rowOff>
    </xdr:to>
    <xdr:sp macro="" textlink="">
      <xdr:nvSpPr>
        <xdr:cNvPr id="892" name="太陽 891"/>
        <xdr:cNvSpPr/>
      </xdr:nvSpPr>
      <xdr:spPr>
        <a:xfrm>
          <a:off x="4344379" y="6214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95</xdr:row>
      <xdr:rowOff>31493</xdr:rowOff>
    </xdr:from>
    <xdr:to>
      <xdr:col>7</xdr:col>
      <xdr:colOff>359597</xdr:colOff>
      <xdr:row>95</xdr:row>
      <xdr:rowOff>136893</xdr:rowOff>
    </xdr:to>
    <xdr:sp macro="" textlink="">
      <xdr:nvSpPr>
        <xdr:cNvPr id="893" name="月 892"/>
        <xdr:cNvSpPr/>
      </xdr:nvSpPr>
      <xdr:spPr>
        <a:xfrm rot="13320000">
          <a:off x="4383597" y="6375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97</xdr:row>
      <xdr:rowOff>23653</xdr:rowOff>
    </xdr:from>
    <xdr:to>
      <xdr:col>7</xdr:col>
      <xdr:colOff>375890</xdr:colOff>
      <xdr:row>97</xdr:row>
      <xdr:rowOff>139714</xdr:rowOff>
    </xdr:to>
    <xdr:sp macro="" textlink="">
      <xdr:nvSpPr>
        <xdr:cNvPr id="894" name="太陽 893"/>
        <xdr:cNvSpPr/>
      </xdr:nvSpPr>
      <xdr:spPr>
        <a:xfrm>
          <a:off x="4344379" y="6672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98</xdr:row>
      <xdr:rowOff>31493</xdr:rowOff>
    </xdr:from>
    <xdr:to>
      <xdr:col>7</xdr:col>
      <xdr:colOff>359597</xdr:colOff>
      <xdr:row>98</xdr:row>
      <xdr:rowOff>136893</xdr:rowOff>
    </xdr:to>
    <xdr:sp macro="" textlink="">
      <xdr:nvSpPr>
        <xdr:cNvPr id="895" name="月 894"/>
        <xdr:cNvSpPr/>
      </xdr:nvSpPr>
      <xdr:spPr>
        <a:xfrm rot="13320000">
          <a:off x="4383597" y="6832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100</xdr:row>
      <xdr:rowOff>23653</xdr:rowOff>
    </xdr:from>
    <xdr:to>
      <xdr:col>7</xdr:col>
      <xdr:colOff>375890</xdr:colOff>
      <xdr:row>100</xdr:row>
      <xdr:rowOff>139714</xdr:rowOff>
    </xdr:to>
    <xdr:sp macro="" textlink="">
      <xdr:nvSpPr>
        <xdr:cNvPr id="896" name="太陽 895"/>
        <xdr:cNvSpPr/>
      </xdr:nvSpPr>
      <xdr:spPr>
        <a:xfrm>
          <a:off x="4344379" y="7129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101</xdr:row>
      <xdr:rowOff>31493</xdr:rowOff>
    </xdr:from>
    <xdr:to>
      <xdr:col>7</xdr:col>
      <xdr:colOff>359597</xdr:colOff>
      <xdr:row>101</xdr:row>
      <xdr:rowOff>136893</xdr:rowOff>
    </xdr:to>
    <xdr:sp macro="" textlink="">
      <xdr:nvSpPr>
        <xdr:cNvPr id="897" name="月 896"/>
        <xdr:cNvSpPr/>
      </xdr:nvSpPr>
      <xdr:spPr>
        <a:xfrm rot="13320000">
          <a:off x="4383597" y="7289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103</xdr:row>
      <xdr:rowOff>23653</xdr:rowOff>
    </xdr:from>
    <xdr:to>
      <xdr:col>7</xdr:col>
      <xdr:colOff>375890</xdr:colOff>
      <xdr:row>103</xdr:row>
      <xdr:rowOff>139714</xdr:rowOff>
    </xdr:to>
    <xdr:sp macro="" textlink="">
      <xdr:nvSpPr>
        <xdr:cNvPr id="898" name="太陽 897"/>
        <xdr:cNvSpPr/>
      </xdr:nvSpPr>
      <xdr:spPr>
        <a:xfrm>
          <a:off x="4344379" y="7586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104</xdr:row>
      <xdr:rowOff>31493</xdr:rowOff>
    </xdr:from>
    <xdr:to>
      <xdr:col>7</xdr:col>
      <xdr:colOff>359597</xdr:colOff>
      <xdr:row>104</xdr:row>
      <xdr:rowOff>136893</xdr:rowOff>
    </xdr:to>
    <xdr:sp macro="" textlink="">
      <xdr:nvSpPr>
        <xdr:cNvPr id="899" name="月 898"/>
        <xdr:cNvSpPr/>
      </xdr:nvSpPr>
      <xdr:spPr>
        <a:xfrm rot="13320000">
          <a:off x="4383597" y="7746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106</xdr:row>
      <xdr:rowOff>23653</xdr:rowOff>
    </xdr:from>
    <xdr:to>
      <xdr:col>7</xdr:col>
      <xdr:colOff>375890</xdr:colOff>
      <xdr:row>106</xdr:row>
      <xdr:rowOff>139714</xdr:rowOff>
    </xdr:to>
    <xdr:sp macro="" textlink="">
      <xdr:nvSpPr>
        <xdr:cNvPr id="900" name="太陽 899"/>
        <xdr:cNvSpPr/>
      </xdr:nvSpPr>
      <xdr:spPr>
        <a:xfrm>
          <a:off x="4344379" y="8043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107</xdr:row>
      <xdr:rowOff>31493</xdr:rowOff>
    </xdr:from>
    <xdr:to>
      <xdr:col>7</xdr:col>
      <xdr:colOff>359597</xdr:colOff>
      <xdr:row>107</xdr:row>
      <xdr:rowOff>136893</xdr:rowOff>
    </xdr:to>
    <xdr:sp macro="" textlink="">
      <xdr:nvSpPr>
        <xdr:cNvPr id="901" name="月 900"/>
        <xdr:cNvSpPr/>
      </xdr:nvSpPr>
      <xdr:spPr>
        <a:xfrm rot="13320000">
          <a:off x="4383597" y="8203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109</xdr:row>
      <xdr:rowOff>23653</xdr:rowOff>
    </xdr:from>
    <xdr:to>
      <xdr:col>7</xdr:col>
      <xdr:colOff>375890</xdr:colOff>
      <xdr:row>109</xdr:row>
      <xdr:rowOff>139714</xdr:rowOff>
    </xdr:to>
    <xdr:sp macro="" textlink="">
      <xdr:nvSpPr>
        <xdr:cNvPr id="902" name="太陽 901"/>
        <xdr:cNvSpPr/>
      </xdr:nvSpPr>
      <xdr:spPr>
        <a:xfrm>
          <a:off x="4344379" y="8500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110</xdr:row>
      <xdr:rowOff>31493</xdr:rowOff>
    </xdr:from>
    <xdr:to>
      <xdr:col>7</xdr:col>
      <xdr:colOff>359597</xdr:colOff>
      <xdr:row>110</xdr:row>
      <xdr:rowOff>136893</xdr:rowOff>
    </xdr:to>
    <xdr:sp macro="" textlink="">
      <xdr:nvSpPr>
        <xdr:cNvPr id="903" name="月 902"/>
        <xdr:cNvSpPr/>
      </xdr:nvSpPr>
      <xdr:spPr>
        <a:xfrm rot="13320000">
          <a:off x="4383597" y="8661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112</xdr:row>
      <xdr:rowOff>23653</xdr:rowOff>
    </xdr:from>
    <xdr:to>
      <xdr:col>7</xdr:col>
      <xdr:colOff>375890</xdr:colOff>
      <xdr:row>112</xdr:row>
      <xdr:rowOff>139714</xdr:rowOff>
    </xdr:to>
    <xdr:sp macro="" textlink="">
      <xdr:nvSpPr>
        <xdr:cNvPr id="904" name="太陽 903"/>
        <xdr:cNvSpPr/>
      </xdr:nvSpPr>
      <xdr:spPr>
        <a:xfrm>
          <a:off x="4344379" y="8958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113</xdr:row>
      <xdr:rowOff>31493</xdr:rowOff>
    </xdr:from>
    <xdr:to>
      <xdr:col>7</xdr:col>
      <xdr:colOff>359597</xdr:colOff>
      <xdr:row>113</xdr:row>
      <xdr:rowOff>136893</xdr:rowOff>
    </xdr:to>
    <xdr:sp macro="" textlink="">
      <xdr:nvSpPr>
        <xdr:cNvPr id="905" name="月 904"/>
        <xdr:cNvSpPr/>
      </xdr:nvSpPr>
      <xdr:spPr>
        <a:xfrm rot="13320000">
          <a:off x="4383597" y="9118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115</xdr:row>
      <xdr:rowOff>23653</xdr:rowOff>
    </xdr:from>
    <xdr:to>
      <xdr:col>7</xdr:col>
      <xdr:colOff>375890</xdr:colOff>
      <xdr:row>115</xdr:row>
      <xdr:rowOff>139714</xdr:rowOff>
    </xdr:to>
    <xdr:sp macro="" textlink="">
      <xdr:nvSpPr>
        <xdr:cNvPr id="906" name="太陽 905"/>
        <xdr:cNvSpPr/>
      </xdr:nvSpPr>
      <xdr:spPr>
        <a:xfrm>
          <a:off x="4344379" y="9415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116</xdr:row>
      <xdr:rowOff>31493</xdr:rowOff>
    </xdr:from>
    <xdr:to>
      <xdr:col>7</xdr:col>
      <xdr:colOff>359597</xdr:colOff>
      <xdr:row>116</xdr:row>
      <xdr:rowOff>136893</xdr:rowOff>
    </xdr:to>
    <xdr:sp macro="" textlink="">
      <xdr:nvSpPr>
        <xdr:cNvPr id="907" name="月 906"/>
        <xdr:cNvSpPr/>
      </xdr:nvSpPr>
      <xdr:spPr>
        <a:xfrm rot="13320000">
          <a:off x="4383597" y="9575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118</xdr:row>
      <xdr:rowOff>23653</xdr:rowOff>
    </xdr:from>
    <xdr:to>
      <xdr:col>7</xdr:col>
      <xdr:colOff>375890</xdr:colOff>
      <xdr:row>118</xdr:row>
      <xdr:rowOff>139714</xdr:rowOff>
    </xdr:to>
    <xdr:sp macro="" textlink="">
      <xdr:nvSpPr>
        <xdr:cNvPr id="908" name="太陽 907"/>
        <xdr:cNvSpPr/>
      </xdr:nvSpPr>
      <xdr:spPr>
        <a:xfrm>
          <a:off x="4344379" y="9872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119</xdr:row>
      <xdr:rowOff>31493</xdr:rowOff>
    </xdr:from>
    <xdr:to>
      <xdr:col>7</xdr:col>
      <xdr:colOff>359597</xdr:colOff>
      <xdr:row>119</xdr:row>
      <xdr:rowOff>136893</xdr:rowOff>
    </xdr:to>
    <xdr:sp macro="" textlink="">
      <xdr:nvSpPr>
        <xdr:cNvPr id="909" name="月 908"/>
        <xdr:cNvSpPr/>
      </xdr:nvSpPr>
      <xdr:spPr>
        <a:xfrm rot="13320000">
          <a:off x="4383597" y="10032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121</xdr:row>
      <xdr:rowOff>23653</xdr:rowOff>
    </xdr:from>
    <xdr:to>
      <xdr:col>7</xdr:col>
      <xdr:colOff>375890</xdr:colOff>
      <xdr:row>121</xdr:row>
      <xdr:rowOff>139714</xdr:rowOff>
    </xdr:to>
    <xdr:sp macro="" textlink="">
      <xdr:nvSpPr>
        <xdr:cNvPr id="910" name="太陽 909"/>
        <xdr:cNvSpPr/>
      </xdr:nvSpPr>
      <xdr:spPr>
        <a:xfrm>
          <a:off x="4344379" y="10329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122</xdr:row>
      <xdr:rowOff>31493</xdr:rowOff>
    </xdr:from>
    <xdr:to>
      <xdr:col>7</xdr:col>
      <xdr:colOff>359597</xdr:colOff>
      <xdr:row>122</xdr:row>
      <xdr:rowOff>136893</xdr:rowOff>
    </xdr:to>
    <xdr:sp macro="" textlink="">
      <xdr:nvSpPr>
        <xdr:cNvPr id="911" name="月 910"/>
        <xdr:cNvSpPr/>
      </xdr:nvSpPr>
      <xdr:spPr>
        <a:xfrm rot="13320000">
          <a:off x="4383597" y="10489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121</xdr:row>
      <xdr:rowOff>23653</xdr:rowOff>
    </xdr:from>
    <xdr:to>
      <xdr:col>7</xdr:col>
      <xdr:colOff>375890</xdr:colOff>
      <xdr:row>121</xdr:row>
      <xdr:rowOff>139714</xdr:rowOff>
    </xdr:to>
    <xdr:sp macro="" textlink="">
      <xdr:nvSpPr>
        <xdr:cNvPr id="912" name="太陽 911"/>
        <xdr:cNvSpPr/>
      </xdr:nvSpPr>
      <xdr:spPr>
        <a:xfrm>
          <a:off x="4344379" y="10329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122</xdr:row>
      <xdr:rowOff>31493</xdr:rowOff>
    </xdr:from>
    <xdr:to>
      <xdr:col>7</xdr:col>
      <xdr:colOff>359597</xdr:colOff>
      <xdr:row>122</xdr:row>
      <xdr:rowOff>136893</xdr:rowOff>
    </xdr:to>
    <xdr:sp macro="" textlink="">
      <xdr:nvSpPr>
        <xdr:cNvPr id="913" name="月 912"/>
        <xdr:cNvSpPr/>
      </xdr:nvSpPr>
      <xdr:spPr>
        <a:xfrm rot="13320000">
          <a:off x="4383597" y="10489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124</xdr:row>
      <xdr:rowOff>23653</xdr:rowOff>
    </xdr:from>
    <xdr:to>
      <xdr:col>7</xdr:col>
      <xdr:colOff>375890</xdr:colOff>
      <xdr:row>124</xdr:row>
      <xdr:rowOff>139714</xdr:rowOff>
    </xdr:to>
    <xdr:sp macro="" textlink="">
      <xdr:nvSpPr>
        <xdr:cNvPr id="914" name="太陽 913"/>
        <xdr:cNvSpPr/>
      </xdr:nvSpPr>
      <xdr:spPr>
        <a:xfrm>
          <a:off x="4344379" y="10786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125</xdr:row>
      <xdr:rowOff>31493</xdr:rowOff>
    </xdr:from>
    <xdr:to>
      <xdr:col>7</xdr:col>
      <xdr:colOff>359597</xdr:colOff>
      <xdr:row>125</xdr:row>
      <xdr:rowOff>136893</xdr:rowOff>
    </xdr:to>
    <xdr:sp macro="" textlink="">
      <xdr:nvSpPr>
        <xdr:cNvPr id="915" name="月 914"/>
        <xdr:cNvSpPr/>
      </xdr:nvSpPr>
      <xdr:spPr>
        <a:xfrm rot="13320000">
          <a:off x="4383597" y="10947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127</xdr:row>
      <xdr:rowOff>23653</xdr:rowOff>
    </xdr:from>
    <xdr:to>
      <xdr:col>7</xdr:col>
      <xdr:colOff>375890</xdr:colOff>
      <xdr:row>127</xdr:row>
      <xdr:rowOff>139714</xdr:rowOff>
    </xdr:to>
    <xdr:sp macro="" textlink="">
      <xdr:nvSpPr>
        <xdr:cNvPr id="916" name="太陽 915"/>
        <xdr:cNvSpPr/>
      </xdr:nvSpPr>
      <xdr:spPr>
        <a:xfrm>
          <a:off x="4344379" y="11244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128</xdr:row>
      <xdr:rowOff>31493</xdr:rowOff>
    </xdr:from>
    <xdr:to>
      <xdr:col>7</xdr:col>
      <xdr:colOff>359597</xdr:colOff>
      <xdr:row>128</xdr:row>
      <xdr:rowOff>136893</xdr:rowOff>
    </xdr:to>
    <xdr:sp macro="" textlink="">
      <xdr:nvSpPr>
        <xdr:cNvPr id="917" name="月 916"/>
        <xdr:cNvSpPr/>
      </xdr:nvSpPr>
      <xdr:spPr>
        <a:xfrm rot="13320000">
          <a:off x="4383597" y="11404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130</xdr:row>
      <xdr:rowOff>23653</xdr:rowOff>
    </xdr:from>
    <xdr:to>
      <xdr:col>7</xdr:col>
      <xdr:colOff>375890</xdr:colOff>
      <xdr:row>130</xdr:row>
      <xdr:rowOff>139714</xdr:rowOff>
    </xdr:to>
    <xdr:sp macro="" textlink="">
      <xdr:nvSpPr>
        <xdr:cNvPr id="918" name="太陽 917"/>
        <xdr:cNvSpPr/>
      </xdr:nvSpPr>
      <xdr:spPr>
        <a:xfrm>
          <a:off x="4344379" y="11701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131</xdr:row>
      <xdr:rowOff>31493</xdr:rowOff>
    </xdr:from>
    <xdr:to>
      <xdr:col>7</xdr:col>
      <xdr:colOff>359597</xdr:colOff>
      <xdr:row>131</xdr:row>
      <xdr:rowOff>136893</xdr:rowOff>
    </xdr:to>
    <xdr:sp macro="" textlink="">
      <xdr:nvSpPr>
        <xdr:cNvPr id="919" name="月 918"/>
        <xdr:cNvSpPr/>
      </xdr:nvSpPr>
      <xdr:spPr>
        <a:xfrm rot="13320000">
          <a:off x="4383597" y="11861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133</xdr:row>
      <xdr:rowOff>23653</xdr:rowOff>
    </xdr:from>
    <xdr:to>
      <xdr:col>7</xdr:col>
      <xdr:colOff>375890</xdr:colOff>
      <xdr:row>133</xdr:row>
      <xdr:rowOff>139714</xdr:rowOff>
    </xdr:to>
    <xdr:sp macro="" textlink="">
      <xdr:nvSpPr>
        <xdr:cNvPr id="920" name="太陽 919"/>
        <xdr:cNvSpPr/>
      </xdr:nvSpPr>
      <xdr:spPr>
        <a:xfrm>
          <a:off x="4344379" y="12158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134</xdr:row>
      <xdr:rowOff>31493</xdr:rowOff>
    </xdr:from>
    <xdr:to>
      <xdr:col>7</xdr:col>
      <xdr:colOff>359597</xdr:colOff>
      <xdr:row>134</xdr:row>
      <xdr:rowOff>136893</xdr:rowOff>
    </xdr:to>
    <xdr:sp macro="" textlink="">
      <xdr:nvSpPr>
        <xdr:cNvPr id="921" name="月 920"/>
        <xdr:cNvSpPr/>
      </xdr:nvSpPr>
      <xdr:spPr>
        <a:xfrm rot="13320000">
          <a:off x="4383597" y="12318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136</xdr:row>
      <xdr:rowOff>23653</xdr:rowOff>
    </xdr:from>
    <xdr:to>
      <xdr:col>7</xdr:col>
      <xdr:colOff>375890</xdr:colOff>
      <xdr:row>136</xdr:row>
      <xdr:rowOff>139714</xdr:rowOff>
    </xdr:to>
    <xdr:sp macro="" textlink="">
      <xdr:nvSpPr>
        <xdr:cNvPr id="922" name="太陽 921"/>
        <xdr:cNvSpPr/>
      </xdr:nvSpPr>
      <xdr:spPr>
        <a:xfrm>
          <a:off x="4344379" y="12615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137</xdr:row>
      <xdr:rowOff>31493</xdr:rowOff>
    </xdr:from>
    <xdr:to>
      <xdr:col>7</xdr:col>
      <xdr:colOff>359597</xdr:colOff>
      <xdr:row>137</xdr:row>
      <xdr:rowOff>136893</xdr:rowOff>
    </xdr:to>
    <xdr:sp macro="" textlink="">
      <xdr:nvSpPr>
        <xdr:cNvPr id="923" name="月 922"/>
        <xdr:cNvSpPr/>
      </xdr:nvSpPr>
      <xdr:spPr>
        <a:xfrm rot="13320000">
          <a:off x="4383597" y="12775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139</xdr:row>
      <xdr:rowOff>23653</xdr:rowOff>
    </xdr:from>
    <xdr:to>
      <xdr:col>7</xdr:col>
      <xdr:colOff>375890</xdr:colOff>
      <xdr:row>139</xdr:row>
      <xdr:rowOff>139714</xdr:rowOff>
    </xdr:to>
    <xdr:sp macro="" textlink="">
      <xdr:nvSpPr>
        <xdr:cNvPr id="924" name="太陽 923"/>
        <xdr:cNvSpPr/>
      </xdr:nvSpPr>
      <xdr:spPr>
        <a:xfrm>
          <a:off x="4344379" y="13072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140</xdr:row>
      <xdr:rowOff>31493</xdr:rowOff>
    </xdr:from>
    <xdr:to>
      <xdr:col>7</xdr:col>
      <xdr:colOff>359597</xdr:colOff>
      <xdr:row>140</xdr:row>
      <xdr:rowOff>136893</xdr:rowOff>
    </xdr:to>
    <xdr:sp macro="" textlink="">
      <xdr:nvSpPr>
        <xdr:cNvPr id="925" name="月 924"/>
        <xdr:cNvSpPr/>
      </xdr:nvSpPr>
      <xdr:spPr>
        <a:xfrm rot="13320000">
          <a:off x="4383597" y="13233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82</xdr:row>
      <xdr:rowOff>23653</xdr:rowOff>
    </xdr:from>
    <xdr:to>
      <xdr:col>7</xdr:col>
      <xdr:colOff>375890</xdr:colOff>
      <xdr:row>82</xdr:row>
      <xdr:rowOff>139714</xdr:rowOff>
    </xdr:to>
    <xdr:sp macro="" textlink="">
      <xdr:nvSpPr>
        <xdr:cNvPr id="926" name="太陽 925"/>
        <xdr:cNvSpPr/>
      </xdr:nvSpPr>
      <xdr:spPr>
        <a:xfrm>
          <a:off x="4344379" y="4386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83</xdr:row>
      <xdr:rowOff>31493</xdr:rowOff>
    </xdr:from>
    <xdr:to>
      <xdr:col>7</xdr:col>
      <xdr:colOff>359597</xdr:colOff>
      <xdr:row>83</xdr:row>
      <xdr:rowOff>136893</xdr:rowOff>
    </xdr:to>
    <xdr:sp macro="" textlink="">
      <xdr:nvSpPr>
        <xdr:cNvPr id="927" name="月 926"/>
        <xdr:cNvSpPr/>
      </xdr:nvSpPr>
      <xdr:spPr>
        <a:xfrm rot="13320000">
          <a:off x="4383597" y="4546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85</xdr:row>
      <xdr:rowOff>23653</xdr:rowOff>
    </xdr:from>
    <xdr:to>
      <xdr:col>7</xdr:col>
      <xdr:colOff>375890</xdr:colOff>
      <xdr:row>85</xdr:row>
      <xdr:rowOff>139714</xdr:rowOff>
    </xdr:to>
    <xdr:sp macro="" textlink="">
      <xdr:nvSpPr>
        <xdr:cNvPr id="928" name="太陽 927"/>
        <xdr:cNvSpPr/>
      </xdr:nvSpPr>
      <xdr:spPr>
        <a:xfrm>
          <a:off x="4344379" y="4843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86</xdr:row>
      <xdr:rowOff>31493</xdr:rowOff>
    </xdr:from>
    <xdr:to>
      <xdr:col>7</xdr:col>
      <xdr:colOff>359597</xdr:colOff>
      <xdr:row>86</xdr:row>
      <xdr:rowOff>136893</xdr:rowOff>
    </xdr:to>
    <xdr:sp macro="" textlink="">
      <xdr:nvSpPr>
        <xdr:cNvPr id="929" name="月 928"/>
        <xdr:cNvSpPr/>
      </xdr:nvSpPr>
      <xdr:spPr>
        <a:xfrm rot="13320000">
          <a:off x="4383597" y="5003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88</xdr:row>
      <xdr:rowOff>23653</xdr:rowOff>
    </xdr:from>
    <xdr:to>
      <xdr:col>7</xdr:col>
      <xdr:colOff>375890</xdr:colOff>
      <xdr:row>88</xdr:row>
      <xdr:rowOff>139714</xdr:rowOff>
    </xdr:to>
    <xdr:sp macro="" textlink="">
      <xdr:nvSpPr>
        <xdr:cNvPr id="930" name="太陽 929"/>
        <xdr:cNvSpPr/>
      </xdr:nvSpPr>
      <xdr:spPr>
        <a:xfrm>
          <a:off x="4344379" y="5300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89</xdr:row>
      <xdr:rowOff>31493</xdr:rowOff>
    </xdr:from>
    <xdr:to>
      <xdr:col>7</xdr:col>
      <xdr:colOff>359597</xdr:colOff>
      <xdr:row>89</xdr:row>
      <xdr:rowOff>136893</xdr:rowOff>
    </xdr:to>
    <xdr:sp macro="" textlink="">
      <xdr:nvSpPr>
        <xdr:cNvPr id="931" name="月 930"/>
        <xdr:cNvSpPr/>
      </xdr:nvSpPr>
      <xdr:spPr>
        <a:xfrm rot="13320000">
          <a:off x="4383597" y="5460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91</xdr:row>
      <xdr:rowOff>23653</xdr:rowOff>
    </xdr:from>
    <xdr:to>
      <xdr:col>7</xdr:col>
      <xdr:colOff>375890</xdr:colOff>
      <xdr:row>91</xdr:row>
      <xdr:rowOff>139714</xdr:rowOff>
    </xdr:to>
    <xdr:sp macro="" textlink="">
      <xdr:nvSpPr>
        <xdr:cNvPr id="932" name="太陽 931"/>
        <xdr:cNvSpPr/>
      </xdr:nvSpPr>
      <xdr:spPr>
        <a:xfrm>
          <a:off x="4344379" y="575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92</xdr:row>
      <xdr:rowOff>31493</xdr:rowOff>
    </xdr:from>
    <xdr:to>
      <xdr:col>7</xdr:col>
      <xdr:colOff>359597</xdr:colOff>
      <xdr:row>92</xdr:row>
      <xdr:rowOff>136893</xdr:rowOff>
    </xdr:to>
    <xdr:sp macro="" textlink="">
      <xdr:nvSpPr>
        <xdr:cNvPr id="933" name="月 932"/>
        <xdr:cNvSpPr/>
      </xdr:nvSpPr>
      <xdr:spPr>
        <a:xfrm rot="13320000">
          <a:off x="4383597" y="591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91</xdr:row>
      <xdr:rowOff>23653</xdr:rowOff>
    </xdr:from>
    <xdr:to>
      <xdr:col>7</xdr:col>
      <xdr:colOff>375890</xdr:colOff>
      <xdr:row>91</xdr:row>
      <xdr:rowOff>139714</xdr:rowOff>
    </xdr:to>
    <xdr:sp macro="" textlink="">
      <xdr:nvSpPr>
        <xdr:cNvPr id="934" name="太陽 933"/>
        <xdr:cNvSpPr/>
      </xdr:nvSpPr>
      <xdr:spPr>
        <a:xfrm>
          <a:off x="4344379" y="575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92</xdr:row>
      <xdr:rowOff>31493</xdr:rowOff>
    </xdr:from>
    <xdr:to>
      <xdr:col>7</xdr:col>
      <xdr:colOff>359597</xdr:colOff>
      <xdr:row>92</xdr:row>
      <xdr:rowOff>136893</xdr:rowOff>
    </xdr:to>
    <xdr:sp macro="" textlink="">
      <xdr:nvSpPr>
        <xdr:cNvPr id="935" name="月 934"/>
        <xdr:cNvSpPr/>
      </xdr:nvSpPr>
      <xdr:spPr>
        <a:xfrm rot="13320000">
          <a:off x="4383597" y="591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94</xdr:row>
      <xdr:rowOff>23653</xdr:rowOff>
    </xdr:from>
    <xdr:to>
      <xdr:col>7</xdr:col>
      <xdr:colOff>375890</xdr:colOff>
      <xdr:row>94</xdr:row>
      <xdr:rowOff>139714</xdr:rowOff>
    </xdr:to>
    <xdr:sp macro="" textlink="">
      <xdr:nvSpPr>
        <xdr:cNvPr id="936" name="太陽 935"/>
        <xdr:cNvSpPr/>
      </xdr:nvSpPr>
      <xdr:spPr>
        <a:xfrm>
          <a:off x="4344379" y="6214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95</xdr:row>
      <xdr:rowOff>31493</xdr:rowOff>
    </xdr:from>
    <xdr:to>
      <xdr:col>7</xdr:col>
      <xdr:colOff>359597</xdr:colOff>
      <xdr:row>95</xdr:row>
      <xdr:rowOff>136893</xdr:rowOff>
    </xdr:to>
    <xdr:sp macro="" textlink="">
      <xdr:nvSpPr>
        <xdr:cNvPr id="937" name="月 936"/>
        <xdr:cNvSpPr/>
      </xdr:nvSpPr>
      <xdr:spPr>
        <a:xfrm rot="13320000">
          <a:off x="4383597" y="6375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97</xdr:row>
      <xdr:rowOff>23653</xdr:rowOff>
    </xdr:from>
    <xdr:to>
      <xdr:col>7</xdr:col>
      <xdr:colOff>375890</xdr:colOff>
      <xdr:row>97</xdr:row>
      <xdr:rowOff>139714</xdr:rowOff>
    </xdr:to>
    <xdr:sp macro="" textlink="">
      <xdr:nvSpPr>
        <xdr:cNvPr id="938" name="太陽 937"/>
        <xdr:cNvSpPr/>
      </xdr:nvSpPr>
      <xdr:spPr>
        <a:xfrm>
          <a:off x="4344379" y="6672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98</xdr:row>
      <xdr:rowOff>31493</xdr:rowOff>
    </xdr:from>
    <xdr:to>
      <xdr:col>7</xdr:col>
      <xdr:colOff>359597</xdr:colOff>
      <xdr:row>98</xdr:row>
      <xdr:rowOff>136893</xdr:rowOff>
    </xdr:to>
    <xdr:sp macro="" textlink="">
      <xdr:nvSpPr>
        <xdr:cNvPr id="939" name="月 938"/>
        <xdr:cNvSpPr/>
      </xdr:nvSpPr>
      <xdr:spPr>
        <a:xfrm rot="13320000">
          <a:off x="4383597" y="6832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100</xdr:row>
      <xdr:rowOff>23653</xdr:rowOff>
    </xdr:from>
    <xdr:to>
      <xdr:col>7</xdr:col>
      <xdr:colOff>375890</xdr:colOff>
      <xdr:row>100</xdr:row>
      <xdr:rowOff>139714</xdr:rowOff>
    </xdr:to>
    <xdr:sp macro="" textlink="">
      <xdr:nvSpPr>
        <xdr:cNvPr id="940" name="太陽 939"/>
        <xdr:cNvSpPr/>
      </xdr:nvSpPr>
      <xdr:spPr>
        <a:xfrm>
          <a:off x="4344379" y="7129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101</xdr:row>
      <xdr:rowOff>31493</xdr:rowOff>
    </xdr:from>
    <xdr:to>
      <xdr:col>7</xdr:col>
      <xdr:colOff>359597</xdr:colOff>
      <xdr:row>101</xdr:row>
      <xdr:rowOff>136893</xdr:rowOff>
    </xdr:to>
    <xdr:sp macro="" textlink="">
      <xdr:nvSpPr>
        <xdr:cNvPr id="941" name="月 940"/>
        <xdr:cNvSpPr/>
      </xdr:nvSpPr>
      <xdr:spPr>
        <a:xfrm rot="13320000">
          <a:off x="4383597" y="7289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103</xdr:row>
      <xdr:rowOff>23653</xdr:rowOff>
    </xdr:from>
    <xdr:to>
      <xdr:col>7</xdr:col>
      <xdr:colOff>375890</xdr:colOff>
      <xdr:row>103</xdr:row>
      <xdr:rowOff>139714</xdr:rowOff>
    </xdr:to>
    <xdr:sp macro="" textlink="">
      <xdr:nvSpPr>
        <xdr:cNvPr id="942" name="太陽 941"/>
        <xdr:cNvSpPr/>
      </xdr:nvSpPr>
      <xdr:spPr>
        <a:xfrm>
          <a:off x="4344379" y="7586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104</xdr:row>
      <xdr:rowOff>31493</xdr:rowOff>
    </xdr:from>
    <xdr:to>
      <xdr:col>7</xdr:col>
      <xdr:colOff>359597</xdr:colOff>
      <xdr:row>104</xdr:row>
      <xdr:rowOff>136893</xdr:rowOff>
    </xdr:to>
    <xdr:sp macro="" textlink="">
      <xdr:nvSpPr>
        <xdr:cNvPr id="943" name="月 942"/>
        <xdr:cNvSpPr/>
      </xdr:nvSpPr>
      <xdr:spPr>
        <a:xfrm rot="13320000">
          <a:off x="4383597" y="7746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106</xdr:row>
      <xdr:rowOff>23653</xdr:rowOff>
    </xdr:from>
    <xdr:to>
      <xdr:col>7</xdr:col>
      <xdr:colOff>375890</xdr:colOff>
      <xdr:row>106</xdr:row>
      <xdr:rowOff>139714</xdr:rowOff>
    </xdr:to>
    <xdr:sp macro="" textlink="">
      <xdr:nvSpPr>
        <xdr:cNvPr id="944" name="太陽 943"/>
        <xdr:cNvSpPr/>
      </xdr:nvSpPr>
      <xdr:spPr>
        <a:xfrm>
          <a:off x="4344379" y="8043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107</xdr:row>
      <xdr:rowOff>31493</xdr:rowOff>
    </xdr:from>
    <xdr:to>
      <xdr:col>7</xdr:col>
      <xdr:colOff>359597</xdr:colOff>
      <xdr:row>107</xdr:row>
      <xdr:rowOff>136893</xdr:rowOff>
    </xdr:to>
    <xdr:sp macro="" textlink="">
      <xdr:nvSpPr>
        <xdr:cNvPr id="945" name="月 944"/>
        <xdr:cNvSpPr/>
      </xdr:nvSpPr>
      <xdr:spPr>
        <a:xfrm rot="13320000">
          <a:off x="4383597" y="8203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109</xdr:row>
      <xdr:rowOff>23653</xdr:rowOff>
    </xdr:from>
    <xdr:to>
      <xdr:col>7</xdr:col>
      <xdr:colOff>375890</xdr:colOff>
      <xdr:row>109</xdr:row>
      <xdr:rowOff>139714</xdr:rowOff>
    </xdr:to>
    <xdr:sp macro="" textlink="">
      <xdr:nvSpPr>
        <xdr:cNvPr id="946" name="太陽 945"/>
        <xdr:cNvSpPr/>
      </xdr:nvSpPr>
      <xdr:spPr>
        <a:xfrm>
          <a:off x="4344379" y="8500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110</xdr:row>
      <xdr:rowOff>31493</xdr:rowOff>
    </xdr:from>
    <xdr:to>
      <xdr:col>7</xdr:col>
      <xdr:colOff>359597</xdr:colOff>
      <xdr:row>110</xdr:row>
      <xdr:rowOff>136893</xdr:rowOff>
    </xdr:to>
    <xdr:sp macro="" textlink="">
      <xdr:nvSpPr>
        <xdr:cNvPr id="947" name="月 946"/>
        <xdr:cNvSpPr/>
      </xdr:nvSpPr>
      <xdr:spPr>
        <a:xfrm rot="13320000">
          <a:off x="4383597" y="8661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112</xdr:row>
      <xdr:rowOff>23653</xdr:rowOff>
    </xdr:from>
    <xdr:to>
      <xdr:col>7</xdr:col>
      <xdr:colOff>375890</xdr:colOff>
      <xdr:row>112</xdr:row>
      <xdr:rowOff>139714</xdr:rowOff>
    </xdr:to>
    <xdr:sp macro="" textlink="">
      <xdr:nvSpPr>
        <xdr:cNvPr id="948" name="太陽 947"/>
        <xdr:cNvSpPr/>
      </xdr:nvSpPr>
      <xdr:spPr>
        <a:xfrm>
          <a:off x="4344379" y="8958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113</xdr:row>
      <xdr:rowOff>31493</xdr:rowOff>
    </xdr:from>
    <xdr:to>
      <xdr:col>7</xdr:col>
      <xdr:colOff>359597</xdr:colOff>
      <xdr:row>113</xdr:row>
      <xdr:rowOff>136893</xdr:rowOff>
    </xdr:to>
    <xdr:sp macro="" textlink="">
      <xdr:nvSpPr>
        <xdr:cNvPr id="949" name="月 948"/>
        <xdr:cNvSpPr/>
      </xdr:nvSpPr>
      <xdr:spPr>
        <a:xfrm rot="13320000">
          <a:off x="4383597" y="9118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115</xdr:row>
      <xdr:rowOff>23653</xdr:rowOff>
    </xdr:from>
    <xdr:to>
      <xdr:col>7</xdr:col>
      <xdr:colOff>375890</xdr:colOff>
      <xdr:row>115</xdr:row>
      <xdr:rowOff>139714</xdr:rowOff>
    </xdr:to>
    <xdr:sp macro="" textlink="">
      <xdr:nvSpPr>
        <xdr:cNvPr id="950" name="太陽 949"/>
        <xdr:cNvSpPr/>
      </xdr:nvSpPr>
      <xdr:spPr>
        <a:xfrm>
          <a:off x="4344379" y="9415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116</xdr:row>
      <xdr:rowOff>31493</xdr:rowOff>
    </xdr:from>
    <xdr:to>
      <xdr:col>7</xdr:col>
      <xdr:colOff>359597</xdr:colOff>
      <xdr:row>116</xdr:row>
      <xdr:rowOff>136893</xdr:rowOff>
    </xdr:to>
    <xdr:sp macro="" textlink="">
      <xdr:nvSpPr>
        <xdr:cNvPr id="951" name="月 950"/>
        <xdr:cNvSpPr/>
      </xdr:nvSpPr>
      <xdr:spPr>
        <a:xfrm rot="13320000">
          <a:off x="4383597" y="9575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118</xdr:row>
      <xdr:rowOff>23653</xdr:rowOff>
    </xdr:from>
    <xdr:to>
      <xdr:col>7</xdr:col>
      <xdr:colOff>375890</xdr:colOff>
      <xdr:row>118</xdr:row>
      <xdr:rowOff>139714</xdr:rowOff>
    </xdr:to>
    <xdr:sp macro="" textlink="">
      <xdr:nvSpPr>
        <xdr:cNvPr id="952" name="太陽 951"/>
        <xdr:cNvSpPr/>
      </xdr:nvSpPr>
      <xdr:spPr>
        <a:xfrm>
          <a:off x="4344379" y="9872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119</xdr:row>
      <xdr:rowOff>31493</xdr:rowOff>
    </xdr:from>
    <xdr:to>
      <xdr:col>7</xdr:col>
      <xdr:colOff>359597</xdr:colOff>
      <xdr:row>119</xdr:row>
      <xdr:rowOff>136893</xdr:rowOff>
    </xdr:to>
    <xdr:sp macro="" textlink="">
      <xdr:nvSpPr>
        <xdr:cNvPr id="953" name="月 952"/>
        <xdr:cNvSpPr/>
      </xdr:nvSpPr>
      <xdr:spPr>
        <a:xfrm rot="13320000">
          <a:off x="4383597" y="10032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121</xdr:row>
      <xdr:rowOff>23653</xdr:rowOff>
    </xdr:from>
    <xdr:to>
      <xdr:col>7</xdr:col>
      <xdr:colOff>375890</xdr:colOff>
      <xdr:row>121</xdr:row>
      <xdr:rowOff>139714</xdr:rowOff>
    </xdr:to>
    <xdr:sp macro="" textlink="">
      <xdr:nvSpPr>
        <xdr:cNvPr id="954" name="太陽 953"/>
        <xdr:cNvSpPr/>
      </xdr:nvSpPr>
      <xdr:spPr>
        <a:xfrm>
          <a:off x="4344379" y="10329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122</xdr:row>
      <xdr:rowOff>31493</xdr:rowOff>
    </xdr:from>
    <xdr:to>
      <xdr:col>7</xdr:col>
      <xdr:colOff>359597</xdr:colOff>
      <xdr:row>122</xdr:row>
      <xdr:rowOff>136893</xdr:rowOff>
    </xdr:to>
    <xdr:sp macro="" textlink="">
      <xdr:nvSpPr>
        <xdr:cNvPr id="955" name="月 954"/>
        <xdr:cNvSpPr/>
      </xdr:nvSpPr>
      <xdr:spPr>
        <a:xfrm rot="13320000">
          <a:off x="4383597" y="10489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121</xdr:row>
      <xdr:rowOff>23653</xdr:rowOff>
    </xdr:from>
    <xdr:to>
      <xdr:col>7</xdr:col>
      <xdr:colOff>375890</xdr:colOff>
      <xdr:row>121</xdr:row>
      <xdr:rowOff>139714</xdr:rowOff>
    </xdr:to>
    <xdr:sp macro="" textlink="">
      <xdr:nvSpPr>
        <xdr:cNvPr id="956" name="太陽 955"/>
        <xdr:cNvSpPr/>
      </xdr:nvSpPr>
      <xdr:spPr>
        <a:xfrm>
          <a:off x="4344379" y="10329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122</xdr:row>
      <xdr:rowOff>31493</xdr:rowOff>
    </xdr:from>
    <xdr:to>
      <xdr:col>7</xdr:col>
      <xdr:colOff>359597</xdr:colOff>
      <xdr:row>122</xdr:row>
      <xdr:rowOff>136893</xdr:rowOff>
    </xdr:to>
    <xdr:sp macro="" textlink="">
      <xdr:nvSpPr>
        <xdr:cNvPr id="957" name="月 956"/>
        <xdr:cNvSpPr/>
      </xdr:nvSpPr>
      <xdr:spPr>
        <a:xfrm rot="13320000">
          <a:off x="4383597" y="10489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124</xdr:row>
      <xdr:rowOff>23653</xdr:rowOff>
    </xdr:from>
    <xdr:to>
      <xdr:col>7</xdr:col>
      <xdr:colOff>375890</xdr:colOff>
      <xdr:row>124</xdr:row>
      <xdr:rowOff>139714</xdr:rowOff>
    </xdr:to>
    <xdr:sp macro="" textlink="">
      <xdr:nvSpPr>
        <xdr:cNvPr id="958" name="太陽 957"/>
        <xdr:cNvSpPr/>
      </xdr:nvSpPr>
      <xdr:spPr>
        <a:xfrm>
          <a:off x="4344379" y="10786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125</xdr:row>
      <xdr:rowOff>31493</xdr:rowOff>
    </xdr:from>
    <xdr:to>
      <xdr:col>7</xdr:col>
      <xdr:colOff>359597</xdr:colOff>
      <xdr:row>125</xdr:row>
      <xdr:rowOff>136893</xdr:rowOff>
    </xdr:to>
    <xdr:sp macro="" textlink="">
      <xdr:nvSpPr>
        <xdr:cNvPr id="959" name="月 958"/>
        <xdr:cNvSpPr/>
      </xdr:nvSpPr>
      <xdr:spPr>
        <a:xfrm rot="13320000">
          <a:off x="4383597" y="10947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127</xdr:row>
      <xdr:rowOff>23653</xdr:rowOff>
    </xdr:from>
    <xdr:to>
      <xdr:col>7</xdr:col>
      <xdr:colOff>375890</xdr:colOff>
      <xdr:row>127</xdr:row>
      <xdr:rowOff>139714</xdr:rowOff>
    </xdr:to>
    <xdr:sp macro="" textlink="">
      <xdr:nvSpPr>
        <xdr:cNvPr id="960" name="太陽 959"/>
        <xdr:cNvSpPr/>
      </xdr:nvSpPr>
      <xdr:spPr>
        <a:xfrm>
          <a:off x="4344379" y="11244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128</xdr:row>
      <xdr:rowOff>31493</xdr:rowOff>
    </xdr:from>
    <xdr:to>
      <xdr:col>7</xdr:col>
      <xdr:colOff>359597</xdr:colOff>
      <xdr:row>128</xdr:row>
      <xdr:rowOff>136893</xdr:rowOff>
    </xdr:to>
    <xdr:sp macro="" textlink="">
      <xdr:nvSpPr>
        <xdr:cNvPr id="961" name="月 960"/>
        <xdr:cNvSpPr/>
      </xdr:nvSpPr>
      <xdr:spPr>
        <a:xfrm rot="13320000">
          <a:off x="4383597" y="11404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130</xdr:row>
      <xdr:rowOff>23653</xdr:rowOff>
    </xdr:from>
    <xdr:to>
      <xdr:col>7</xdr:col>
      <xdr:colOff>375890</xdr:colOff>
      <xdr:row>130</xdr:row>
      <xdr:rowOff>139714</xdr:rowOff>
    </xdr:to>
    <xdr:sp macro="" textlink="">
      <xdr:nvSpPr>
        <xdr:cNvPr id="962" name="太陽 961"/>
        <xdr:cNvSpPr/>
      </xdr:nvSpPr>
      <xdr:spPr>
        <a:xfrm>
          <a:off x="4344379" y="11701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131</xdr:row>
      <xdr:rowOff>31493</xdr:rowOff>
    </xdr:from>
    <xdr:to>
      <xdr:col>7</xdr:col>
      <xdr:colOff>359597</xdr:colOff>
      <xdr:row>131</xdr:row>
      <xdr:rowOff>136893</xdr:rowOff>
    </xdr:to>
    <xdr:sp macro="" textlink="">
      <xdr:nvSpPr>
        <xdr:cNvPr id="963" name="月 962"/>
        <xdr:cNvSpPr/>
      </xdr:nvSpPr>
      <xdr:spPr>
        <a:xfrm rot="13320000">
          <a:off x="4383597" y="11861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133</xdr:row>
      <xdr:rowOff>23653</xdr:rowOff>
    </xdr:from>
    <xdr:to>
      <xdr:col>7</xdr:col>
      <xdr:colOff>375890</xdr:colOff>
      <xdr:row>133</xdr:row>
      <xdr:rowOff>139714</xdr:rowOff>
    </xdr:to>
    <xdr:sp macro="" textlink="">
      <xdr:nvSpPr>
        <xdr:cNvPr id="964" name="太陽 963"/>
        <xdr:cNvSpPr/>
      </xdr:nvSpPr>
      <xdr:spPr>
        <a:xfrm>
          <a:off x="4344379" y="12158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134</xdr:row>
      <xdr:rowOff>31493</xdr:rowOff>
    </xdr:from>
    <xdr:to>
      <xdr:col>7</xdr:col>
      <xdr:colOff>359597</xdr:colOff>
      <xdr:row>134</xdr:row>
      <xdr:rowOff>136893</xdr:rowOff>
    </xdr:to>
    <xdr:sp macro="" textlink="">
      <xdr:nvSpPr>
        <xdr:cNvPr id="965" name="月 964"/>
        <xdr:cNvSpPr/>
      </xdr:nvSpPr>
      <xdr:spPr>
        <a:xfrm rot="13320000">
          <a:off x="4383597" y="12318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136</xdr:row>
      <xdr:rowOff>23653</xdr:rowOff>
    </xdr:from>
    <xdr:to>
      <xdr:col>7</xdr:col>
      <xdr:colOff>375890</xdr:colOff>
      <xdr:row>136</xdr:row>
      <xdr:rowOff>139714</xdr:rowOff>
    </xdr:to>
    <xdr:sp macro="" textlink="">
      <xdr:nvSpPr>
        <xdr:cNvPr id="966" name="太陽 965"/>
        <xdr:cNvSpPr/>
      </xdr:nvSpPr>
      <xdr:spPr>
        <a:xfrm>
          <a:off x="4344379" y="12615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137</xdr:row>
      <xdr:rowOff>31493</xdr:rowOff>
    </xdr:from>
    <xdr:to>
      <xdr:col>7</xdr:col>
      <xdr:colOff>359597</xdr:colOff>
      <xdr:row>137</xdr:row>
      <xdr:rowOff>136893</xdr:rowOff>
    </xdr:to>
    <xdr:sp macro="" textlink="">
      <xdr:nvSpPr>
        <xdr:cNvPr id="967" name="月 966"/>
        <xdr:cNvSpPr/>
      </xdr:nvSpPr>
      <xdr:spPr>
        <a:xfrm rot="13320000">
          <a:off x="4383597" y="12775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139</xdr:row>
      <xdr:rowOff>23653</xdr:rowOff>
    </xdr:from>
    <xdr:to>
      <xdr:col>7</xdr:col>
      <xdr:colOff>375890</xdr:colOff>
      <xdr:row>139</xdr:row>
      <xdr:rowOff>139714</xdr:rowOff>
    </xdr:to>
    <xdr:sp macro="" textlink="">
      <xdr:nvSpPr>
        <xdr:cNvPr id="968" name="太陽 967"/>
        <xdr:cNvSpPr/>
      </xdr:nvSpPr>
      <xdr:spPr>
        <a:xfrm>
          <a:off x="4344379" y="13072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140</xdr:row>
      <xdr:rowOff>31493</xdr:rowOff>
    </xdr:from>
    <xdr:to>
      <xdr:col>7</xdr:col>
      <xdr:colOff>359597</xdr:colOff>
      <xdr:row>140</xdr:row>
      <xdr:rowOff>136893</xdr:rowOff>
    </xdr:to>
    <xdr:sp macro="" textlink="">
      <xdr:nvSpPr>
        <xdr:cNvPr id="969" name="月 968"/>
        <xdr:cNvSpPr/>
      </xdr:nvSpPr>
      <xdr:spPr>
        <a:xfrm rot="13320000">
          <a:off x="4383597" y="13233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142</xdr:row>
      <xdr:rowOff>23653</xdr:rowOff>
    </xdr:from>
    <xdr:to>
      <xdr:col>7</xdr:col>
      <xdr:colOff>375890</xdr:colOff>
      <xdr:row>142</xdr:row>
      <xdr:rowOff>139714</xdr:rowOff>
    </xdr:to>
    <xdr:sp macro="" textlink="">
      <xdr:nvSpPr>
        <xdr:cNvPr id="970" name="太陽 969"/>
        <xdr:cNvSpPr/>
      </xdr:nvSpPr>
      <xdr:spPr>
        <a:xfrm>
          <a:off x="4344379" y="13530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143</xdr:row>
      <xdr:rowOff>31493</xdr:rowOff>
    </xdr:from>
    <xdr:to>
      <xdr:col>7</xdr:col>
      <xdr:colOff>359597</xdr:colOff>
      <xdr:row>143</xdr:row>
      <xdr:rowOff>136893</xdr:rowOff>
    </xdr:to>
    <xdr:sp macro="" textlink="">
      <xdr:nvSpPr>
        <xdr:cNvPr id="971" name="月 970"/>
        <xdr:cNvSpPr/>
      </xdr:nvSpPr>
      <xdr:spPr>
        <a:xfrm rot="13320000">
          <a:off x="4383597" y="13690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145</xdr:row>
      <xdr:rowOff>23653</xdr:rowOff>
    </xdr:from>
    <xdr:to>
      <xdr:col>7</xdr:col>
      <xdr:colOff>375890</xdr:colOff>
      <xdr:row>145</xdr:row>
      <xdr:rowOff>139714</xdr:rowOff>
    </xdr:to>
    <xdr:sp macro="" textlink="">
      <xdr:nvSpPr>
        <xdr:cNvPr id="972" name="太陽 971"/>
        <xdr:cNvSpPr/>
      </xdr:nvSpPr>
      <xdr:spPr>
        <a:xfrm>
          <a:off x="4344379" y="13987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146</xdr:row>
      <xdr:rowOff>31493</xdr:rowOff>
    </xdr:from>
    <xdr:to>
      <xdr:col>7</xdr:col>
      <xdr:colOff>359597</xdr:colOff>
      <xdr:row>146</xdr:row>
      <xdr:rowOff>136893</xdr:rowOff>
    </xdr:to>
    <xdr:sp macro="" textlink="">
      <xdr:nvSpPr>
        <xdr:cNvPr id="973" name="月 972"/>
        <xdr:cNvSpPr/>
      </xdr:nvSpPr>
      <xdr:spPr>
        <a:xfrm rot="13320000">
          <a:off x="4383597" y="14147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148</xdr:row>
      <xdr:rowOff>23653</xdr:rowOff>
    </xdr:from>
    <xdr:to>
      <xdr:col>7</xdr:col>
      <xdr:colOff>375890</xdr:colOff>
      <xdr:row>148</xdr:row>
      <xdr:rowOff>139714</xdr:rowOff>
    </xdr:to>
    <xdr:sp macro="" textlink="">
      <xdr:nvSpPr>
        <xdr:cNvPr id="974" name="太陽 973"/>
        <xdr:cNvSpPr/>
      </xdr:nvSpPr>
      <xdr:spPr>
        <a:xfrm>
          <a:off x="4344379" y="14444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149</xdr:row>
      <xdr:rowOff>31493</xdr:rowOff>
    </xdr:from>
    <xdr:to>
      <xdr:col>7</xdr:col>
      <xdr:colOff>359597</xdr:colOff>
      <xdr:row>149</xdr:row>
      <xdr:rowOff>136893</xdr:rowOff>
    </xdr:to>
    <xdr:sp macro="" textlink="">
      <xdr:nvSpPr>
        <xdr:cNvPr id="975" name="月 974"/>
        <xdr:cNvSpPr/>
      </xdr:nvSpPr>
      <xdr:spPr>
        <a:xfrm rot="13320000">
          <a:off x="4383597" y="14604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151</xdr:row>
      <xdr:rowOff>23653</xdr:rowOff>
    </xdr:from>
    <xdr:to>
      <xdr:col>7</xdr:col>
      <xdr:colOff>375890</xdr:colOff>
      <xdr:row>151</xdr:row>
      <xdr:rowOff>139714</xdr:rowOff>
    </xdr:to>
    <xdr:sp macro="" textlink="">
      <xdr:nvSpPr>
        <xdr:cNvPr id="976" name="太陽 975"/>
        <xdr:cNvSpPr/>
      </xdr:nvSpPr>
      <xdr:spPr>
        <a:xfrm>
          <a:off x="4344379" y="14901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152</xdr:row>
      <xdr:rowOff>31493</xdr:rowOff>
    </xdr:from>
    <xdr:to>
      <xdr:col>7</xdr:col>
      <xdr:colOff>359597</xdr:colOff>
      <xdr:row>152</xdr:row>
      <xdr:rowOff>136893</xdr:rowOff>
    </xdr:to>
    <xdr:sp macro="" textlink="">
      <xdr:nvSpPr>
        <xdr:cNvPr id="977" name="月 976"/>
        <xdr:cNvSpPr/>
      </xdr:nvSpPr>
      <xdr:spPr>
        <a:xfrm rot="13320000">
          <a:off x="4383597" y="15061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151</xdr:row>
      <xdr:rowOff>23653</xdr:rowOff>
    </xdr:from>
    <xdr:to>
      <xdr:col>7</xdr:col>
      <xdr:colOff>375890</xdr:colOff>
      <xdr:row>151</xdr:row>
      <xdr:rowOff>139714</xdr:rowOff>
    </xdr:to>
    <xdr:sp macro="" textlink="">
      <xdr:nvSpPr>
        <xdr:cNvPr id="978" name="太陽 977"/>
        <xdr:cNvSpPr/>
      </xdr:nvSpPr>
      <xdr:spPr>
        <a:xfrm>
          <a:off x="4344379" y="14901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152</xdr:row>
      <xdr:rowOff>31493</xdr:rowOff>
    </xdr:from>
    <xdr:to>
      <xdr:col>7</xdr:col>
      <xdr:colOff>359597</xdr:colOff>
      <xdr:row>152</xdr:row>
      <xdr:rowOff>136893</xdr:rowOff>
    </xdr:to>
    <xdr:sp macro="" textlink="">
      <xdr:nvSpPr>
        <xdr:cNvPr id="979" name="月 978"/>
        <xdr:cNvSpPr/>
      </xdr:nvSpPr>
      <xdr:spPr>
        <a:xfrm rot="13320000">
          <a:off x="4383597" y="15061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154</xdr:row>
      <xdr:rowOff>23653</xdr:rowOff>
    </xdr:from>
    <xdr:to>
      <xdr:col>7</xdr:col>
      <xdr:colOff>375890</xdr:colOff>
      <xdr:row>154</xdr:row>
      <xdr:rowOff>139714</xdr:rowOff>
    </xdr:to>
    <xdr:sp macro="" textlink="">
      <xdr:nvSpPr>
        <xdr:cNvPr id="980" name="太陽 979"/>
        <xdr:cNvSpPr/>
      </xdr:nvSpPr>
      <xdr:spPr>
        <a:xfrm>
          <a:off x="4344379" y="15358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155</xdr:row>
      <xdr:rowOff>31493</xdr:rowOff>
    </xdr:from>
    <xdr:to>
      <xdr:col>7</xdr:col>
      <xdr:colOff>359597</xdr:colOff>
      <xdr:row>155</xdr:row>
      <xdr:rowOff>136893</xdr:rowOff>
    </xdr:to>
    <xdr:sp macro="" textlink="">
      <xdr:nvSpPr>
        <xdr:cNvPr id="981" name="月 980"/>
        <xdr:cNvSpPr/>
      </xdr:nvSpPr>
      <xdr:spPr>
        <a:xfrm rot="13320000">
          <a:off x="4383597" y="15519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157</xdr:row>
      <xdr:rowOff>23653</xdr:rowOff>
    </xdr:from>
    <xdr:to>
      <xdr:col>7</xdr:col>
      <xdr:colOff>375890</xdr:colOff>
      <xdr:row>157</xdr:row>
      <xdr:rowOff>139714</xdr:rowOff>
    </xdr:to>
    <xdr:sp macro="" textlink="">
      <xdr:nvSpPr>
        <xdr:cNvPr id="982" name="太陽 981"/>
        <xdr:cNvSpPr/>
      </xdr:nvSpPr>
      <xdr:spPr>
        <a:xfrm>
          <a:off x="4344379" y="15816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158</xdr:row>
      <xdr:rowOff>31493</xdr:rowOff>
    </xdr:from>
    <xdr:to>
      <xdr:col>7</xdr:col>
      <xdr:colOff>359597</xdr:colOff>
      <xdr:row>158</xdr:row>
      <xdr:rowOff>136893</xdr:rowOff>
    </xdr:to>
    <xdr:sp macro="" textlink="">
      <xdr:nvSpPr>
        <xdr:cNvPr id="983" name="月 982"/>
        <xdr:cNvSpPr/>
      </xdr:nvSpPr>
      <xdr:spPr>
        <a:xfrm rot="13320000">
          <a:off x="4383597" y="15976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160</xdr:row>
      <xdr:rowOff>23653</xdr:rowOff>
    </xdr:from>
    <xdr:to>
      <xdr:col>7</xdr:col>
      <xdr:colOff>375890</xdr:colOff>
      <xdr:row>160</xdr:row>
      <xdr:rowOff>139714</xdr:rowOff>
    </xdr:to>
    <xdr:sp macro="" textlink="">
      <xdr:nvSpPr>
        <xdr:cNvPr id="984" name="太陽 983"/>
        <xdr:cNvSpPr/>
      </xdr:nvSpPr>
      <xdr:spPr>
        <a:xfrm>
          <a:off x="4344379" y="16273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161</xdr:row>
      <xdr:rowOff>31493</xdr:rowOff>
    </xdr:from>
    <xdr:to>
      <xdr:col>7</xdr:col>
      <xdr:colOff>359597</xdr:colOff>
      <xdr:row>161</xdr:row>
      <xdr:rowOff>136893</xdr:rowOff>
    </xdr:to>
    <xdr:sp macro="" textlink="">
      <xdr:nvSpPr>
        <xdr:cNvPr id="985" name="月 984"/>
        <xdr:cNvSpPr/>
      </xdr:nvSpPr>
      <xdr:spPr>
        <a:xfrm rot="13320000">
          <a:off x="4383597" y="16433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163</xdr:row>
      <xdr:rowOff>23653</xdr:rowOff>
    </xdr:from>
    <xdr:to>
      <xdr:col>7</xdr:col>
      <xdr:colOff>375890</xdr:colOff>
      <xdr:row>163</xdr:row>
      <xdr:rowOff>139714</xdr:rowOff>
    </xdr:to>
    <xdr:sp macro="" textlink="">
      <xdr:nvSpPr>
        <xdr:cNvPr id="986" name="太陽 985"/>
        <xdr:cNvSpPr/>
      </xdr:nvSpPr>
      <xdr:spPr>
        <a:xfrm>
          <a:off x="4344379" y="16730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164</xdr:row>
      <xdr:rowOff>31493</xdr:rowOff>
    </xdr:from>
    <xdr:to>
      <xdr:col>7</xdr:col>
      <xdr:colOff>359597</xdr:colOff>
      <xdr:row>164</xdr:row>
      <xdr:rowOff>136893</xdr:rowOff>
    </xdr:to>
    <xdr:sp macro="" textlink="">
      <xdr:nvSpPr>
        <xdr:cNvPr id="987" name="月 986"/>
        <xdr:cNvSpPr/>
      </xdr:nvSpPr>
      <xdr:spPr>
        <a:xfrm rot="13320000">
          <a:off x="4383597" y="16890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166</xdr:row>
      <xdr:rowOff>23653</xdr:rowOff>
    </xdr:from>
    <xdr:to>
      <xdr:col>7</xdr:col>
      <xdr:colOff>375890</xdr:colOff>
      <xdr:row>166</xdr:row>
      <xdr:rowOff>139714</xdr:rowOff>
    </xdr:to>
    <xdr:sp macro="" textlink="">
      <xdr:nvSpPr>
        <xdr:cNvPr id="988" name="太陽 987"/>
        <xdr:cNvSpPr/>
      </xdr:nvSpPr>
      <xdr:spPr>
        <a:xfrm>
          <a:off x="4344379" y="1718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167</xdr:row>
      <xdr:rowOff>31493</xdr:rowOff>
    </xdr:from>
    <xdr:to>
      <xdr:col>7</xdr:col>
      <xdr:colOff>359597</xdr:colOff>
      <xdr:row>167</xdr:row>
      <xdr:rowOff>136893</xdr:rowOff>
    </xdr:to>
    <xdr:sp macro="" textlink="">
      <xdr:nvSpPr>
        <xdr:cNvPr id="989" name="月 988"/>
        <xdr:cNvSpPr/>
      </xdr:nvSpPr>
      <xdr:spPr>
        <a:xfrm rot="13320000">
          <a:off x="4383597" y="1734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169</xdr:row>
      <xdr:rowOff>23653</xdr:rowOff>
    </xdr:from>
    <xdr:to>
      <xdr:col>7</xdr:col>
      <xdr:colOff>375890</xdr:colOff>
      <xdr:row>169</xdr:row>
      <xdr:rowOff>139714</xdr:rowOff>
    </xdr:to>
    <xdr:sp macro="" textlink="">
      <xdr:nvSpPr>
        <xdr:cNvPr id="990" name="太陽 989"/>
        <xdr:cNvSpPr/>
      </xdr:nvSpPr>
      <xdr:spPr>
        <a:xfrm>
          <a:off x="4344379" y="17644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170</xdr:row>
      <xdr:rowOff>31493</xdr:rowOff>
    </xdr:from>
    <xdr:to>
      <xdr:col>7</xdr:col>
      <xdr:colOff>359597</xdr:colOff>
      <xdr:row>170</xdr:row>
      <xdr:rowOff>136893</xdr:rowOff>
    </xdr:to>
    <xdr:sp macro="" textlink="">
      <xdr:nvSpPr>
        <xdr:cNvPr id="991" name="月 990"/>
        <xdr:cNvSpPr/>
      </xdr:nvSpPr>
      <xdr:spPr>
        <a:xfrm rot="13320000">
          <a:off x="4383597" y="17805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172</xdr:row>
      <xdr:rowOff>23653</xdr:rowOff>
    </xdr:from>
    <xdr:to>
      <xdr:col>7</xdr:col>
      <xdr:colOff>375890</xdr:colOff>
      <xdr:row>172</xdr:row>
      <xdr:rowOff>139714</xdr:rowOff>
    </xdr:to>
    <xdr:sp macro="" textlink="">
      <xdr:nvSpPr>
        <xdr:cNvPr id="992" name="太陽 991"/>
        <xdr:cNvSpPr/>
      </xdr:nvSpPr>
      <xdr:spPr>
        <a:xfrm>
          <a:off x="4344379" y="18102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173</xdr:row>
      <xdr:rowOff>31493</xdr:rowOff>
    </xdr:from>
    <xdr:to>
      <xdr:col>7</xdr:col>
      <xdr:colOff>359597</xdr:colOff>
      <xdr:row>173</xdr:row>
      <xdr:rowOff>136893</xdr:rowOff>
    </xdr:to>
    <xdr:sp macro="" textlink="">
      <xdr:nvSpPr>
        <xdr:cNvPr id="993" name="月 992"/>
        <xdr:cNvSpPr/>
      </xdr:nvSpPr>
      <xdr:spPr>
        <a:xfrm rot="13320000">
          <a:off x="4383597" y="18262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175</xdr:row>
      <xdr:rowOff>23653</xdr:rowOff>
    </xdr:from>
    <xdr:to>
      <xdr:col>7</xdr:col>
      <xdr:colOff>375890</xdr:colOff>
      <xdr:row>175</xdr:row>
      <xdr:rowOff>139714</xdr:rowOff>
    </xdr:to>
    <xdr:sp macro="" textlink="">
      <xdr:nvSpPr>
        <xdr:cNvPr id="994" name="太陽 993"/>
        <xdr:cNvSpPr/>
      </xdr:nvSpPr>
      <xdr:spPr>
        <a:xfrm>
          <a:off x="4344379" y="18559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176</xdr:row>
      <xdr:rowOff>31493</xdr:rowOff>
    </xdr:from>
    <xdr:to>
      <xdr:col>7</xdr:col>
      <xdr:colOff>359597</xdr:colOff>
      <xdr:row>176</xdr:row>
      <xdr:rowOff>136893</xdr:rowOff>
    </xdr:to>
    <xdr:sp macro="" textlink="">
      <xdr:nvSpPr>
        <xdr:cNvPr id="995" name="月 994"/>
        <xdr:cNvSpPr/>
      </xdr:nvSpPr>
      <xdr:spPr>
        <a:xfrm rot="13320000">
          <a:off x="4383597" y="18719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178</xdr:row>
      <xdr:rowOff>23653</xdr:rowOff>
    </xdr:from>
    <xdr:to>
      <xdr:col>7</xdr:col>
      <xdr:colOff>375890</xdr:colOff>
      <xdr:row>178</xdr:row>
      <xdr:rowOff>139714</xdr:rowOff>
    </xdr:to>
    <xdr:sp macro="" textlink="">
      <xdr:nvSpPr>
        <xdr:cNvPr id="996" name="太陽 995"/>
        <xdr:cNvSpPr/>
      </xdr:nvSpPr>
      <xdr:spPr>
        <a:xfrm>
          <a:off x="4344379" y="19016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179</xdr:row>
      <xdr:rowOff>31493</xdr:rowOff>
    </xdr:from>
    <xdr:to>
      <xdr:col>7</xdr:col>
      <xdr:colOff>359597</xdr:colOff>
      <xdr:row>179</xdr:row>
      <xdr:rowOff>136893</xdr:rowOff>
    </xdr:to>
    <xdr:sp macro="" textlink="">
      <xdr:nvSpPr>
        <xdr:cNvPr id="997" name="月 996"/>
        <xdr:cNvSpPr/>
      </xdr:nvSpPr>
      <xdr:spPr>
        <a:xfrm rot="13320000">
          <a:off x="4383597" y="19176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181</xdr:row>
      <xdr:rowOff>23653</xdr:rowOff>
    </xdr:from>
    <xdr:to>
      <xdr:col>7</xdr:col>
      <xdr:colOff>375890</xdr:colOff>
      <xdr:row>181</xdr:row>
      <xdr:rowOff>139714</xdr:rowOff>
    </xdr:to>
    <xdr:sp macro="" textlink="">
      <xdr:nvSpPr>
        <xdr:cNvPr id="998" name="太陽 997"/>
        <xdr:cNvSpPr/>
      </xdr:nvSpPr>
      <xdr:spPr>
        <a:xfrm>
          <a:off x="4344379" y="19473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182</xdr:row>
      <xdr:rowOff>31493</xdr:rowOff>
    </xdr:from>
    <xdr:to>
      <xdr:col>7</xdr:col>
      <xdr:colOff>359597</xdr:colOff>
      <xdr:row>182</xdr:row>
      <xdr:rowOff>136893</xdr:rowOff>
    </xdr:to>
    <xdr:sp macro="" textlink="">
      <xdr:nvSpPr>
        <xdr:cNvPr id="999" name="月 998"/>
        <xdr:cNvSpPr/>
      </xdr:nvSpPr>
      <xdr:spPr>
        <a:xfrm rot="13320000">
          <a:off x="4383597" y="19633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181</xdr:row>
      <xdr:rowOff>23653</xdr:rowOff>
    </xdr:from>
    <xdr:to>
      <xdr:col>7</xdr:col>
      <xdr:colOff>375890</xdr:colOff>
      <xdr:row>181</xdr:row>
      <xdr:rowOff>139714</xdr:rowOff>
    </xdr:to>
    <xdr:sp macro="" textlink="">
      <xdr:nvSpPr>
        <xdr:cNvPr id="1000" name="太陽 999"/>
        <xdr:cNvSpPr/>
      </xdr:nvSpPr>
      <xdr:spPr>
        <a:xfrm>
          <a:off x="4344379" y="19473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182</xdr:row>
      <xdr:rowOff>31493</xdr:rowOff>
    </xdr:from>
    <xdr:to>
      <xdr:col>7</xdr:col>
      <xdr:colOff>359597</xdr:colOff>
      <xdr:row>182</xdr:row>
      <xdr:rowOff>136893</xdr:rowOff>
    </xdr:to>
    <xdr:sp macro="" textlink="">
      <xdr:nvSpPr>
        <xdr:cNvPr id="1001" name="月 1000"/>
        <xdr:cNvSpPr/>
      </xdr:nvSpPr>
      <xdr:spPr>
        <a:xfrm rot="13320000">
          <a:off x="4383597" y="19633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184</xdr:row>
      <xdr:rowOff>23653</xdr:rowOff>
    </xdr:from>
    <xdr:to>
      <xdr:col>7</xdr:col>
      <xdr:colOff>375890</xdr:colOff>
      <xdr:row>184</xdr:row>
      <xdr:rowOff>139714</xdr:rowOff>
    </xdr:to>
    <xdr:sp macro="" textlink="">
      <xdr:nvSpPr>
        <xdr:cNvPr id="1002" name="太陽 1001"/>
        <xdr:cNvSpPr/>
      </xdr:nvSpPr>
      <xdr:spPr>
        <a:xfrm>
          <a:off x="4344379" y="19930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185</xdr:row>
      <xdr:rowOff>31493</xdr:rowOff>
    </xdr:from>
    <xdr:to>
      <xdr:col>7</xdr:col>
      <xdr:colOff>359597</xdr:colOff>
      <xdr:row>185</xdr:row>
      <xdr:rowOff>136893</xdr:rowOff>
    </xdr:to>
    <xdr:sp macro="" textlink="">
      <xdr:nvSpPr>
        <xdr:cNvPr id="1003" name="月 1002"/>
        <xdr:cNvSpPr/>
      </xdr:nvSpPr>
      <xdr:spPr>
        <a:xfrm rot="13320000">
          <a:off x="4383597" y="20091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187</xdr:row>
      <xdr:rowOff>23653</xdr:rowOff>
    </xdr:from>
    <xdr:to>
      <xdr:col>7</xdr:col>
      <xdr:colOff>375890</xdr:colOff>
      <xdr:row>187</xdr:row>
      <xdr:rowOff>139714</xdr:rowOff>
    </xdr:to>
    <xdr:sp macro="" textlink="">
      <xdr:nvSpPr>
        <xdr:cNvPr id="1004" name="太陽 1003"/>
        <xdr:cNvSpPr/>
      </xdr:nvSpPr>
      <xdr:spPr>
        <a:xfrm>
          <a:off x="4344379" y="20388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188</xdr:row>
      <xdr:rowOff>31493</xdr:rowOff>
    </xdr:from>
    <xdr:to>
      <xdr:col>7</xdr:col>
      <xdr:colOff>359597</xdr:colOff>
      <xdr:row>188</xdr:row>
      <xdr:rowOff>136893</xdr:rowOff>
    </xdr:to>
    <xdr:sp macro="" textlink="">
      <xdr:nvSpPr>
        <xdr:cNvPr id="1005" name="月 1004"/>
        <xdr:cNvSpPr/>
      </xdr:nvSpPr>
      <xdr:spPr>
        <a:xfrm rot="13320000">
          <a:off x="4383597" y="20548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190</xdr:row>
      <xdr:rowOff>23653</xdr:rowOff>
    </xdr:from>
    <xdr:to>
      <xdr:col>7</xdr:col>
      <xdr:colOff>375890</xdr:colOff>
      <xdr:row>190</xdr:row>
      <xdr:rowOff>139714</xdr:rowOff>
    </xdr:to>
    <xdr:sp macro="" textlink="">
      <xdr:nvSpPr>
        <xdr:cNvPr id="1006" name="太陽 1005"/>
        <xdr:cNvSpPr/>
      </xdr:nvSpPr>
      <xdr:spPr>
        <a:xfrm>
          <a:off x="4344379" y="20845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191</xdr:row>
      <xdr:rowOff>31493</xdr:rowOff>
    </xdr:from>
    <xdr:to>
      <xdr:col>7</xdr:col>
      <xdr:colOff>359597</xdr:colOff>
      <xdr:row>191</xdr:row>
      <xdr:rowOff>136893</xdr:rowOff>
    </xdr:to>
    <xdr:sp macro="" textlink="">
      <xdr:nvSpPr>
        <xdr:cNvPr id="1007" name="月 1006"/>
        <xdr:cNvSpPr/>
      </xdr:nvSpPr>
      <xdr:spPr>
        <a:xfrm rot="13320000">
          <a:off x="4383597" y="21005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193</xdr:row>
      <xdr:rowOff>23653</xdr:rowOff>
    </xdr:from>
    <xdr:to>
      <xdr:col>7</xdr:col>
      <xdr:colOff>375890</xdr:colOff>
      <xdr:row>193</xdr:row>
      <xdr:rowOff>139714</xdr:rowOff>
    </xdr:to>
    <xdr:sp macro="" textlink="">
      <xdr:nvSpPr>
        <xdr:cNvPr id="1008" name="太陽 1007"/>
        <xdr:cNvSpPr/>
      </xdr:nvSpPr>
      <xdr:spPr>
        <a:xfrm>
          <a:off x="4344379" y="21302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194</xdr:row>
      <xdr:rowOff>31493</xdr:rowOff>
    </xdr:from>
    <xdr:to>
      <xdr:col>7</xdr:col>
      <xdr:colOff>359597</xdr:colOff>
      <xdr:row>194</xdr:row>
      <xdr:rowOff>136893</xdr:rowOff>
    </xdr:to>
    <xdr:sp macro="" textlink="">
      <xdr:nvSpPr>
        <xdr:cNvPr id="1009" name="月 1008"/>
        <xdr:cNvSpPr/>
      </xdr:nvSpPr>
      <xdr:spPr>
        <a:xfrm rot="13320000">
          <a:off x="4383597" y="21462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196</xdr:row>
      <xdr:rowOff>23653</xdr:rowOff>
    </xdr:from>
    <xdr:to>
      <xdr:col>7</xdr:col>
      <xdr:colOff>375890</xdr:colOff>
      <xdr:row>196</xdr:row>
      <xdr:rowOff>139714</xdr:rowOff>
    </xdr:to>
    <xdr:sp macro="" textlink="">
      <xdr:nvSpPr>
        <xdr:cNvPr id="1010" name="太陽 1009"/>
        <xdr:cNvSpPr/>
      </xdr:nvSpPr>
      <xdr:spPr>
        <a:xfrm>
          <a:off x="4344379" y="21759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197</xdr:row>
      <xdr:rowOff>31493</xdr:rowOff>
    </xdr:from>
    <xdr:to>
      <xdr:col>7</xdr:col>
      <xdr:colOff>359597</xdr:colOff>
      <xdr:row>197</xdr:row>
      <xdr:rowOff>136893</xdr:rowOff>
    </xdr:to>
    <xdr:sp macro="" textlink="">
      <xdr:nvSpPr>
        <xdr:cNvPr id="1011" name="月 1010"/>
        <xdr:cNvSpPr/>
      </xdr:nvSpPr>
      <xdr:spPr>
        <a:xfrm rot="13320000">
          <a:off x="4383597" y="21919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199</xdr:row>
      <xdr:rowOff>23653</xdr:rowOff>
    </xdr:from>
    <xdr:to>
      <xdr:col>7</xdr:col>
      <xdr:colOff>375890</xdr:colOff>
      <xdr:row>199</xdr:row>
      <xdr:rowOff>139714</xdr:rowOff>
    </xdr:to>
    <xdr:sp macro="" textlink="">
      <xdr:nvSpPr>
        <xdr:cNvPr id="1012" name="太陽 1011"/>
        <xdr:cNvSpPr/>
      </xdr:nvSpPr>
      <xdr:spPr>
        <a:xfrm>
          <a:off x="4344379" y="22216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200</xdr:row>
      <xdr:rowOff>31493</xdr:rowOff>
    </xdr:from>
    <xdr:to>
      <xdr:col>7</xdr:col>
      <xdr:colOff>359597</xdr:colOff>
      <xdr:row>200</xdr:row>
      <xdr:rowOff>136893</xdr:rowOff>
    </xdr:to>
    <xdr:sp macro="" textlink="">
      <xdr:nvSpPr>
        <xdr:cNvPr id="1013" name="月 1012"/>
        <xdr:cNvSpPr/>
      </xdr:nvSpPr>
      <xdr:spPr>
        <a:xfrm rot="13320000">
          <a:off x="4383597" y="22377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142</xdr:row>
      <xdr:rowOff>23653</xdr:rowOff>
    </xdr:from>
    <xdr:to>
      <xdr:col>7</xdr:col>
      <xdr:colOff>375890</xdr:colOff>
      <xdr:row>142</xdr:row>
      <xdr:rowOff>139714</xdr:rowOff>
    </xdr:to>
    <xdr:sp macro="" textlink="">
      <xdr:nvSpPr>
        <xdr:cNvPr id="1014" name="太陽 1013"/>
        <xdr:cNvSpPr/>
      </xdr:nvSpPr>
      <xdr:spPr>
        <a:xfrm>
          <a:off x="4344379" y="13530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143</xdr:row>
      <xdr:rowOff>31493</xdr:rowOff>
    </xdr:from>
    <xdr:to>
      <xdr:col>7</xdr:col>
      <xdr:colOff>359597</xdr:colOff>
      <xdr:row>143</xdr:row>
      <xdr:rowOff>136893</xdr:rowOff>
    </xdr:to>
    <xdr:sp macro="" textlink="">
      <xdr:nvSpPr>
        <xdr:cNvPr id="1015" name="月 1014"/>
        <xdr:cNvSpPr/>
      </xdr:nvSpPr>
      <xdr:spPr>
        <a:xfrm rot="13320000">
          <a:off x="4383597" y="13690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145</xdr:row>
      <xdr:rowOff>23653</xdr:rowOff>
    </xdr:from>
    <xdr:to>
      <xdr:col>7</xdr:col>
      <xdr:colOff>375890</xdr:colOff>
      <xdr:row>145</xdr:row>
      <xdr:rowOff>139714</xdr:rowOff>
    </xdr:to>
    <xdr:sp macro="" textlink="">
      <xdr:nvSpPr>
        <xdr:cNvPr id="1016" name="太陽 1015"/>
        <xdr:cNvSpPr/>
      </xdr:nvSpPr>
      <xdr:spPr>
        <a:xfrm>
          <a:off x="4344379" y="13987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146</xdr:row>
      <xdr:rowOff>31493</xdr:rowOff>
    </xdr:from>
    <xdr:to>
      <xdr:col>7</xdr:col>
      <xdr:colOff>359597</xdr:colOff>
      <xdr:row>146</xdr:row>
      <xdr:rowOff>136893</xdr:rowOff>
    </xdr:to>
    <xdr:sp macro="" textlink="">
      <xdr:nvSpPr>
        <xdr:cNvPr id="1017" name="月 1016"/>
        <xdr:cNvSpPr/>
      </xdr:nvSpPr>
      <xdr:spPr>
        <a:xfrm rot="13320000">
          <a:off x="4383597" y="14147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148</xdr:row>
      <xdr:rowOff>23653</xdr:rowOff>
    </xdr:from>
    <xdr:to>
      <xdr:col>7</xdr:col>
      <xdr:colOff>375890</xdr:colOff>
      <xdr:row>148</xdr:row>
      <xdr:rowOff>139714</xdr:rowOff>
    </xdr:to>
    <xdr:sp macro="" textlink="">
      <xdr:nvSpPr>
        <xdr:cNvPr id="1018" name="太陽 1017"/>
        <xdr:cNvSpPr/>
      </xdr:nvSpPr>
      <xdr:spPr>
        <a:xfrm>
          <a:off x="4344379" y="14444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149</xdr:row>
      <xdr:rowOff>31493</xdr:rowOff>
    </xdr:from>
    <xdr:to>
      <xdr:col>7</xdr:col>
      <xdr:colOff>359597</xdr:colOff>
      <xdr:row>149</xdr:row>
      <xdr:rowOff>136893</xdr:rowOff>
    </xdr:to>
    <xdr:sp macro="" textlink="">
      <xdr:nvSpPr>
        <xdr:cNvPr id="1019" name="月 1018"/>
        <xdr:cNvSpPr/>
      </xdr:nvSpPr>
      <xdr:spPr>
        <a:xfrm rot="13320000">
          <a:off x="4383597" y="14604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151</xdr:row>
      <xdr:rowOff>23653</xdr:rowOff>
    </xdr:from>
    <xdr:to>
      <xdr:col>7</xdr:col>
      <xdr:colOff>375890</xdr:colOff>
      <xdr:row>151</xdr:row>
      <xdr:rowOff>139714</xdr:rowOff>
    </xdr:to>
    <xdr:sp macro="" textlink="">
      <xdr:nvSpPr>
        <xdr:cNvPr id="1020" name="太陽 1019"/>
        <xdr:cNvSpPr/>
      </xdr:nvSpPr>
      <xdr:spPr>
        <a:xfrm>
          <a:off x="4344379" y="14901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152</xdr:row>
      <xdr:rowOff>31493</xdr:rowOff>
    </xdr:from>
    <xdr:to>
      <xdr:col>7</xdr:col>
      <xdr:colOff>359597</xdr:colOff>
      <xdr:row>152</xdr:row>
      <xdr:rowOff>136893</xdr:rowOff>
    </xdr:to>
    <xdr:sp macro="" textlink="">
      <xdr:nvSpPr>
        <xdr:cNvPr id="1021" name="月 1020"/>
        <xdr:cNvSpPr/>
      </xdr:nvSpPr>
      <xdr:spPr>
        <a:xfrm rot="13320000">
          <a:off x="4383597" y="15061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151</xdr:row>
      <xdr:rowOff>23653</xdr:rowOff>
    </xdr:from>
    <xdr:to>
      <xdr:col>7</xdr:col>
      <xdr:colOff>375890</xdr:colOff>
      <xdr:row>151</xdr:row>
      <xdr:rowOff>139714</xdr:rowOff>
    </xdr:to>
    <xdr:sp macro="" textlink="">
      <xdr:nvSpPr>
        <xdr:cNvPr id="1022" name="太陽 1021"/>
        <xdr:cNvSpPr/>
      </xdr:nvSpPr>
      <xdr:spPr>
        <a:xfrm>
          <a:off x="4344379" y="14901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152</xdr:row>
      <xdr:rowOff>31493</xdr:rowOff>
    </xdr:from>
    <xdr:to>
      <xdr:col>7</xdr:col>
      <xdr:colOff>359597</xdr:colOff>
      <xdr:row>152</xdr:row>
      <xdr:rowOff>136893</xdr:rowOff>
    </xdr:to>
    <xdr:sp macro="" textlink="">
      <xdr:nvSpPr>
        <xdr:cNvPr id="1023" name="月 1022"/>
        <xdr:cNvSpPr/>
      </xdr:nvSpPr>
      <xdr:spPr>
        <a:xfrm rot="13320000">
          <a:off x="4383597" y="15061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154</xdr:row>
      <xdr:rowOff>23653</xdr:rowOff>
    </xdr:from>
    <xdr:to>
      <xdr:col>7</xdr:col>
      <xdr:colOff>375890</xdr:colOff>
      <xdr:row>154</xdr:row>
      <xdr:rowOff>139714</xdr:rowOff>
    </xdr:to>
    <xdr:sp macro="" textlink="">
      <xdr:nvSpPr>
        <xdr:cNvPr id="1024" name="太陽 1023"/>
        <xdr:cNvSpPr/>
      </xdr:nvSpPr>
      <xdr:spPr>
        <a:xfrm>
          <a:off x="4344379" y="15358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155</xdr:row>
      <xdr:rowOff>31493</xdr:rowOff>
    </xdr:from>
    <xdr:to>
      <xdr:col>7</xdr:col>
      <xdr:colOff>359597</xdr:colOff>
      <xdr:row>155</xdr:row>
      <xdr:rowOff>136893</xdr:rowOff>
    </xdr:to>
    <xdr:sp macro="" textlink="">
      <xdr:nvSpPr>
        <xdr:cNvPr id="1025" name="月 1024"/>
        <xdr:cNvSpPr/>
      </xdr:nvSpPr>
      <xdr:spPr>
        <a:xfrm rot="13320000">
          <a:off x="4383597" y="15519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157</xdr:row>
      <xdr:rowOff>23653</xdr:rowOff>
    </xdr:from>
    <xdr:to>
      <xdr:col>7</xdr:col>
      <xdr:colOff>375890</xdr:colOff>
      <xdr:row>157</xdr:row>
      <xdr:rowOff>139714</xdr:rowOff>
    </xdr:to>
    <xdr:sp macro="" textlink="">
      <xdr:nvSpPr>
        <xdr:cNvPr id="1026" name="太陽 1025"/>
        <xdr:cNvSpPr/>
      </xdr:nvSpPr>
      <xdr:spPr>
        <a:xfrm>
          <a:off x="4344379" y="15816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158</xdr:row>
      <xdr:rowOff>31493</xdr:rowOff>
    </xdr:from>
    <xdr:to>
      <xdr:col>7</xdr:col>
      <xdr:colOff>359597</xdr:colOff>
      <xdr:row>158</xdr:row>
      <xdr:rowOff>136893</xdr:rowOff>
    </xdr:to>
    <xdr:sp macro="" textlink="">
      <xdr:nvSpPr>
        <xdr:cNvPr id="1027" name="月 1026"/>
        <xdr:cNvSpPr/>
      </xdr:nvSpPr>
      <xdr:spPr>
        <a:xfrm rot="13320000">
          <a:off x="4383597" y="15976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160</xdr:row>
      <xdr:rowOff>23653</xdr:rowOff>
    </xdr:from>
    <xdr:to>
      <xdr:col>7</xdr:col>
      <xdr:colOff>375890</xdr:colOff>
      <xdr:row>160</xdr:row>
      <xdr:rowOff>139714</xdr:rowOff>
    </xdr:to>
    <xdr:sp macro="" textlink="">
      <xdr:nvSpPr>
        <xdr:cNvPr id="1028" name="太陽 1027"/>
        <xdr:cNvSpPr/>
      </xdr:nvSpPr>
      <xdr:spPr>
        <a:xfrm>
          <a:off x="4344379" y="16273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161</xdr:row>
      <xdr:rowOff>31493</xdr:rowOff>
    </xdr:from>
    <xdr:to>
      <xdr:col>7</xdr:col>
      <xdr:colOff>359597</xdr:colOff>
      <xdr:row>161</xdr:row>
      <xdr:rowOff>136893</xdr:rowOff>
    </xdr:to>
    <xdr:sp macro="" textlink="">
      <xdr:nvSpPr>
        <xdr:cNvPr id="1029" name="月 1028"/>
        <xdr:cNvSpPr/>
      </xdr:nvSpPr>
      <xdr:spPr>
        <a:xfrm rot="13320000">
          <a:off x="4383597" y="16433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163</xdr:row>
      <xdr:rowOff>23653</xdr:rowOff>
    </xdr:from>
    <xdr:to>
      <xdr:col>7</xdr:col>
      <xdr:colOff>375890</xdr:colOff>
      <xdr:row>163</xdr:row>
      <xdr:rowOff>139714</xdr:rowOff>
    </xdr:to>
    <xdr:sp macro="" textlink="">
      <xdr:nvSpPr>
        <xdr:cNvPr id="1030" name="太陽 1029"/>
        <xdr:cNvSpPr/>
      </xdr:nvSpPr>
      <xdr:spPr>
        <a:xfrm>
          <a:off x="4344379" y="16730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164</xdr:row>
      <xdr:rowOff>31493</xdr:rowOff>
    </xdr:from>
    <xdr:to>
      <xdr:col>7</xdr:col>
      <xdr:colOff>359597</xdr:colOff>
      <xdr:row>164</xdr:row>
      <xdr:rowOff>136893</xdr:rowOff>
    </xdr:to>
    <xdr:sp macro="" textlink="">
      <xdr:nvSpPr>
        <xdr:cNvPr id="1031" name="月 1030"/>
        <xdr:cNvSpPr/>
      </xdr:nvSpPr>
      <xdr:spPr>
        <a:xfrm rot="13320000">
          <a:off x="4383597" y="16890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166</xdr:row>
      <xdr:rowOff>23653</xdr:rowOff>
    </xdr:from>
    <xdr:to>
      <xdr:col>7</xdr:col>
      <xdr:colOff>375890</xdr:colOff>
      <xdr:row>166</xdr:row>
      <xdr:rowOff>139714</xdr:rowOff>
    </xdr:to>
    <xdr:sp macro="" textlink="">
      <xdr:nvSpPr>
        <xdr:cNvPr id="1032" name="太陽 1031"/>
        <xdr:cNvSpPr/>
      </xdr:nvSpPr>
      <xdr:spPr>
        <a:xfrm>
          <a:off x="4344379" y="1718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167</xdr:row>
      <xdr:rowOff>31493</xdr:rowOff>
    </xdr:from>
    <xdr:to>
      <xdr:col>7</xdr:col>
      <xdr:colOff>359597</xdr:colOff>
      <xdr:row>167</xdr:row>
      <xdr:rowOff>136893</xdr:rowOff>
    </xdr:to>
    <xdr:sp macro="" textlink="">
      <xdr:nvSpPr>
        <xdr:cNvPr id="1033" name="月 1032"/>
        <xdr:cNvSpPr/>
      </xdr:nvSpPr>
      <xdr:spPr>
        <a:xfrm rot="13320000">
          <a:off x="4383597" y="1734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169</xdr:row>
      <xdr:rowOff>23653</xdr:rowOff>
    </xdr:from>
    <xdr:to>
      <xdr:col>7</xdr:col>
      <xdr:colOff>375890</xdr:colOff>
      <xdr:row>169</xdr:row>
      <xdr:rowOff>139714</xdr:rowOff>
    </xdr:to>
    <xdr:sp macro="" textlink="">
      <xdr:nvSpPr>
        <xdr:cNvPr id="1034" name="太陽 1033"/>
        <xdr:cNvSpPr/>
      </xdr:nvSpPr>
      <xdr:spPr>
        <a:xfrm>
          <a:off x="4344379" y="17644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170</xdr:row>
      <xdr:rowOff>31493</xdr:rowOff>
    </xdr:from>
    <xdr:to>
      <xdr:col>7</xdr:col>
      <xdr:colOff>359597</xdr:colOff>
      <xdr:row>170</xdr:row>
      <xdr:rowOff>136893</xdr:rowOff>
    </xdr:to>
    <xdr:sp macro="" textlink="">
      <xdr:nvSpPr>
        <xdr:cNvPr id="1035" name="月 1034"/>
        <xdr:cNvSpPr/>
      </xdr:nvSpPr>
      <xdr:spPr>
        <a:xfrm rot="13320000">
          <a:off x="4383597" y="17805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172</xdr:row>
      <xdr:rowOff>23653</xdr:rowOff>
    </xdr:from>
    <xdr:to>
      <xdr:col>7</xdr:col>
      <xdr:colOff>375890</xdr:colOff>
      <xdr:row>172</xdr:row>
      <xdr:rowOff>139714</xdr:rowOff>
    </xdr:to>
    <xdr:sp macro="" textlink="">
      <xdr:nvSpPr>
        <xdr:cNvPr id="1036" name="太陽 1035"/>
        <xdr:cNvSpPr/>
      </xdr:nvSpPr>
      <xdr:spPr>
        <a:xfrm>
          <a:off x="4344379" y="18102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173</xdr:row>
      <xdr:rowOff>31493</xdr:rowOff>
    </xdr:from>
    <xdr:to>
      <xdr:col>7</xdr:col>
      <xdr:colOff>359597</xdr:colOff>
      <xdr:row>173</xdr:row>
      <xdr:rowOff>136893</xdr:rowOff>
    </xdr:to>
    <xdr:sp macro="" textlink="">
      <xdr:nvSpPr>
        <xdr:cNvPr id="1037" name="月 1036"/>
        <xdr:cNvSpPr/>
      </xdr:nvSpPr>
      <xdr:spPr>
        <a:xfrm rot="13320000">
          <a:off x="4383597" y="18262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175</xdr:row>
      <xdr:rowOff>23653</xdr:rowOff>
    </xdr:from>
    <xdr:to>
      <xdr:col>7</xdr:col>
      <xdr:colOff>375890</xdr:colOff>
      <xdr:row>175</xdr:row>
      <xdr:rowOff>139714</xdr:rowOff>
    </xdr:to>
    <xdr:sp macro="" textlink="">
      <xdr:nvSpPr>
        <xdr:cNvPr id="1038" name="太陽 1037"/>
        <xdr:cNvSpPr/>
      </xdr:nvSpPr>
      <xdr:spPr>
        <a:xfrm>
          <a:off x="4344379" y="18559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176</xdr:row>
      <xdr:rowOff>31493</xdr:rowOff>
    </xdr:from>
    <xdr:to>
      <xdr:col>7</xdr:col>
      <xdr:colOff>359597</xdr:colOff>
      <xdr:row>176</xdr:row>
      <xdr:rowOff>136893</xdr:rowOff>
    </xdr:to>
    <xdr:sp macro="" textlink="">
      <xdr:nvSpPr>
        <xdr:cNvPr id="1039" name="月 1038"/>
        <xdr:cNvSpPr/>
      </xdr:nvSpPr>
      <xdr:spPr>
        <a:xfrm rot="13320000">
          <a:off x="4383597" y="18719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178</xdr:row>
      <xdr:rowOff>23653</xdr:rowOff>
    </xdr:from>
    <xdr:to>
      <xdr:col>7</xdr:col>
      <xdr:colOff>375890</xdr:colOff>
      <xdr:row>178</xdr:row>
      <xdr:rowOff>139714</xdr:rowOff>
    </xdr:to>
    <xdr:sp macro="" textlink="">
      <xdr:nvSpPr>
        <xdr:cNvPr id="1040" name="太陽 1039"/>
        <xdr:cNvSpPr/>
      </xdr:nvSpPr>
      <xdr:spPr>
        <a:xfrm>
          <a:off x="4344379" y="19016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179</xdr:row>
      <xdr:rowOff>31493</xdr:rowOff>
    </xdr:from>
    <xdr:to>
      <xdr:col>7</xdr:col>
      <xdr:colOff>359597</xdr:colOff>
      <xdr:row>179</xdr:row>
      <xdr:rowOff>136893</xdr:rowOff>
    </xdr:to>
    <xdr:sp macro="" textlink="">
      <xdr:nvSpPr>
        <xdr:cNvPr id="1041" name="月 1040"/>
        <xdr:cNvSpPr/>
      </xdr:nvSpPr>
      <xdr:spPr>
        <a:xfrm rot="13320000">
          <a:off x="4383597" y="19176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181</xdr:row>
      <xdr:rowOff>23653</xdr:rowOff>
    </xdr:from>
    <xdr:to>
      <xdr:col>7</xdr:col>
      <xdr:colOff>375890</xdr:colOff>
      <xdr:row>181</xdr:row>
      <xdr:rowOff>139714</xdr:rowOff>
    </xdr:to>
    <xdr:sp macro="" textlink="">
      <xdr:nvSpPr>
        <xdr:cNvPr id="1042" name="太陽 1041"/>
        <xdr:cNvSpPr/>
      </xdr:nvSpPr>
      <xdr:spPr>
        <a:xfrm>
          <a:off x="4344379" y="19473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182</xdr:row>
      <xdr:rowOff>31493</xdr:rowOff>
    </xdr:from>
    <xdr:to>
      <xdr:col>7</xdr:col>
      <xdr:colOff>359597</xdr:colOff>
      <xdr:row>182</xdr:row>
      <xdr:rowOff>136893</xdr:rowOff>
    </xdr:to>
    <xdr:sp macro="" textlink="">
      <xdr:nvSpPr>
        <xdr:cNvPr id="1043" name="月 1042"/>
        <xdr:cNvSpPr/>
      </xdr:nvSpPr>
      <xdr:spPr>
        <a:xfrm rot="13320000">
          <a:off x="4383597" y="19633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181</xdr:row>
      <xdr:rowOff>23653</xdr:rowOff>
    </xdr:from>
    <xdr:to>
      <xdr:col>7</xdr:col>
      <xdr:colOff>375890</xdr:colOff>
      <xdr:row>181</xdr:row>
      <xdr:rowOff>139714</xdr:rowOff>
    </xdr:to>
    <xdr:sp macro="" textlink="">
      <xdr:nvSpPr>
        <xdr:cNvPr id="1044" name="太陽 1043"/>
        <xdr:cNvSpPr/>
      </xdr:nvSpPr>
      <xdr:spPr>
        <a:xfrm>
          <a:off x="4344379" y="19473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182</xdr:row>
      <xdr:rowOff>31493</xdr:rowOff>
    </xdr:from>
    <xdr:to>
      <xdr:col>7</xdr:col>
      <xdr:colOff>359597</xdr:colOff>
      <xdr:row>182</xdr:row>
      <xdr:rowOff>136893</xdr:rowOff>
    </xdr:to>
    <xdr:sp macro="" textlink="">
      <xdr:nvSpPr>
        <xdr:cNvPr id="1045" name="月 1044"/>
        <xdr:cNvSpPr/>
      </xdr:nvSpPr>
      <xdr:spPr>
        <a:xfrm rot="13320000">
          <a:off x="4383597" y="19633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184</xdr:row>
      <xdr:rowOff>23653</xdr:rowOff>
    </xdr:from>
    <xdr:to>
      <xdr:col>7</xdr:col>
      <xdr:colOff>375890</xdr:colOff>
      <xdr:row>184</xdr:row>
      <xdr:rowOff>139714</xdr:rowOff>
    </xdr:to>
    <xdr:sp macro="" textlink="">
      <xdr:nvSpPr>
        <xdr:cNvPr id="1046" name="太陽 1045"/>
        <xdr:cNvSpPr/>
      </xdr:nvSpPr>
      <xdr:spPr>
        <a:xfrm>
          <a:off x="4344379" y="19930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185</xdr:row>
      <xdr:rowOff>31493</xdr:rowOff>
    </xdr:from>
    <xdr:to>
      <xdr:col>7</xdr:col>
      <xdr:colOff>359597</xdr:colOff>
      <xdr:row>185</xdr:row>
      <xdr:rowOff>136893</xdr:rowOff>
    </xdr:to>
    <xdr:sp macro="" textlink="">
      <xdr:nvSpPr>
        <xdr:cNvPr id="1047" name="月 1046"/>
        <xdr:cNvSpPr/>
      </xdr:nvSpPr>
      <xdr:spPr>
        <a:xfrm rot="13320000">
          <a:off x="4383597" y="20091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187</xdr:row>
      <xdr:rowOff>23653</xdr:rowOff>
    </xdr:from>
    <xdr:to>
      <xdr:col>7</xdr:col>
      <xdr:colOff>375890</xdr:colOff>
      <xdr:row>187</xdr:row>
      <xdr:rowOff>139714</xdr:rowOff>
    </xdr:to>
    <xdr:sp macro="" textlink="">
      <xdr:nvSpPr>
        <xdr:cNvPr id="1048" name="太陽 1047"/>
        <xdr:cNvSpPr/>
      </xdr:nvSpPr>
      <xdr:spPr>
        <a:xfrm>
          <a:off x="4344379" y="20388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188</xdr:row>
      <xdr:rowOff>31493</xdr:rowOff>
    </xdr:from>
    <xdr:to>
      <xdr:col>7</xdr:col>
      <xdr:colOff>359597</xdr:colOff>
      <xdr:row>188</xdr:row>
      <xdr:rowOff>136893</xdr:rowOff>
    </xdr:to>
    <xdr:sp macro="" textlink="">
      <xdr:nvSpPr>
        <xdr:cNvPr id="1049" name="月 1048"/>
        <xdr:cNvSpPr/>
      </xdr:nvSpPr>
      <xdr:spPr>
        <a:xfrm rot="13320000">
          <a:off x="4383597" y="20548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190</xdr:row>
      <xdr:rowOff>23653</xdr:rowOff>
    </xdr:from>
    <xdr:to>
      <xdr:col>7</xdr:col>
      <xdr:colOff>375890</xdr:colOff>
      <xdr:row>190</xdr:row>
      <xdr:rowOff>139714</xdr:rowOff>
    </xdr:to>
    <xdr:sp macro="" textlink="">
      <xdr:nvSpPr>
        <xdr:cNvPr id="1050" name="太陽 1049"/>
        <xdr:cNvSpPr/>
      </xdr:nvSpPr>
      <xdr:spPr>
        <a:xfrm>
          <a:off x="4344379" y="20845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191</xdr:row>
      <xdr:rowOff>31493</xdr:rowOff>
    </xdr:from>
    <xdr:to>
      <xdr:col>7</xdr:col>
      <xdr:colOff>359597</xdr:colOff>
      <xdr:row>191</xdr:row>
      <xdr:rowOff>136893</xdr:rowOff>
    </xdr:to>
    <xdr:sp macro="" textlink="">
      <xdr:nvSpPr>
        <xdr:cNvPr id="1051" name="月 1050"/>
        <xdr:cNvSpPr/>
      </xdr:nvSpPr>
      <xdr:spPr>
        <a:xfrm rot="13320000">
          <a:off x="4383597" y="21005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193</xdr:row>
      <xdr:rowOff>23653</xdr:rowOff>
    </xdr:from>
    <xdr:to>
      <xdr:col>7</xdr:col>
      <xdr:colOff>375890</xdr:colOff>
      <xdr:row>193</xdr:row>
      <xdr:rowOff>139714</xdr:rowOff>
    </xdr:to>
    <xdr:sp macro="" textlink="">
      <xdr:nvSpPr>
        <xdr:cNvPr id="1052" name="太陽 1051"/>
        <xdr:cNvSpPr/>
      </xdr:nvSpPr>
      <xdr:spPr>
        <a:xfrm>
          <a:off x="4344379" y="21302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194</xdr:row>
      <xdr:rowOff>31493</xdr:rowOff>
    </xdr:from>
    <xdr:to>
      <xdr:col>7</xdr:col>
      <xdr:colOff>359597</xdr:colOff>
      <xdr:row>194</xdr:row>
      <xdr:rowOff>136893</xdr:rowOff>
    </xdr:to>
    <xdr:sp macro="" textlink="">
      <xdr:nvSpPr>
        <xdr:cNvPr id="1053" name="月 1052"/>
        <xdr:cNvSpPr/>
      </xdr:nvSpPr>
      <xdr:spPr>
        <a:xfrm rot="13320000">
          <a:off x="4383597" y="21462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196</xdr:row>
      <xdr:rowOff>23653</xdr:rowOff>
    </xdr:from>
    <xdr:to>
      <xdr:col>7</xdr:col>
      <xdr:colOff>375890</xdr:colOff>
      <xdr:row>196</xdr:row>
      <xdr:rowOff>139714</xdr:rowOff>
    </xdr:to>
    <xdr:sp macro="" textlink="">
      <xdr:nvSpPr>
        <xdr:cNvPr id="1054" name="太陽 1053"/>
        <xdr:cNvSpPr/>
      </xdr:nvSpPr>
      <xdr:spPr>
        <a:xfrm>
          <a:off x="4344379" y="21759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197</xdr:row>
      <xdr:rowOff>31493</xdr:rowOff>
    </xdr:from>
    <xdr:to>
      <xdr:col>7</xdr:col>
      <xdr:colOff>359597</xdr:colOff>
      <xdr:row>197</xdr:row>
      <xdr:rowOff>136893</xdr:rowOff>
    </xdr:to>
    <xdr:sp macro="" textlink="">
      <xdr:nvSpPr>
        <xdr:cNvPr id="1055" name="月 1054"/>
        <xdr:cNvSpPr/>
      </xdr:nvSpPr>
      <xdr:spPr>
        <a:xfrm rot="13320000">
          <a:off x="4383597" y="21919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199</xdr:row>
      <xdr:rowOff>23653</xdr:rowOff>
    </xdr:from>
    <xdr:to>
      <xdr:col>7</xdr:col>
      <xdr:colOff>375890</xdr:colOff>
      <xdr:row>199</xdr:row>
      <xdr:rowOff>139714</xdr:rowOff>
    </xdr:to>
    <xdr:sp macro="" textlink="">
      <xdr:nvSpPr>
        <xdr:cNvPr id="1056" name="太陽 1055"/>
        <xdr:cNvSpPr/>
      </xdr:nvSpPr>
      <xdr:spPr>
        <a:xfrm>
          <a:off x="4344379" y="22216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200</xdr:row>
      <xdr:rowOff>31493</xdr:rowOff>
    </xdr:from>
    <xdr:to>
      <xdr:col>7</xdr:col>
      <xdr:colOff>359597</xdr:colOff>
      <xdr:row>200</xdr:row>
      <xdr:rowOff>136893</xdr:rowOff>
    </xdr:to>
    <xdr:sp macro="" textlink="">
      <xdr:nvSpPr>
        <xdr:cNvPr id="1057" name="月 1056"/>
        <xdr:cNvSpPr/>
      </xdr:nvSpPr>
      <xdr:spPr>
        <a:xfrm rot="13320000">
          <a:off x="4383597" y="22377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142</xdr:row>
      <xdr:rowOff>23653</xdr:rowOff>
    </xdr:from>
    <xdr:to>
      <xdr:col>7</xdr:col>
      <xdr:colOff>375890</xdr:colOff>
      <xdr:row>142</xdr:row>
      <xdr:rowOff>139714</xdr:rowOff>
    </xdr:to>
    <xdr:sp macro="" textlink="">
      <xdr:nvSpPr>
        <xdr:cNvPr id="1058" name="太陽 1057"/>
        <xdr:cNvSpPr/>
      </xdr:nvSpPr>
      <xdr:spPr>
        <a:xfrm>
          <a:off x="4344379" y="13530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143</xdr:row>
      <xdr:rowOff>31493</xdr:rowOff>
    </xdr:from>
    <xdr:to>
      <xdr:col>7</xdr:col>
      <xdr:colOff>359597</xdr:colOff>
      <xdr:row>143</xdr:row>
      <xdr:rowOff>136893</xdr:rowOff>
    </xdr:to>
    <xdr:sp macro="" textlink="">
      <xdr:nvSpPr>
        <xdr:cNvPr id="1059" name="月 1058"/>
        <xdr:cNvSpPr/>
      </xdr:nvSpPr>
      <xdr:spPr>
        <a:xfrm rot="13320000">
          <a:off x="4383597" y="13690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145</xdr:row>
      <xdr:rowOff>23653</xdr:rowOff>
    </xdr:from>
    <xdr:to>
      <xdr:col>7</xdr:col>
      <xdr:colOff>375890</xdr:colOff>
      <xdr:row>145</xdr:row>
      <xdr:rowOff>139714</xdr:rowOff>
    </xdr:to>
    <xdr:sp macro="" textlink="">
      <xdr:nvSpPr>
        <xdr:cNvPr id="1060" name="太陽 1059"/>
        <xdr:cNvSpPr/>
      </xdr:nvSpPr>
      <xdr:spPr>
        <a:xfrm>
          <a:off x="4344379" y="13987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146</xdr:row>
      <xdr:rowOff>31493</xdr:rowOff>
    </xdr:from>
    <xdr:to>
      <xdr:col>7</xdr:col>
      <xdr:colOff>359597</xdr:colOff>
      <xdr:row>146</xdr:row>
      <xdr:rowOff>136893</xdr:rowOff>
    </xdr:to>
    <xdr:sp macro="" textlink="">
      <xdr:nvSpPr>
        <xdr:cNvPr id="1061" name="月 1060"/>
        <xdr:cNvSpPr/>
      </xdr:nvSpPr>
      <xdr:spPr>
        <a:xfrm rot="13320000">
          <a:off x="4383597" y="14147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148</xdr:row>
      <xdr:rowOff>23653</xdr:rowOff>
    </xdr:from>
    <xdr:to>
      <xdr:col>7</xdr:col>
      <xdr:colOff>375890</xdr:colOff>
      <xdr:row>148</xdr:row>
      <xdr:rowOff>139714</xdr:rowOff>
    </xdr:to>
    <xdr:sp macro="" textlink="">
      <xdr:nvSpPr>
        <xdr:cNvPr id="1062" name="太陽 1061"/>
        <xdr:cNvSpPr/>
      </xdr:nvSpPr>
      <xdr:spPr>
        <a:xfrm>
          <a:off x="4344379" y="14444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149</xdr:row>
      <xdr:rowOff>31493</xdr:rowOff>
    </xdr:from>
    <xdr:to>
      <xdr:col>7</xdr:col>
      <xdr:colOff>359597</xdr:colOff>
      <xdr:row>149</xdr:row>
      <xdr:rowOff>136893</xdr:rowOff>
    </xdr:to>
    <xdr:sp macro="" textlink="">
      <xdr:nvSpPr>
        <xdr:cNvPr id="1063" name="月 1062"/>
        <xdr:cNvSpPr/>
      </xdr:nvSpPr>
      <xdr:spPr>
        <a:xfrm rot="13320000">
          <a:off x="4383597" y="14604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151</xdr:row>
      <xdr:rowOff>23653</xdr:rowOff>
    </xdr:from>
    <xdr:to>
      <xdr:col>7</xdr:col>
      <xdr:colOff>375890</xdr:colOff>
      <xdr:row>151</xdr:row>
      <xdr:rowOff>139714</xdr:rowOff>
    </xdr:to>
    <xdr:sp macro="" textlink="">
      <xdr:nvSpPr>
        <xdr:cNvPr id="1064" name="太陽 1063"/>
        <xdr:cNvSpPr/>
      </xdr:nvSpPr>
      <xdr:spPr>
        <a:xfrm>
          <a:off x="4344379" y="14901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152</xdr:row>
      <xdr:rowOff>31493</xdr:rowOff>
    </xdr:from>
    <xdr:to>
      <xdr:col>7</xdr:col>
      <xdr:colOff>359597</xdr:colOff>
      <xdr:row>152</xdr:row>
      <xdr:rowOff>136893</xdr:rowOff>
    </xdr:to>
    <xdr:sp macro="" textlink="">
      <xdr:nvSpPr>
        <xdr:cNvPr id="1065" name="月 1064"/>
        <xdr:cNvSpPr/>
      </xdr:nvSpPr>
      <xdr:spPr>
        <a:xfrm rot="13320000">
          <a:off x="4383597" y="15061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151</xdr:row>
      <xdr:rowOff>23653</xdr:rowOff>
    </xdr:from>
    <xdr:to>
      <xdr:col>7</xdr:col>
      <xdr:colOff>375890</xdr:colOff>
      <xdr:row>151</xdr:row>
      <xdr:rowOff>139714</xdr:rowOff>
    </xdr:to>
    <xdr:sp macro="" textlink="">
      <xdr:nvSpPr>
        <xdr:cNvPr id="1066" name="太陽 1065"/>
        <xdr:cNvSpPr/>
      </xdr:nvSpPr>
      <xdr:spPr>
        <a:xfrm>
          <a:off x="4344379" y="14901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152</xdr:row>
      <xdr:rowOff>31493</xdr:rowOff>
    </xdr:from>
    <xdr:to>
      <xdr:col>7</xdr:col>
      <xdr:colOff>359597</xdr:colOff>
      <xdr:row>152</xdr:row>
      <xdr:rowOff>136893</xdr:rowOff>
    </xdr:to>
    <xdr:sp macro="" textlink="">
      <xdr:nvSpPr>
        <xdr:cNvPr id="1067" name="月 1066"/>
        <xdr:cNvSpPr/>
      </xdr:nvSpPr>
      <xdr:spPr>
        <a:xfrm rot="13320000">
          <a:off x="4383597" y="15061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154</xdr:row>
      <xdr:rowOff>23653</xdr:rowOff>
    </xdr:from>
    <xdr:to>
      <xdr:col>7</xdr:col>
      <xdr:colOff>375890</xdr:colOff>
      <xdr:row>154</xdr:row>
      <xdr:rowOff>139714</xdr:rowOff>
    </xdr:to>
    <xdr:sp macro="" textlink="">
      <xdr:nvSpPr>
        <xdr:cNvPr id="1068" name="太陽 1067"/>
        <xdr:cNvSpPr/>
      </xdr:nvSpPr>
      <xdr:spPr>
        <a:xfrm>
          <a:off x="4344379" y="15358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155</xdr:row>
      <xdr:rowOff>31493</xdr:rowOff>
    </xdr:from>
    <xdr:to>
      <xdr:col>7</xdr:col>
      <xdr:colOff>359597</xdr:colOff>
      <xdr:row>155</xdr:row>
      <xdr:rowOff>136893</xdr:rowOff>
    </xdr:to>
    <xdr:sp macro="" textlink="">
      <xdr:nvSpPr>
        <xdr:cNvPr id="1069" name="月 1068"/>
        <xdr:cNvSpPr/>
      </xdr:nvSpPr>
      <xdr:spPr>
        <a:xfrm rot="13320000">
          <a:off x="4383597" y="15519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157</xdr:row>
      <xdr:rowOff>23653</xdr:rowOff>
    </xdr:from>
    <xdr:to>
      <xdr:col>7</xdr:col>
      <xdr:colOff>375890</xdr:colOff>
      <xdr:row>157</xdr:row>
      <xdr:rowOff>139714</xdr:rowOff>
    </xdr:to>
    <xdr:sp macro="" textlink="">
      <xdr:nvSpPr>
        <xdr:cNvPr id="1070" name="太陽 1069"/>
        <xdr:cNvSpPr/>
      </xdr:nvSpPr>
      <xdr:spPr>
        <a:xfrm>
          <a:off x="4344379" y="15816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158</xdr:row>
      <xdr:rowOff>31493</xdr:rowOff>
    </xdr:from>
    <xdr:to>
      <xdr:col>7</xdr:col>
      <xdr:colOff>359597</xdr:colOff>
      <xdr:row>158</xdr:row>
      <xdr:rowOff>136893</xdr:rowOff>
    </xdr:to>
    <xdr:sp macro="" textlink="">
      <xdr:nvSpPr>
        <xdr:cNvPr id="1071" name="月 1070"/>
        <xdr:cNvSpPr/>
      </xdr:nvSpPr>
      <xdr:spPr>
        <a:xfrm rot="13320000">
          <a:off x="4383597" y="15976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160</xdr:row>
      <xdr:rowOff>23653</xdr:rowOff>
    </xdr:from>
    <xdr:to>
      <xdr:col>7</xdr:col>
      <xdr:colOff>375890</xdr:colOff>
      <xdr:row>160</xdr:row>
      <xdr:rowOff>139714</xdr:rowOff>
    </xdr:to>
    <xdr:sp macro="" textlink="">
      <xdr:nvSpPr>
        <xdr:cNvPr id="1072" name="太陽 1071"/>
        <xdr:cNvSpPr/>
      </xdr:nvSpPr>
      <xdr:spPr>
        <a:xfrm>
          <a:off x="4344379" y="16273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161</xdr:row>
      <xdr:rowOff>31493</xdr:rowOff>
    </xdr:from>
    <xdr:to>
      <xdr:col>7</xdr:col>
      <xdr:colOff>359597</xdr:colOff>
      <xdr:row>161</xdr:row>
      <xdr:rowOff>136893</xdr:rowOff>
    </xdr:to>
    <xdr:sp macro="" textlink="">
      <xdr:nvSpPr>
        <xdr:cNvPr id="1073" name="月 1072"/>
        <xdr:cNvSpPr/>
      </xdr:nvSpPr>
      <xdr:spPr>
        <a:xfrm rot="13320000">
          <a:off x="4383597" y="16433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163</xdr:row>
      <xdr:rowOff>23653</xdr:rowOff>
    </xdr:from>
    <xdr:to>
      <xdr:col>7</xdr:col>
      <xdr:colOff>375890</xdr:colOff>
      <xdr:row>163</xdr:row>
      <xdr:rowOff>139714</xdr:rowOff>
    </xdr:to>
    <xdr:sp macro="" textlink="">
      <xdr:nvSpPr>
        <xdr:cNvPr id="1074" name="太陽 1073"/>
        <xdr:cNvSpPr/>
      </xdr:nvSpPr>
      <xdr:spPr>
        <a:xfrm>
          <a:off x="4344379" y="16730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164</xdr:row>
      <xdr:rowOff>31493</xdr:rowOff>
    </xdr:from>
    <xdr:to>
      <xdr:col>7</xdr:col>
      <xdr:colOff>359597</xdr:colOff>
      <xdr:row>164</xdr:row>
      <xdr:rowOff>136893</xdr:rowOff>
    </xdr:to>
    <xdr:sp macro="" textlink="">
      <xdr:nvSpPr>
        <xdr:cNvPr id="1075" name="月 1074"/>
        <xdr:cNvSpPr/>
      </xdr:nvSpPr>
      <xdr:spPr>
        <a:xfrm rot="13320000">
          <a:off x="4383597" y="16890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166</xdr:row>
      <xdr:rowOff>23653</xdr:rowOff>
    </xdr:from>
    <xdr:to>
      <xdr:col>7</xdr:col>
      <xdr:colOff>375890</xdr:colOff>
      <xdr:row>166</xdr:row>
      <xdr:rowOff>139714</xdr:rowOff>
    </xdr:to>
    <xdr:sp macro="" textlink="">
      <xdr:nvSpPr>
        <xdr:cNvPr id="1076" name="太陽 1075"/>
        <xdr:cNvSpPr/>
      </xdr:nvSpPr>
      <xdr:spPr>
        <a:xfrm>
          <a:off x="4344379" y="1718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167</xdr:row>
      <xdr:rowOff>31493</xdr:rowOff>
    </xdr:from>
    <xdr:to>
      <xdr:col>7</xdr:col>
      <xdr:colOff>359597</xdr:colOff>
      <xdr:row>167</xdr:row>
      <xdr:rowOff>136893</xdr:rowOff>
    </xdr:to>
    <xdr:sp macro="" textlink="">
      <xdr:nvSpPr>
        <xdr:cNvPr id="1077" name="月 1076"/>
        <xdr:cNvSpPr/>
      </xdr:nvSpPr>
      <xdr:spPr>
        <a:xfrm rot="13320000">
          <a:off x="4383597" y="1734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169</xdr:row>
      <xdr:rowOff>23653</xdr:rowOff>
    </xdr:from>
    <xdr:to>
      <xdr:col>7</xdr:col>
      <xdr:colOff>375890</xdr:colOff>
      <xdr:row>169</xdr:row>
      <xdr:rowOff>139714</xdr:rowOff>
    </xdr:to>
    <xdr:sp macro="" textlink="">
      <xdr:nvSpPr>
        <xdr:cNvPr id="1078" name="太陽 1077"/>
        <xdr:cNvSpPr/>
      </xdr:nvSpPr>
      <xdr:spPr>
        <a:xfrm>
          <a:off x="4344379" y="17644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170</xdr:row>
      <xdr:rowOff>31493</xdr:rowOff>
    </xdr:from>
    <xdr:to>
      <xdr:col>7</xdr:col>
      <xdr:colOff>359597</xdr:colOff>
      <xdr:row>170</xdr:row>
      <xdr:rowOff>136893</xdr:rowOff>
    </xdr:to>
    <xdr:sp macro="" textlink="">
      <xdr:nvSpPr>
        <xdr:cNvPr id="1079" name="月 1078"/>
        <xdr:cNvSpPr/>
      </xdr:nvSpPr>
      <xdr:spPr>
        <a:xfrm rot="13320000">
          <a:off x="4383597" y="17805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172</xdr:row>
      <xdr:rowOff>23653</xdr:rowOff>
    </xdr:from>
    <xdr:to>
      <xdr:col>7</xdr:col>
      <xdr:colOff>375890</xdr:colOff>
      <xdr:row>172</xdr:row>
      <xdr:rowOff>139714</xdr:rowOff>
    </xdr:to>
    <xdr:sp macro="" textlink="">
      <xdr:nvSpPr>
        <xdr:cNvPr id="1080" name="太陽 1079"/>
        <xdr:cNvSpPr/>
      </xdr:nvSpPr>
      <xdr:spPr>
        <a:xfrm>
          <a:off x="4344379" y="18102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173</xdr:row>
      <xdr:rowOff>31493</xdr:rowOff>
    </xdr:from>
    <xdr:to>
      <xdr:col>7</xdr:col>
      <xdr:colOff>359597</xdr:colOff>
      <xdr:row>173</xdr:row>
      <xdr:rowOff>136893</xdr:rowOff>
    </xdr:to>
    <xdr:sp macro="" textlink="">
      <xdr:nvSpPr>
        <xdr:cNvPr id="1081" name="月 1080"/>
        <xdr:cNvSpPr/>
      </xdr:nvSpPr>
      <xdr:spPr>
        <a:xfrm rot="13320000">
          <a:off x="4383597" y="18262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175</xdr:row>
      <xdr:rowOff>23653</xdr:rowOff>
    </xdr:from>
    <xdr:to>
      <xdr:col>7</xdr:col>
      <xdr:colOff>375890</xdr:colOff>
      <xdr:row>175</xdr:row>
      <xdr:rowOff>139714</xdr:rowOff>
    </xdr:to>
    <xdr:sp macro="" textlink="">
      <xdr:nvSpPr>
        <xdr:cNvPr id="1082" name="太陽 1081"/>
        <xdr:cNvSpPr/>
      </xdr:nvSpPr>
      <xdr:spPr>
        <a:xfrm>
          <a:off x="4344379" y="18559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176</xdr:row>
      <xdr:rowOff>31493</xdr:rowOff>
    </xdr:from>
    <xdr:to>
      <xdr:col>7</xdr:col>
      <xdr:colOff>359597</xdr:colOff>
      <xdr:row>176</xdr:row>
      <xdr:rowOff>136893</xdr:rowOff>
    </xdr:to>
    <xdr:sp macro="" textlink="">
      <xdr:nvSpPr>
        <xdr:cNvPr id="1083" name="月 1082"/>
        <xdr:cNvSpPr/>
      </xdr:nvSpPr>
      <xdr:spPr>
        <a:xfrm rot="13320000">
          <a:off x="4383597" y="18719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178</xdr:row>
      <xdr:rowOff>23653</xdr:rowOff>
    </xdr:from>
    <xdr:to>
      <xdr:col>7</xdr:col>
      <xdr:colOff>375890</xdr:colOff>
      <xdr:row>178</xdr:row>
      <xdr:rowOff>139714</xdr:rowOff>
    </xdr:to>
    <xdr:sp macro="" textlink="">
      <xdr:nvSpPr>
        <xdr:cNvPr id="1084" name="太陽 1083"/>
        <xdr:cNvSpPr/>
      </xdr:nvSpPr>
      <xdr:spPr>
        <a:xfrm>
          <a:off x="4344379" y="19016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179</xdr:row>
      <xdr:rowOff>31493</xdr:rowOff>
    </xdr:from>
    <xdr:to>
      <xdr:col>7</xdr:col>
      <xdr:colOff>359597</xdr:colOff>
      <xdr:row>179</xdr:row>
      <xdr:rowOff>136893</xdr:rowOff>
    </xdr:to>
    <xdr:sp macro="" textlink="">
      <xdr:nvSpPr>
        <xdr:cNvPr id="1085" name="月 1084"/>
        <xdr:cNvSpPr/>
      </xdr:nvSpPr>
      <xdr:spPr>
        <a:xfrm rot="13320000">
          <a:off x="4383597" y="19176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181</xdr:row>
      <xdr:rowOff>23653</xdr:rowOff>
    </xdr:from>
    <xdr:to>
      <xdr:col>7</xdr:col>
      <xdr:colOff>375890</xdr:colOff>
      <xdr:row>181</xdr:row>
      <xdr:rowOff>139714</xdr:rowOff>
    </xdr:to>
    <xdr:sp macro="" textlink="">
      <xdr:nvSpPr>
        <xdr:cNvPr id="1086" name="太陽 1085"/>
        <xdr:cNvSpPr/>
      </xdr:nvSpPr>
      <xdr:spPr>
        <a:xfrm>
          <a:off x="4344379" y="19473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182</xdr:row>
      <xdr:rowOff>31493</xdr:rowOff>
    </xdr:from>
    <xdr:to>
      <xdr:col>7</xdr:col>
      <xdr:colOff>359597</xdr:colOff>
      <xdr:row>182</xdr:row>
      <xdr:rowOff>136893</xdr:rowOff>
    </xdr:to>
    <xdr:sp macro="" textlink="">
      <xdr:nvSpPr>
        <xdr:cNvPr id="1087" name="月 1086"/>
        <xdr:cNvSpPr/>
      </xdr:nvSpPr>
      <xdr:spPr>
        <a:xfrm rot="13320000">
          <a:off x="4383597" y="19633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181</xdr:row>
      <xdr:rowOff>23653</xdr:rowOff>
    </xdr:from>
    <xdr:to>
      <xdr:col>7</xdr:col>
      <xdr:colOff>375890</xdr:colOff>
      <xdr:row>181</xdr:row>
      <xdr:rowOff>139714</xdr:rowOff>
    </xdr:to>
    <xdr:sp macro="" textlink="">
      <xdr:nvSpPr>
        <xdr:cNvPr id="1088" name="太陽 1087"/>
        <xdr:cNvSpPr/>
      </xdr:nvSpPr>
      <xdr:spPr>
        <a:xfrm>
          <a:off x="4344379" y="19473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182</xdr:row>
      <xdr:rowOff>31493</xdr:rowOff>
    </xdr:from>
    <xdr:to>
      <xdr:col>7</xdr:col>
      <xdr:colOff>359597</xdr:colOff>
      <xdr:row>182</xdr:row>
      <xdr:rowOff>136893</xdr:rowOff>
    </xdr:to>
    <xdr:sp macro="" textlink="">
      <xdr:nvSpPr>
        <xdr:cNvPr id="1089" name="月 1088"/>
        <xdr:cNvSpPr/>
      </xdr:nvSpPr>
      <xdr:spPr>
        <a:xfrm rot="13320000">
          <a:off x="4383597" y="19633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184</xdr:row>
      <xdr:rowOff>23653</xdr:rowOff>
    </xdr:from>
    <xdr:to>
      <xdr:col>7</xdr:col>
      <xdr:colOff>375890</xdr:colOff>
      <xdr:row>184</xdr:row>
      <xdr:rowOff>139714</xdr:rowOff>
    </xdr:to>
    <xdr:sp macro="" textlink="">
      <xdr:nvSpPr>
        <xdr:cNvPr id="1090" name="太陽 1089"/>
        <xdr:cNvSpPr/>
      </xdr:nvSpPr>
      <xdr:spPr>
        <a:xfrm>
          <a:off x="4344379" y="19930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185</xdr:row>
      <xdr:rowOff>31493</xdr:rowOff>
    </xdr:from>
    <xdr:to>
      <xdr:col>7</xdr:col>
      <xdr:colOff>359597</xdr:colOff>
      <xdr:row>185</xdr:row>
      <xdr:rowOff>136893</xdr:rowOff>
    </xdr:to>
    <xdr:sp macro="" textlink="">
      <xdr:nvSpPr>
        <xdr:cNvPr id="1091" name="月 1090"/>
        <xdr:cNvSpPr/>
      </xdr:nvSpPr>
      <xdr:spPr>
        <a:xfrm rot="13320000">
          <a:off x="4383597" y="20091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187</xdr:row>
      <xdr:rowOff>23653</xdr:rowOff>
    </xdr:from>
    <xdr:to>
      <xdr:col>7</xdr:col>
      <xdr:colOff>375890</xdr:colOff>
      <xdr:row>187</xdr:row>
      <xdr:rowOff>139714</xdr:rowOff>
    </xdr:to>
    <xdr:sp macro="" textlink="">
      <xdr:nvSpPr>
        <xdr:cNvPr id="1092" name="太陽 1091"/>
        <xdr:cNvSpPr/>
      </xdr:nvSpPr>
      <xdr:spPr>
        <a:xfrm>
          <a:off x="4344379" y="20388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188</xdr:row>
      <xdr:rowOff>31493</xdr:rowOff>
    </xdr:from>
    <xdr:to>
      <xdr:col>7</xdr:col>
      <xdr:colOff>359597</xdr:colOff>
      <xdr:row>188</xdr:row>
      <xdr:rowOff>136893</xdr:rowOff>
    </xdr:to>
    <xdr:sp macro="" textlink="">
      <xdr:nvSpPr>
        <xdr:cNvPr id="1093" name="月 1092"/>
        <xdr:cNvSpPr/>
      </xdr:nvSpPr>
      <xdr:spPr>
        <a:xfrm rot="13320000">
          <a:off x="4383597" y="20548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190</xdr:row>
      <xdr:rowOff>23653</xdr:rowOff>
    </xdr:from>
    <xdr:to>
      <xdr:col>7</xdr:col>
      <xdr:colOff>375890</xdr:colOff>
      <xdr:row>190</xdr:row>
      <xdr:rowOff>139714</xdr:rowOff>
    </xdr:to>
    <xdr:sp macro="" textlink="">
      <xdr:nvSpPr>
        <xdr:cNvPr id="1094" name="太陽 1093"/>
        <xdr:cNvSpPr/>
      </xdr:nvSpPr>
      <xdr:spPr>
        <a:xfrm>
          <a:off x="4344379" y="20845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191</xdr:row>
      <xdr:rowOff>31493</xdr:rowOff>
    </xdr:from>
    <xdr:to>
      <xdr:col>7</xdr:col>
      <xdr:colOff>359597</xdr:colOff>
      <xdr:row>191</xdr:row>
      <xdr:rowOff>136893</xdr:rowOff>
    </xdr:to>
    <xdr:sp macro="" textlink="">
      <xdr:nvSpPr>
        <xdr:cNvPr id="1095" name="月 1094"/>
        <xdr:cNvSpPr/>
      </xdr:nvSpPr>
      <xdr:spPr>
        <a:xfrm rot="13320000">
          <a:off x="4383597" y="21005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193</xdr:row>
      <xdr:rowOff>23653</xdr:rowOff>
    </xdr:from>
    <xdr:to>
      <xdr:col>7</xdr:col>
      <xdr:colOff>375890</xdr:colOff>
      <xdr:row>193</xdr:row>
      <xdr:rowOff>139714</xdr:rowOff>
    </xdr:to>
    <xdr:sp macro="" textlink="">
      <xdr:nvSpPr>
        <xdr:cNvPr id="1096" name="太陽 1095"/>
        <xdr:cNvSpPr/>
      </xdr:nvSpPr>
      <xdr:spPr>
        <a:xfrm>
          <a:off x="4344379" y="21302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194</xdr:row>
      <xdr:rowOff>31493</xdr:rowOff>
    </xdr:from>
    <xdr:to>
      <xdr:col>7</xdr:col>
      <xdr:colOff>359597</xdr:colOff>
      <xdr:row>194</xdr:row>
      <xdr:rowOff>136893</xdr:rowOff>
    </xdr:to>
    <xdr:sp macro="" textlink="">
      <xdr:nvSpPr>
        <xdr:cNvPr id="1097" name="月 1096"/>
        <xdr:cNvSpPr/>
      </xdr:nvSpPr>
      <xdr:spPr>
        <a:xfrm rot="13320000">
          <a:off x="4383597" y="21462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196</xdr:row>
      <xdr:rowOff>23653</xdr:rowOff>
    </xdr:from>
    <xdr:to>
      <xdr:col>7</xdr:col>
      <xdr:colOff>375890</xdr:colOff>
      <xdr:row>196</xdr:row>
      <xdr:rowOff>139714</xdr:rowOff>
    </xdr:to>
    <xdr:sp macro="" textlink="">
      <xdr:nvSpPr>
        <xdr:cNvPr id="1098" name="太陽 1097"/>
        <xdr:cNvSpPr/>
      </xdr:nvSpPr>
      <xdr:spPr>
        <a:xfrm>
          <a:off x="4344379" y="21759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197</xdr:row>
      <xdr:rowOff>31493</xdr:rowOff>
    </xdr:from>
    <xdr:to>
      <xdr:col>7</xdr:col>
      <xdr:colOff>359597</xdr:colOff>
      <xdr:row>197</xdr:row>
      <xdr:rowOff>136893</xdr:rowOff>
    </xdr:to>
    <xdr:sp macro="" textlink="">
      <xdr:nvSpPr>
        <xdr:cNvPr id="1099" name="月 1098"/>
        <xdr:cNvSpPr/>
      </xdr:nvSpPr>
      <xdr:spPr>
        <a:xfrm rot="13320000">
          <a:off x="4383597" y="21919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199</xdr:row>
      <xdr:rowOff>23653</xdr:rowOff>
    </xdr:from>
    <xdr:to>
      <xdr:col>7</xdr:col>
      <xdr:colOff>375890</xdr:colOff>
      <xdr:row>199</xdr:row>
      <xdr:rowOff>139714</xdr:rowOff>
    </xdr:to>
    <xdr:sp macro="" textlink="">
      <xdr:nvSpPr>
        <xdr:cNvPr id="1100" name="太陽 1099"/>
        <xdr:cNvSpPr/>
      </xdr:nvSpPr>
      <xdr:spPr>
        <a:xfrm>
          <a:off x="4344379" y="22216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200</xdr:row>
      <xdr:rowOff>31493</xdr:rowOff>
    </xdr:from>
    <xdr:to>
      <xdr:col>7</xdr:col>
      <xdr:colOff>359597</xdr:colOff>
      <xdr:row>200</xdr:row>
      <xdr:rowOff>136893</xdr:rowOff>
    </xdr:to>
    <xdr:sp macro="" textlink="">
      <xdr:nvSpPr>
        <xdr:cNvPr id="1101" name="月 1100"/>
        <xdr:cNvSpPr/>
      </xdr:nvSpPr>
      <xdr:spPr>
        <a:xfrm rot="13320000">
          <a:off x="4383597" y="22377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142</xdr:row>
      <xdr:rowOff>23653</xdr:rowOff>
    </xdr:from>
    <xdr:to>
      <xdr:col>7</xdr:col>
      <xdr:colOff>375890</xdr:colOff>
      <xdr:row>142</xdr:row>
      <xdr:rowOff>139714</xdr:rowOff>
    </xdr:to>
    <xdr:sp macro="" textlink="">
      <xdr:nvSpPr>
        <xdr:cNvPr id="1102" name="太陽 1101"/>
        <xdr:cNvSpPr/>
      </xdr:nvSpPr>
      <xdr:spPr>
        <a:xfrm>
          <a:off x="4344379" y="13530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143</xdr:row>
      <xdr:rowOff>31493</xdr:rowOff>
    </xdr:from>
    <xdr:to>
      <xdr:col>7</xdr:col>
      <xdr:colOff>359597</xdr:colOff>
      <xdr:row>143</xdr:row>
      <xdr:rowOff>136893</xdr:rowOff>
    </xdr:to>
    <xdr:sp macro="" textlink="">
      <xdr:nvSpPr>
        <xdr:cNvPr id="1103" name="月 1102"/>
        <xdr:cNvSpPr/>
      </xdr:nvSpPr>
      <xdr:spPr>
        <a:xfrm rot="13320000">
          <a:off x="4383597" y="13690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145</xdr:row>
      <xdr:rowOff>23653</xdr:rowOff>
    </xdr:from>
    <xdr:to>
      <xdr:col>7</xdr:col>
      <xdr:colOff>375890</xdr:colOff>
      <xdr:row>145</xdr:row>
      <xdr:rowOff>139714</xdr:rowOff>
    </xdr:to>
    <xdr:sp macro="" textlink="">
      <xdr:nvSpPr>
        <xdr:cNvPr id="1104" name="太陽 1103"/>
        <xdr:cNvSpPr/>
      </xdr:nvSpPr>
      <xdr:spPr>
        <a:xfrm>
          <a:off x="4344379" y="13987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146</xdr:row>
      <xdr:rowOff>31493</xdr:rowOff>
    </xdr:from>
    <xdr:to>
      <xdr:col>7</xdr:col>
      <xdr:colOff>359597</xdr:colOff>
      <xdr:row>146</xdr:row>
      <xdr:rowOff>136893</xdr:rowOff>
    </xdr:to>
    <xdr:sp macro="" textlink="">
      <xdr:nvSpPr>
        <xdr:cNvPr id="1105" name="月 1104"/>
        <xdr:cNvSpPr/>
      </xdr:nvSpPr>
      <xdr:spPr>
        <a:xfrm rot="13320000">
          <a:off x="4383597" y="14147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148</xdr:row>
      <xdr:rowOff>23653</xdr:rowOff>
    </xdr:from>
    <xdr:to>
      <xdr:col>7</xdr:col>
      <xdr:colOff>375890</xdr:colOff>
      <xdr:row>148</xdr:row>
      <xdr:rowOff>139714</xdr:rowOff>
    </xdr:to>
    <xdr:sp macro="" textlink="">
      <xdr:nvSpPr>
        <xdr:cNvPr id="1106" name="太陽 1105"/>
        <xdr:cNvSpPr/>
      </xdr:nvSpPr>
      <xdr:spPr>
        <a:xfrm>
          <a:off x="4344379" y="14444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149</xdr:row>
      <xdr:rowOff>31493</xdr:rowOff>
    </xdr:from>
    <xdr:to>
      <xdr:col>7</xdr:col>
      <xdr:colOff>359597</xdr:colOff>
      <xdr:row>149</xdr:row>
      <xdr:rowOff>136893</xdr:rowOff>
    </xdr:to>
    <xdr:sp macro="" textlink="">
      <xdr:nvSpPr>
        <xdr:cNvPr id="1107" name="月 1106"/>
        <xdr:cNvSpPr/>
      </xdr:nvSpPr>
      <xdr:spPr>
        <a:xfrm rot="13320000">
          <a:off x="4383597" y="14604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151</xdr:row>
      <xdr:rowOff>23653</xdr:rowOff>
    </xdr:from>
    <xdr:to>
      <xdr:col>7</xdr:col>
      <xdr:colOff>375890</xdr:colOff>
      <xdr:row>151</xdr:row>
      <xdr:rowOff>139714</xdr:rowOff>
    </xdr:to>
    <xdr:sp macro="" textlink="">
      <xdr:nvSpPr>
        <xdr:cNvPr id="1108" name="太陽 1107"/>
        <xdr:cNvSpPr/>
      </xdr:nvSpPr>
      <xdr:spPr>
        <a:xfrm>
          <a:off x="4344379" y="14901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152</xdr:row>
      <xdr:rowOff>31493</xdr:rowOff>
    </xdr:from>
    <xdr:to>
      <xdr:col>7</xdr:col>
      <xdr:colOff>359597</xdr:colOff>
      <xdr:row>152</xdr:row>
      <xdr:rowOff>136893</xdr:rowOff>
    </xdr:to>
    <xdr:sp macro="" textlink="">
      <xdr:nvSpPr>
        <xdr:cNvPr id="1109" name="月 1108"/>
        <xdr:cNvSpPr/>
      </xdr:nvSpPr>
      <xdr:spPr>
        <a:xfrm rot="13320000">
          <a:off x="4383597" y="15061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151</xdr:row>
      <xdr:rowOff>23653</xdr:rowOff>
    </xdr:from>
    <xdr:to>
      <xdr:col>7</xdr:col>
      <xdr:colOff>375890</xdr:colOff>
      <xdr:row>151</xdr:row>
      <xdr:rowOff>139714</xdr:rowOff>
    </xdr:to>
    <xdr:sp macro="" textlink="">
      <xdr:nvSpPr>
        <xdr:cNvPr id="1110" name="太陽 1109"/>
        <xdr:cNvSpPr/>
      </xdr:nvSpPr>
      <xdr:spPr>
        <a:xfrm>
          <a:off x="4344379" y="14901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152</xdr:row>
      <xdr:rowOff>31493</xdr:rowOff>
    </xdr:from>
    <xdr:to>
      <xdr:col>7</xdr:col>
      <xdr:colOff>359597</xdr:colOff>
      <xdr:row>152</xdr:row>
      <xdr:rowOff>136893</xdr:rowOff>
    </xdr:to>
    <xdr:sp macro="" textlink="">
      <xdr:nvSpPr>
        <xdr:cNvPr id="1111" name="月 1110"/>
        <xdr:cNvSpPr/>
      </xdr:nvSpPr>
      <xdr:spPr>
        <a:xfrm rot="13320000">
          <a:off x="4383597" y="15061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154</xdr:row>
      <xdr:rowOff>23653</xdr:rowOff>
    </xdr:from>
    <xdr:to>
      <xdr:col>7</xdr:col>
      <xdr:colOff>375890</xdr:colOff>
      <xdr:row>154</xdr:row>
      <xdr:rowOff>139714</xdr:rowOff>
    </xdr:to>
    <xdr:sp macro="" textlink="">
      <xdr:nvSpPr>
        <xdr:cNvPr id="1112" name="太陽 1111"/>
        <xdr:cNvSpPr/>
      </xdr:nvSpPr>
      <xdr:spPr>
        <a:xfrm>
          <a:off x="4344379" y="15358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155</xdr:row>
      <xdr:rowOff>31493</xdr:rowOff>
    </xdr:from>
    <xdr:to>
      <xdr:col>7</xdr:col>
      <xdr:colOff>359597</xdr:colOff>
      <xdr:row>155</xdr:row>
      <xdr:rowOff>136893</xdr:rowOff>
    </xdr:to>
    <xdr:sp macro="" textlink="">
      <xdr:nvSpPr>
        <xdr:cNvPr id="1113" name="月 1112"/>
        <xdr:cNvSpPr/>
      </xdr:nvSpPr>
      <xdr:spPr>
        <a:xfrm rot="13320000">
          <a:off x="4383597" y="15519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157</xdr:row>
      <xdr:rowOff>23653</xdr:rowOff>
    </xdr:from>
    <xdr:to>
      <xdr:col>7</xdr:col>
      <xdr:colOff>375890</xdr:colOff>
      <xdr:row>157</xdr:row>
      <xdr:rowOff>139714</xdr:rowOff>
    </xdr:to>
    <xdr:sp macro="" textlink="">
      <xdr:nvSpPr>
        <xdr:cNvPr id="1114" name="太陽 1113"/>
        <xdr:cNvSpPr/>
      </xdr:nvSpPr>
      <xdr:spPr>
        <a:xfrm>
          <a:off x="4344379" y="15816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158</xdr:row>
      <xdr:rowOff>31493</xdr:rowOff>
    </xdr:from>
    <xdr:to>
      <xdr:col>7</xdr:col>
      <xdr:colOff>359597</xdr:colOff>
      <xdr:row>158</xdr:row>
      <xdr:rowOff>136893</xdr:rowOff>
    </xdr:to>
    <xdr:sp macro="" textlink="">
      <xdr:nvSpPr>
        <xdr:cNvPr id="1115" name="月 1114"/>
        <xdr:cNvSpPr/>
      </xdr:nvSpPr>
      <xdr:spPr>
        <a:xfrm rot="13320000">
          <a:off x="4383597" y="15976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160</xdr:row>
      <xdr:rowOff>23653</xdr:rowOff>
    </xdr:from>
    <xdr:to>
      <xdr:col>7</xdr:col>
      <xdr:colOff>375890</xdr:colOff>
      <xdr:row>160</xdr:row>
      <xdr:rowOff>139714</xdr:rowOff>
    </xdr:to>
    <xdr:sp macro="" textlink="">
      <xdr:nvSpPr>
        <xdr:cNvPr id="1116" name="太陽 1115"/>
        <xdr:cNvSpPr/>
      </xdr:nvSpPr>
      <xdr:spPr>
        <a:xfrm>
          <a:off x="4344379" y="16273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161</xdr:row>
      <xdr:rowOff>31493</xdr:rowOff>
    </xdr:from>
    <xdr:to>
      <xdr:col>7</xdr:col>
      <xdr:colOff>359597</xdr:colOff>
      <xdr:row>161</xdr:row>
      <xdr:rowOff>136893</xdr:rowOff>
    </xdr:to>
    <xdr:sp macro="" textlink="">
      <xdr:nvSpPr>
        <xdr:cNvPr id="1117" name="月 1116"/>
        <xdr:cNvSpPr/>
      </xdr:nvSpPr>
      <xdr:spPr>
        <a:xfrm rot="13320000">
          <a:off x="4383597" y="16433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163</xdr:row>
      <xdr:rowOff>23653</xdr:rowOff>
    </xdr:from>
    <xdr:to>
      <xdr:col>7</xdr:col>
      <xdr:colOff>375890</xdr:colOff>
      <xdr:row>163</xdr:row>
      <xdr:rowOff>139714</xdr:rowOff>
    </xdr:to>
    <xdr:sp macro="" textlink="">
      <xdr:nvSpPr>
        <xdr:cNvPr id="1118" name="太陽 1117"/>
        <xdr:cNvSpPr/>
      </xdr:nvSpPr>
      <xdr:spPr>
        <a:xfrm>
          <a:off x="4344379" y="16730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164</xdr:row>
      <xdr:rowOff>31493</xdr:rowOff>
    </xdr:from>
    <xdr:to>
      <xdr:col>7</xdr:col>
      <xdr:colOff>359597</xdr:colOff>
      <xdr:row>164</xdr:row>
      <xdr:rowOff>136893</xdr:rowOff>
    </xdr:to>
    <xdr:sp macro="" textlink="">
      <xdr:nvSpPr>
        <xdr:cNvPr id="1119" name="月 1118"/>
        <xdr:cNvSpPr/>
      </xdr:nvSpPr>
      <xdr:spPr>
        <a:xfrm rot="13320000">
          <a:off x="4383597" y="16890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166</xdr:row>
      <xdr:rowOff>23653</xdr:rowOff>
    </xdr:from>
    <xdr:to>
      <xdr:col>7</xdr:col>
      <xdr:colOff>375890</xdr:colOff>
      <xdr:row>166</xdr:row>
      <xdr:rowOff>139714</xdr:rowOff>
    </xdr:to>
    <xdr:sp macro="" textlink="">
      <xdr:nvSpPr>
        <xdr:cNvPr id="1120" name="太陽 1119"/>
        <xdr:cNvSpPr/>
      </xdr:nvSpPr>
      <xdr:spPr>
        <a:xfrm>
          <a:off x="4344379" y="1718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167</xdr:row>
      <xdr:rowOff>31493</xdr:rowOff>
    </xdr:from>
    <xdr:to>
      <xdr:col>7</xdr:col>
      <xdr:colOff>359597</xdr:colOff>
      <xdr:row>167</xdr:row>
      <xdr:rowOff>136893</xdr:rowOff>
    </xdr:to>
    <xdr:sp macro="" textlink="">
      <xdr:nvSpPr>
        <xdr:cNvPr id="1121" name="月 1120"/>
        <xdr:cNvSpPr/>
      </xdr:nvSpPr>
      <xdr:spPr>
        <a:xfrm rot="13320000">
          <a:off x="4383597" y="1734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169</xdr:row>
      <xdr:rowOff>23653</xdr:rowOff>
    </xdr:from>
    <xdr:to>
      <xdr:col>7</xdr:col>
      <xdr:colOff>375890</xdr:colOff>
      <xdr:row>169</xdr:row>
      <xdr:rowOff>139714</xdr:rowOff>
    </xdr:to>
    <xdr:sp macro="" textlink="">
      <xdr:nvSpPr>
        <xdr:cNvPr id="1122" name="太陽 1121"/>
        <xdr:cNvSpPr/>
      </xdr:nvSpPr>
      <xdr:spPr>
        <a:xfrm>
          <a:off x="4344379" y="17644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170</xdr:row>
      <xdr:rowOff>31493</xdr:rowOff>
    </xdr:from>
    <xdr:to>
      <xdr:col>7</xdr:col>
      <xdr:colOff>359597</xdr:colOff>
      <xdr:row>170</xdr:row>
      <xdr:rowOff>136893</xdr:rowOff>
    </xdr:to>
    <xdr:sp macro="" textlink="">
      <xdr:nvSpPr>
        <xdr:cNvPr id="1123" name="月 1122"/>
        <xdr:cNvSpPr/>
      </xdr:nvSpPr>
      <xdr:spPr>
        <a:xfrm rot="13320000">
          <a:off x="4383597" y="17805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172</xdr:row>
      <xdr:rowOff>23653</xdr:rowOff>
    </xdr:from>
    <xdr:to>
      <xdr:col>7</xdr:col>
      <xdr:colOff>375890</xdr:colOff>
      <xdr:row>172</xdr:row>
      <xdr:rowOff>139714</xdr:rowOff>
    </xdr:to>
    <xdr:sp macro="" textlink="">
      <xdr:nvSpPr>
        <xdr:cNvPr id="1124" name="太陽 1123"/>
        <xdr:cNvSpPr/>
      </xdr:nvSpPr>
      <xdr:spPr>
        <a:xfrm>
          <a:off x="4344379" y="18102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173</xdr:row>
      <xdr:rowOff>31493</xdr:rowOff>
    </xdr:from>
    <xdr:to>
      <xdr:col>7</xdr:col>
      <xdr:colOff>359597</xdr:colOff>
      <xdr:row>173</xdr:row>
      <xdr:rowOff>136893</xdr:rowOff>
    </xdr:to>
    <xdr:sp macro="" textlink="">
      <xdr:nvSpPr>
        <xdr:cNvPr id="1125" name="月 1124"/>
        <xdr:cNvSpPr/>
      </xdr:nvSpPr>
      <xdr:spPr>
        <a:xfrm rot="13320000">
          <a:off x="4383597" y="18262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175</xdr:row>
      <xdr:rowOff>23653</xdr:rowOff>
    </xdr:from>
    <xdr:to>
      <xdr:col>7</xdr:col>
      <xdr:colOff>375890</xdr:colOff>
      <xdr:row>175</xdr:row>
      <xdr:rowOff>139714</xdr:rowOff>
    </xdr:to>
    <xdr:sp macro="" textlink="">
      <xdr:nvSpPr>
        <xdr:cNvPr id="1126" name="太陽 1125"/>
        <xdr:cNvSpPr/>
      </xdr:nvSpPr>
      <xdr:spPr>
        <a:xfrm>
          <a:off x="4344379" y="18559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176</xdr:row>
      <xdr:rowOff>31493</xdr:rowOff>
    </xdr:from>
    <xdr:to>
      <xdr:col>7</xdr:col>
      <xdr:colOff>359597</xdr:colOff>
      <xdr:row>176</xdr:row>
      <xdr:rowOff>136893</xdr:rowOff>
    </xdr:to>
    <xdr:sp macro="" textlink="">
      <xdr:nvSpPr>
        <xdr:cNvPr id="1127" name="月 1126"/>
        <xdr:cNvSpPr/>
      </xdr:nvSpPr>
      <xdr:spPr>
        <a:xfrm rot="13320000">
          <a:off x="4383597" y="18719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178</xdr:row>
      <xdr:rowOff>23653</xdr:rowOff>
    </xdr:from>
    <xdr:to>
      <xdr:col>7</xdr:col>
      <xdr:colOff>375890</xdr:colOff>
      <xdr:row>178</xdr:row>
      <xdr:rowOff>139714</xdr:rowOff>
    </xdr:to>
    <xdr:sp macro="" textlink="">
      <xdr:nvSpPr>
        <xdr:cNvPr id="1128" name="太陽 1127"/>
        <xdr:cNvSpPr/>
      </xdr:nvSpPr>
      <xdr:spPr>
        <a:xfrm>
          <a:off x="4344379" y="19016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179</xdr:row>
      <xdr:rowOff>31493</xdr:rowOff>
    </xdr:from>
    <xdr:to>
      <xdr:col>7</xdr:col>
      <xdr:colOff>359597</xdr:colOff>
      <xdr:row>179</xdr:row>
      <xdr:rowOff>136893</xdr:rowOff>
    </xdr:to>
    <xdr:sp macro="" textlink="">
      <xdr:nvSpPr>
        <xdr:cNvPr id="1129" name="月 1128"/>
        <xdr:cNvSpPr/>
      </xdr:nvSpPr>
      <xdr:spPr>
        <a:xfrm rot="13320000">
          <a:off x="4383597" y="19176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181</xdr:row>
      <xdr:rowOff>23653</xdr:rowOff>
    </xdr:from>
    <xdr:to>
      <xdr:col>7</xdr:col>
      <xdr:colOff>375890</xdr:colOff>
      <xdr:row>181</xdr:row>
      <xdr:rowOff>139714</xdr:rowOff>
    </xdr:to>
    <xdr:sp macro="" textlink="">
      <xdr:nvSpPr>
        <xdr:cNvPr id="1130" name="太陽 1129"/>
        <xdr:cNvSpPr/>
      </xdr:nvSpPr>
      <xdr:spPr>
        <a:xfrm>
          <a:off x="4344379" y="19473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182</xdr:row>
      <xdr:rowOff>31493</xdr:rowOff>
    </xdr:from>
    <xdr:to>
      <xdr:col>7</xdr:col>
      <xdr:colOff>359597</xdr:colOff>
      <xdr:row>182</xdr:row>
      <xdr:rowOff>136893</xdr:rowOff>
    </xdr:to>
    <xdr:sp macro="" textlink="">
      <xdr:nvSpPr>
        <xdr:cNvPr id="1131" name="月 1130"/>
        <xdr:cNvSpPr/>
      </xdr:nvSpPr>
      <xdr:spPr>
        <a:xfrm rot="13320000">
          <a:off x="4383597" y="19633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181</xdr:row>
      <xdr:rowOff>23653</xdr:rowOff>
    </xdr:from>
    <xdr:to>
      <xdr:col>7</xdr:col>
      <xdr:colOff>375890</xdr:colOff>
      <xdr:row>181</xdr:row>
      <xdr:rowOff>139714</xdr:rowOff>
    </xdr:to>
    <xdr:sp macro="" textlink="">
      <xdr:nvSpPr>
        <xdr:cNvPr id="1132" name="太陽 1131"/>
        <xdr:cNvSpPr/>
      </xdr:nvSpPr>
      <xdr:spPr>
        <a:xfrm>
          <a:off x="4344379" y="19473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182</xdr:row>
      <xdr:rowOff>31493</xdr:rowOff>
    </xdr:from>
    <xdr:to>
      <xdr:col>7</xdr:col>
      <xdr:colOff>359597</xdr:colOff>
      <xdr:row>182</xdr:row>
      <xdr:rowOff>136893</xdr:rowOff>
    </xdr:to>
    <xdr:sp macro="" textlink="">
      <xdr:nvSpPr>
        <xdr:cNvPr id="1133" name="月 1132"/>
        <xdr:cNvSpPr/>
      </xdr:nvSpPr>
      <xdr:spPr>
        <a:xfrm rot="13320000">
          <a:off x="4383597" y="19633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184</xdr:row>
      <xdr:rowOff>23653</xdr:rowOff>
    </xdr:from>
    <xdr:to>
      <xdr:col>7</xdr:col>
      <xdr:colOff>375890</xdr:colOff>
      <xdr:row>184</xdr:row>
      <xdr:rowOff>139714</xdr:rowOff>
    </xdr:to>
    <xdr:sp macro="" textlink="">
      <xdr:nvSpPr>
        <xdr:cNvPr id="1134" name="太陽 1133"/>
        <xdr:cNvSpPr/>
      </xdr:nvSpPr>
      <xdr:spPr>
        <a:xfrm>
          <a:off x="4344379" y="19930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185</xdr:row>
      <xdr:rowOff>31493</xdr:rowOff>
    </xdr:from>
    <xdr:to>
      <xdr:col>7</xdr:col>
      <xdr:colOff>359597</xdr:colOff>
      <xdr:row>185</xdr:row>
      <xdr:rowOff>136893</xdr:rowOff>
    </xdr:to>
    <xdr:sp macro="" textlink="">
      <xdr:nvSpPr>
        <xdr:cNvPr id="1135" name="月 1134"/>
        <xdr:cNvSpPr/>
      </xdr:nvSpPr>
      <xdr:spPr>
        <a:xfrm rot="13320000">
          <a:off x="4383597" y="20091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187</xdr:row>
      <xdr:rowOff>23653</xdr:rowOff>
    </xdr:from>
    <xdr:to>
      <xdr:col>7</xdr:col>
      <xdr:colOff>375890</xdr:colOff>
      <xdr:row>187</xdr:row>
      <xdr:rowOff>139714</xdr:rowOff>
    </xdr:to>
    <xdr:sp macro="" textlink="">
      <xdr:nvSpPr>
        <xdr:cNvPr id="1136" name="太陽 1135"/>
        <xdr:cNvSpPr/>
      </xdr:nvSpPr>
      <xdr:spPr>
        <a:xfrm>
          <a:off x="4344379" y="20388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188</xdr:row>
      <xdr:rowOff>31493</xdr:rowOff>
    </xdr:from>
    <xdr:to>
      <xdr:col>7</xdr:col>
      <xdr:colOff>359597</xdr:colOff>
      <xdr:row>188</xdr:row>
      <xdr:rowOff>136893</xdr:rowOff>
    </xdr:to>
    <xdr:sp macro="" textlink="">
      <xdr:nvSpPr>
        <xdr:cNvPr id="1137" name="月 1136"/>
        <xdr:cNvSpPr/>
      </xdr:nvSpPr>
      <xdr:spPr>
        <a:xfrm rot="13320000">
          <a:off x="4383597" y="20548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190</xdr:row>
      <xdr:rowOff>23653</xdr:rowOff>
    </xdr:from>
    <xdr:to>
      <xdr:col>7</xdr:col>
      <xdr:colOff>375890</xdr:colOff>
      <xdr:row>190</xdr:row>
      <xdr:rowOff>139714</xdr:rowOff>
    </xdr:to>
    <xdr:sp macro="" textlink="">
      <xdr:nvSpPr>
        <xdr:cNvPr id="1138" name="太陽 1137"/>
        <xdr:cNvSpPr/>
      </xdr:nvSpPr>
      <xdr:spPr>
        <a:xfrm>
          <a:off x="4344379" y="20845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191</xdr:row>
      <xdr:rowOff>31493</xdr:rowOff>
    </xdr:from>
    <xdr:to>
      <xdr:col>7</xdr:col>
      <xdr:colOff>359597</xdr:colOff>
      <xdr:row>191</xdr:row>
      <xdr:rowOff>136893</xdr:rowOff>
    </xdr:to>
    <xdr:sp macro="" textlink="">
      <xdr:nvSpPr>
        <xdr:cNvPr id="1139" name="月 1138"/>
        <xdr:cNvSpPr/>
      </xdr:nvSpPr>
      <xdr:spPr>
        <a:xfrm rot="13320000">
          <a:off x="4383597" y="21005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193</xdr:row>
      <xdr:rowOff>23653</xdr:rowOff>
    </xdr:from>
    <xdr:to>
      <xdr:col>7</xdr:col>
      <xdr:colOff>375890</xdr:colOff>
      <xdr:row>193</xdr:row>
      <xdr:rowOff>139714</xdr:rowOff>
    </xdr:to>
    <xdr:sp macro="" textlink="">
      <xdr:nvSpPr>
        <xdr:cNvPr id="1140" name="太陽 1139"/>
        <xdr:cNvSpPr/>
      </xdr:nvSpPr>
      <xdr:spPr>
        <a:xfrm>
          <a:off x="4344379" y="21302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194</xdr:row>
      <xdr:rowOff>31493</xdr:rowOff>
    </xdr:from>
    <xdr:to>
      <xdr:col>7</xdr:col>
      <xdr:colOff>359597</xdr:colOff>
      <xdr:row>194</xdr:row>
      <xdr:rowOff>136893</xdr:rowOff>
    </xdr:to>
    <xdr:sp macro="" textlink="">
      <xdr:nvSpPr>
        <xdr:cNvPr id="1141" name="月 1140"/>
        <xdr:cNvSpPr/>
      </xdr:nvSpPr>
      <xdr:spPr>
        <a:xfrm rot="13320000">
          <a:off x="4383597" y="21462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196</xdr:row>
      <xdr:rowOff>23653</xdr:rowOff>
    </xdr:from>
    <xdr:to>
      <xdr:col>7</xdr:col>
      <xdr:colOff>375890</xdr:colOff>
      <xdr:row>196</xdr:row>
      <xdr:rowOff>139714</xdr:rowOff>
    </xdr:to>
    <xdr:sp macro="" textlink="">
      <xdr:nvSpPr>
        <xdr:cNvPr id="1142" name="太陽 1141"/>
        <xdr:cNvSpPr/>
      </xdr:nvSpPr>
      <xdr:spPr>
        <a:xfrm>
          <a:off x="4344379" y="21759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197</xdr:row>
      <xdr:rowOff>31493</xdr:rowOff>
    </xdr:from>
    <xdr:to>
      <xdr:col>7</xdr:col>
      <xdr:colOff>359597</xdr:colOff>
      <xdr:row>197</xdr:row>
      <xdr:rowOff>136893</xdr:rowOff>
    </xdr:to>
    <xdr:sp macro="" textlink="">
      <xdr:nvSpPr>
        <xdr:cNvPr id="1143" name="月 1142"/>
        <xdr:cNvSpPr/>
      </xdr:nvSpPr>
      <xdr:spPr>
        <a:xfrm rot="13320000">
          <a:off x="4383597" y="21919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199</xdr:row>
      <xdr:rowOff>23653</xdr:rowOff>
    </xdr:from>
    <xdr:to>
      <xdr:col>7</xdr:col>
      <xdr:colOff>375890</xdr:colOff>
      <xdr:row>199</xdr:row>
      <xdr:rowOff>139714</xdr:rowOff>
    </xdr:to>
    <xdr:sp macro="" textlink="">
      <xdr:nvSpPr>
        <xdr:cNvPr id="1144" name="太陽 1143"/>
        <xdr:cNvSpPr/>
      </xdr:nvSpPr>
      <xdr:spPr>
        <a:xfrm>
          <a:off x="4344379" y="22216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200</xdr:row>
      <xdr:rowOff>31493</xdr:rowOff>
    </xdr:from>
    <xdr:to>
      <xdr:col>7</xdr:col>
      <xdr:colOff>359597</xdr:colOff>
      <xdr:row>200</xdr:row>
      <xdr:rowOff>136893</xdr:rowOff>
    </xdr:to>
    <xdr:sp macro="" textlink="">
      <xdr:nvSpPr>
        <xdr:cNvPr id="1145" name="月 1144"/>
        <xdr:cNvSpPr/>
      </xdr:nvSpPr>
      <xdr:spPr>
        <a:xfrm rot="13320000">
          <a:off x="4383597" y="22377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142</xdr:row>
      <xdr:rowOff>23653</xdr:rowOff>
    </xdr:from>
    <xdr:to>
      <xdr:col>7</xdr:col>
      <xdr:colOff>375890</xdr:colOff>
      <xdr:row>142</xdr:row>
      <xdr:rowOff>139714</xdr:rowOff>
    </xdr:to>
    <xdr:sp macro="" textlink="">
      <xdr:nvSpPr>
        <xdr:cNvPr id="1146" name="太陽 1145"/>
        <xdr:cNvSpPr/>
      </xdr:nvSpPr>
      <xdr:spPr>
        <a:xfrm>
          <a:off x="4344379" y="13530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143</xdr:row>
      <xdr:rowOff>31493</xdr:rowOff>
    </xdr:from>
    <xdr:to>
      <xdr:col>7</xdr:col>
      <xdr:colOff>359597</xdr:colOff>
      <xdr:row>143</xdr:row>
      <xdr:rowOff>136893</xdr:rowOff>
    </xdr:to>
    <xdr:sp macro="" textlink="">
      <xdr:nvSpPr>
        <xdr:cNvPr id="1147" name="月 1146"/>
        <xdr:cNvSpPr/>
      </xdr:nvSpPr>
      <xdr:spPr>
        <a:xfrm rot="13320000">
          <a:off x="4383597" y="13690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145</xdr:row>
      <xdr:rowOff>23653</xdr:rowOff>
    </xdr:from>
    <xdr:to>
      <xdr:col>7</xdr:col>
      <xdr:colOff>375890</xdr:colOff>
      <xdr:row>145</xdr:row>
      <xdr:rowOff>139714</xdr:rowOff>
    </xdr:to>
    <xdr:sp macro="" textlink="">
      <xdr:nvSpPr>
        <xdr:cNvPr id="1148" name="太陽 1147"/>
        <xdr:cNvSpPr/>
      </xdr:nvSpPr>
      <xdr:spPr>
        <a:xfrm>
          <a:off x="4344379" y="13987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146</xdr:row>
      <xdr:rowOff>31493</xdr:rowOff>
    </xdr:from>
    <xdr:to>
      <xdr:col>7</xdr:col>
      <xdr:colOff>359597</xdr:colOff>
      <xdr:row>146</xdr:row>
      <xdr:rowOff>136893</xdr:rowOff>
    </xdr:to>
    <xdr:sp macro="" textlink="">
      <xdr:nvSpPr>
        <xdr:cNvPr id="1149" name="月 1148"/>
        <xdr:cNvSpPr/>
      </xdr:nvSpPr>
      <xdr:spPr>
        <a:xfrm rot="13320000">
          <a:off x="4383597" y="14147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148</xdr:row>
      <xdr:rowOff>23653</xdr:rowOff>
    </xdr:from>
    <xdr:to>
      <xdr:col>7</xdr:col>
      <xdr:colOff>375890</xdr:colOff>
      <xdr:row>148</xdr:row>
      <xdr:rowOff>139714</xdr:rowOff>
    </xdr:to>
    <xdr:sp macro="" textlink="">
      <xdr:nvSpPr>
        <xdr:cNvPr id="1150" name="太陽 1149"/>
        <xdr:cNvSpPr/>
      </xdr:nvSpPr>
      <xdr:spPr>
        <a:xfrm>
          <a:off x="4344379" y="14444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149</xdr:row>
      <xdr:rowOff>31493</xdr:rowOff>
    </xdr:from>
    <xdr:to>
      <xdr:col>7</xdr:col>
      <xdr:colOff>359597</xdr:colOff>
      <xdr:row>149</xdr:row>
      <xdr:rowOff>136893</xdr:rowOff>
    </xdr:to>
    <xdr:sp macro="" textlink="">
      <xdr:nvSpPr>
        <xdr:cNvPr id="1151" name="月 1150"/>
        <xdr:cNvSpPr/>
      </xdr:nvSpPr>
      <xdr:spPr>
        <a:xfrm rot="13320000">
          <a:off x="4383597" y="14604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151</xdr:row>
      <xdr:rowOff>23653</xdr:rowOff>
    </xdr:from>
    <xdr:to>
      <xdr:col>7</xdr:col>
      <xdr:colOff>375890</xdr:colOff>
      <xdr:row>151</xdr:row>
      <xdr:rowOff>139714</xdr:rowOff>
    </xdr:to>
    <xdr:sp macro="" textlink="">
      <xdr:nvSpPr>
        <xdr:cNvPr id="1152" name="太陽 1151"/>
        <xdr:cNvSpPr/>
      </xdr:nvSpPr>
      <xdr:spPr>
        <a:xfrm>
          <a:off x="4344379" y="14901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152</xdr:row>
      <xdr:rowOff>31493</xdr:rowOff>
    </xdr:from>
    <xdr:to>
      <xdr:col>7</xdr:col>
      <xdr:colOff>359597</xdr:colOff>
      <xdr:row>152</xdr:row>
      <xdr:rowOff>136893</xdr:rowOff>
    </xdr:to>
    <xdr:sp macro="" textlink="">
      <xdr:nvSpPr>
        <xdr:cNvPr id="1153" name="月 1152"/>
        <xdr:cNvSpPr/>
      </xdr:nvSpPr>
      <xdr:spPr>
        <a:xfrm rot="13320000">
          <a:off x="4383597" y="15061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151</xdr:row>
      <xdr:rowOff>23653</xdr:rowOff>
    </xdr:from>
    <xdr:to>
      <xdr:col>7</xdr:col>
      <xdr:colOff>375890</xdr:colOff>
      <xdr:row>151</xdr:row>
      <xdr:rowOff>139714</xdr:rowOff>
    </xdr:to>
    <xdr:sp macro="" textlink="">
      <xdr:nvSpPr>
        <xdr:cNvPr id="1154" name="太陽 1153"/>
        <xdr:cNvSpPr/>
      </xdr:nvSpPr>
      <xdr:spPr>
        <a:xfrm>
          <a:off x="4344379" y="14901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152</xdr:row>
      <xdr:rowOff>31493</xdr:rowOff>
    </xdr:from>
    <xdr:to>
      <xdr:col>7</xdr:col>
      <xdr:colOff>359597</xdr:colOff>
      <xdr:row>152</xdr:row>
      <xdr:rowOff>136893</xdr:rowOff>
    </xdr:to>
    <xdr:sp macro="" textlink="">
      <xdr:nvSpPr>
        <xdr:cNvPr id="1155" name="月 1154"/>
        <xdr:cNvSpPr/>
      </xdr:nvSpPr>
      <xdr:spPr>
        <a:xfrm rot="13320000">
          <a:off x="4383597" y="15061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154</xdr:row>
      <xdr:rowOff>23653</xdr:rowOff>
    </xdr:from>
    <xdr:to>
      <xdr:col>7</xdr:col>
      <xdr:colOff>375890</xdr:colOff>
      <xdr:row>154</xdr:row>
      <xdr:rowOff>139714</xdr:rowOff>
    </xdr:to>
    <xdr:sp macro="" textlink="">
      <xdr:nvSpPr>
        <xdr:cNvPr id="1156" name="太陽 1155"/>
        <xdr:cNvSpPr/>
      </xdr:nvSpPr>
      <xdr:spPr>
        <a:xfrm>
          <a:off x="4344379" y="15358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155</xdr:row>
      <xdr:rowOff>31493</xdr:rowOff>
    </xdr:from>
    <xdr:to>
      <xdr:col>7</xdr:col>
      <xdr:colOff>359597</xdr:colOff>
      <xdr:row>155</xdr:row>
      <xdr:rowOff>136893</xdr:rowOff>
    </xdr:to>
    <xdr:sp macro="" textlink="">
      <xdr:nvSpPr>
        <xdr:cNvPr id="1157" name="月 1156"/>
        <xdr:cNvSpPr/>
      </xdr:nvSpPr>
      <xdr:spPr>
        <a:xfrm rot="13320000">
          <a:off x="4383597" y="15519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157</xdr:row>
      <xdr:rowOff>23653</xdr:rowOff>
    </xdr:from>
    <xdr:to>
      <xdr:col>7</xdr:col>
      <xdr:colOff>375890</xdr:colOff>
      <xdr:row>157</xdr:row>
      <xdr:rowOff>139714</xdr:rowOff>
    </xdr:to>
    <xdr:sp macro="" textlink="">
      <xdr:nvSpPr>
        <xdr:cNvPr id="1158" name="太陽 1157"/>
        <xdr:cNvSpPr/>
      </xdr:nvSpPr>
      <xdr:spPr>
        <a:xfrm>
          <a:off x="4344379" y="15816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158</xdr:row>
      <xdr:rowOff>31493</xdr:rowOff>
    </xdr:from>
    <xdr:to>
      <xdr:col>7</xdr:col>
      <xdr:colOff>359597</xdr:colOff>
      <xdr:row>158</xdr:row>
      <xdr:rowOff>136893</xdr:rowOff>
    </xdr:to>
    <xdr:sp macro="" textlink="">
      <xdr:nvSpPr>
        <xdr:cNvPr id="1159" name="月 1158"/>
        <xdr:cNvSpPr/>
      </xdr:nvSpPr>
      <xdr:spPr>
        <a:xfrm rot="13320000">
          <a:off x="4383597" y="15976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160</xdr:row>
      <xdr:rowOff>23653</xdr:rowOff>
    </xdr:from>
    <xdr:to>
      <xdr:col>7</xdr:col>
      <xdr:colOff>375890</xdr:colOff>
      <xdr:row>160</xdr:row>
      <xdr:rowOff>139714</xdr:rowOff>
    </xdr:to>
    <xdr:sp macro="" textlink="">
      <xdr:nvSpPr>
        <xdr:cNvPr id="1160" name="太陽 1159"/>
        <xdr:cNvSpPr/>
      </xdr:nvSpPr>
      <xdr:spPr>
        <a:xfrm>
          <a:off x="4344379" y="16273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161</xdr:row>
      <xdr:rowOff>31493</xdr:rowOff>
    </xdr:from>
    <xdr:to>
      <xdr:col>7</xdr:col>
      <xdr:colOff>359597</xdr:colOff>
      <xdr:row>161</xdr:row>
      <xdr:rowOff>136893</xdr:rowOff>
    </xdr:to>
    <xdr:sp macro="" textlink="">
      <xdr:nvSpPr>
        <xdr:cNvPr id="1161" name="月 1160"/>
        <xdr:cNvSpPr/>
      </xdr:nvSpPr>
      <xdr:spPr>
        <a:xfrm rot="13320000">
          <a:off x="4383597" y="16433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163</xdr:row>
      <xdr:rowOff>23653</xdr:rowOff>
    </xdr:from>
    <xdr:to>
      <xdr:col>7</xdr:col>
      <xdr:colOff>375890</xdr:colOff>
      <xdr:row>163</xdr:row>
      <xdr:rowOff>139714</xdr:rowOff>
    </xdr:to>
    <xdr:sp macro="" textlink="">
      <xdr:nvSpPr>
        <xdr:cNvPr id="1162" name="太陽 1161"/>
        <xdr:cNvSpPr/>
      </xdr:nvSpPr>
      <xdr:spPr>
        <a:xfrm>
          <a:off x="4344379" y="16730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164</xdr:row>
      <xdr:rowOff>31493</xdr:rowOff>
    </xdr:from>
    <xdr:to>
      <xdr:col>7</xdr:col>
      <xdr:colOff>359597</xdr:colOff>
      <xdr:row>164</xdr:row>
      <xdr:rowOff>136893</xdr:rowOff>
    </xdr:to>
    <xdr:sp macro="" textlink="">
      <xdr:nvSpPr>
        <xdr:cNvPr id="1163" name="月 1162"/>
        <xdr:cNvSpPr/>
      </xdr:nvSpPr>
      <xdr:spPr>
        <a:xfrm rot="13320000">
          <a:off x="4383597" y="16890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166</xdr:row>
      <xdr:rowOff>23653</xdr:rowOff>
    </xdr:from>
    <xdr:to>
      <xdr:col>7</xdr:col>
      <xdr:colOff>375890</xdr:colOff>
      <xdr:row>166</xdr:row>
      <xdr:rowOff>139714</xdr:rowOff>
    </xdr:to>
    <xdr:sp macro="" textlink="">
      <xdr:nvSpPr>
        <xdr:cNvPr id="1164" name="太陽 1163"/>
        <xdr:cNvSpPr/>
      </xdr:nvSpPr>
      <xdr:spPr>
        <a:xfrm>
          <a:off x="4344379" y="1718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167</xdr:row>
      <xdr:rowOff>31493</xdr:rowOff>
    </xdr:from>
    <xdr:to>
      <xdr:col>7</xdr:col>
      <xdr:colOff>359597</xdr:colOff>
      <xdr:row>167</xdr:row>
      <xdr:rowOff>136893</xdr:rowOff>
    </xdr:to>
    <xdr:sp macro="" textlink="">
      <xdr:nvSpPr>
        <xdr:cNvPr id="1165" name="月 1164"/>
        <xdr:cNvSpPr/>
      </xdr:nvSpPr>
      <xdr:spPr>
        <a:xfrm rot="13320000">
          <a:off x="4383597" y="1734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169</xdr:row>
      <xdr:rowOff>23653</xdr:rowOff>
    </xdr:from>
    <xdr:to>
      <xdr:col>7</xdr:col>
      <xdr:colOff>375890</xdr:colOff>
      <xdr:row>169</xdr:row>
      <xdr:rowOff>139714</xdr:rowOff>
    </xdr:to>
    <xdr:sp macro="" textlink="">
      <xdr:nvSpPr>
        <xdr:cNvPr id="1166" name="太陽 1165"/>
        <xdr:cNvSpPr/>
      </xdr:nvSpPr>
      <xdr:spPr>
        <a:xfrm>
          <a:off x="4344379" y="17644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170</xdr:row>
      <xdr:rowOff>31493</xdr:rowOff>
    </xdr:from>
    <xdr:to>
      <xdr:col>7</xdr:col>
      <xdr:colOff>359597</xdr:colOff>
      <xdr:row>170</xdr:row>
      <xdr:rowOff>136893</xdr:rowOff>
    </xdr:to>
    <xdr:sp macro="" textlink="">
      <xdr:nvSpPr>
        <xdr:cNvPr id="1167" name="月 1166"/>
        <xdr:cNvSpPr/>
      </xdr:nvSpPr>
      <xdr:spPr>
        <a:xfrm rot="13320000">
          <a:off x="4383597" y="17805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172</xdr:row>
      <xdr:rowOff>23653</xdr:rowOff>
    </xdr:from>
    <xdr:to>
      <xdr:col>7</xdr:col>
      <xdr:colOff>375890</xdr:colOff>
      <xdr:row>172</xdr:row>
      <xdr:rowOff>139714</xdr:rowOff>
    </xdr:to>
    <xdr:sp macro="" textlink="">
      <xdr:nvSpPr>
        <xdr:cNvPr id="1168" name="太陽 1167"/>
        <xdr:cNvSpPr/>
      </xdr:nvSpPr>
      <xdr:spPr>
        <a:xfrm>
          <a:off x="4344379" y="18102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173</xdr:row>
      <xdr:rowOff>31493</xdr:rowOff>
    </xdr:from>
    <xdr:to>
      <xdr:col>7</xdr:col>
      <xdr:colOff>359597</xdr:colOff>
      <xdr:row>173</xdr:row>
      <xdr:rowOff>136893</xdr:rowOff>
    </xdr:to>
    <xdr:sp macro="" textlink="">
      <xdr:nvSpPr>
        <xdr:cNvPr id="1169" name="月 1168"/>
        <xdr:cNvSpPr/>
      </xdr:nvSpPr>
      <xdr:spPr>
        <a:xfrm rot="13320000">
          <a:off x="4383597" y="18262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175</xdr:row>
      <xdr:rowOff>23653</xdr:rowOff>
    </xdr:from>
    <xdr:to>
      <xdr:col>7</xdr:col>
      <xdr:colOff>375890</xdr:colOff>
      <xdr:row>175</xdr:row>
      <xdr:rowOff>139714</xdr:rowOff>
    </xdr:to>
    <xdr:sp macro="" textlink="">
      <xdr:nvSpPr>
        <xdr:cNvPr id="1170" name="太陽 1169"/>
        <xdr:cNvSpPr/>
      </xdr:nvSpPr>
      <xdr:spPr>
        <a:xfrm>
          <a:off x="4344379" y="18559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176</xdr:row>
      <xdr:rowOff>31493</xdr:rowOff>
    </xdr:from>
    <xdr:to>
      <xdr:col>7</xdr:col>
      <xdr:colOff>359597</xdr:colOff>
      <xdr:row>176</xdr:row>
      <xdr:rowOff>136893</xdr:rowOff>
    </xdr:to>
    <xdr:sp macro="" textlink="">
      <xdr:nvSpPr>
        <xdr:cNvPr id="1171" name="月 1170"/>
        <xdr:cNvSpPr/>
      </xdr:nvSpPr>
      <xdr:spPr>
        <a:xfrm rot="13320000">
          <a:off x="4383597" y="18719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178</xdr:row>
      <xdr:rowOff>23653</xdr:rowOff>
    </xdr:from>
    <xdr:to>
      <xdr:col>7</xdr:col>
      <xdr:colOff>375890</xdr:colOff>
      <xdr:row>178</xdr:row>
      <xdr:rowOff>139714</xdr:rowOff>
    </xdr:to>
    <xdr:sp macro="" textlink="">
      <xdr:nvSpPr>
        <xdr:cNvPr id="1172" name="太陽 1171"/>
        <xdr:cNvSpPr/>
      </xdr:nvSpPr>
      <xdr:spPr>
        <a:xfrm>
          <a:off x="4344379" y="19016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179</xdr:row>
      <xdr:rowOff>31493</xdr:rowOff>
    </xdr:from>
    <xdr:to>
      <xdr:col>7</xdr:col>
      <xdr:colOff>359597</xdr:colOff>
      <xdr:row>179</xdr:row>
      <xdr:rowOff>136893</xdr:rowOff>
    </xdr:to>
    <xdr:sp macro="" textlink="">
      <xdr:nvSpPr>
        <xdr:cNvPr id="1173" name="月 1172"/>
        <xdr:cNvSpPr/>
      </xdr:nvSpPr>
      <xdr:spPr>
        <a:xfrm rot="13320000">
          <a:off x="4383597" y="19176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181</xdr:row>
      <xdr:rowOff>23653</xdr:rowOff>
    </xdr:from>
    <xdr:to>
      <xdr:col>7</xdr:col>
      <xdr:colOff>375890</xdr:colOff>
      <xdr:row>181</xdr:row>
      <xdr:rowOff>139714</xdr:rowOff>
    </xdr:to>
    <xdr:sp macro="" textlink="">
      <xdr:nvSpPr>
        <xdr:cNvPr id="1174" name="太陽 1173"/>
        <xdr:cNvSpPr/>
      </xdr:nvSpPr>
      <xdr:spPr>
        <a:xfrm>
          <a:off x="4344379" y="19473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182</xdr:row>
      <xdr:rowOff>31493</xdr:rowOff>
    </xdr:from>
    <xdr:to>
      <xdr:col>7</xdr:col>
      <xdr:colOff>359597</xdr:colOff>
      <xdr:row>182</xdr:row>
      <xdr:rowOff>136893</xdr:rowOff>
    </xdr:to>
    <xdr:sp macro="" textlink="">
      <xdr:nvSpPr>
        <xdr:cNvPr id="1175" name="月 1174"/>
        <xdr:cNvSpPr/>
      </xdr:nvSpPr>
      <xdr:spPr>
        <a:xfrm rot="13320000">
          <a:off x="4383597" y="19633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181</xdr:row>
      <xdr:rowOff>23653</xdr:rowOff>
    </xdr:from>
    <xdr:to>
      <xdr:col>7</xdr:col>
      <xdr:colOff>375890</xdr:colOff>
      <xdr:row>181</xdr:row>
      <xdr:rowOff>139714</xdr:rowOff>
    </xdr:to>
    <xdr:sp macro="" textlink="">
      <xdr:nvSpPr>
        <xdr:cNvPr id="1176" name="太陽 1175"/>
        <xdr:cNvSpPr/>
      </xdr:nvSpPr>
      <xdr:spPr>
        <a:xfrm>
          <a:off x="4344379" y="19473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182</xdr:row>
      <xdr:rowOff>31493</xdr:rowOff>
    </xdr:from>
    <xdr:to>
      <xdr:col>7</xdr:col>
      <xdr:colOff>359597</xdr:colOff>
      <xdr:row>182</xdr:row>
      <xdr:rowOff>136893</xdr:rowOff>
    </xdr:to>
    <xdr:sp macro="" textlink="">
      <xdr:nvSpPr>
        <xdr:cNvPr id="1177" name="月 1176"/>
        <xdr:cNvSpPr/>
      </xdr:nvSpPr>
      <xdr:spPr>
        <a:xfrm rot="13320000">
          <a:off x="4383597" y="19633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184</xdr:row>
      <xdr:rowOff>23653</xdr:rowOff>
    </xdr:from>
    <xdr:to>
      <xdr:col>7</xdr:col>
      <xdr:colOff>375890</xdr:colOff>
      <xdr:row>184</xdr:row>
      <xdr:rowOff>139714</xdr:rowOff>
    </xdr:to>
    <xdr:sp macro="" textlink="">
      <xdr:nvSpPr>
        <xdr:cNvPr id="1178" name="太陽 1177"/>
        <xdr:cNvSpPr/>
      </xdr:nvSpPr>
      <xdr:spPr>
        <a:xfrm>
          <a:off x="4344379" y="19930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185</xdr:row>
      <xdr:rowOff>31493</xdr:rowOff>
    </xdr:from>
    <xdr:to>
      <xdr:col>7</xdr:col>
      <xdr:colOff>359597</xdr:colOff>
      <xdr:row>185</xdr:row>
      <xdr:rowOff>136893</xdr:rowOff>
    </xdr:to>
    <xdr:sp macro="" textlink="">
      <xdr:nvSpPr>
        <xdr:cNvPr id="1179" name="月 1178"/>
        <xdr:cNvSpPr/>
      </xdr:nvSpPr>
      <xdr:spPr>
        <a:xfrm rot="13320000">
          <a:off x="4383597" y="20091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187</xdr:row>
      <xdr:rowOff>23653</xdr:rowOff>
    </xdr:from>
    <xdr:to>
      <xdr:col>7</xdr:col>
      <xdr:colOff>375890</xdr:colOff>
      <xdr:row>187</xdr:row>
      <xdr:rowOff>139714</xdr:rowOff>
    </xdr:to>
    <xdr:sp macro="" textlink="">
      <xdr:nvSpPr>
        <xdr:cNvPr id="1180" name="太陽 1179"/>
        <xdr:cNvSpPr/>
      </xdr:nvSpPr>
      <xdr:spPr>
        <a:xfrm>
          <a:off x="4344379" y="20388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188</xdr:row>
      <xdr:rowOff>31493</xdr:rowOff>
    </xdr:from>
    <xdr:to>
      <xdr:col>7</xdr:col>
      <xdr:colOff>359597</xdr:colOff>
      <xdr:row>188</xdr:row>
      <xdr:rowOff>136893</xdr:rowOff>
    </xdr:to>
    <xdr:sp macro="" textlink="">
      <xdr:nvSpPr>
        <xdr:cNvPr id="1181" name="月 1180"/>
        <xdr:cNvSpPr/>
      </xdr:nvSpPr>
      <xdr:spPr>
        <a:xfrm rot="13320000">
          <a:off x="4383597" y="20548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190</xdr:row>
      <xdr:rowOff>23653</xdr:rowOff>
    </xdr:from>
    <xdr:to>
      <xdr:col>7</xdr:col>
      <xdr:colOff>375890</xdr:colOff>
      <xdr:row>190</xdr:row>
      <xdr:rowOff>139714</xdr:rowOff>
    </xdr:to>
    <xdr:sp macro="" textlink="">
      <xdr:nvSpPr>
        <xdr:cNvPr id="1182" name="太陽 1181"/>
        <xdr:cNvSpPr/>
      </xdr:nvSpPr>
      <xdr:spPr>
        <a:xfrm>
          <a:off x="4344379" y="20845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191</xdr:row>
      <xdr:rowOff>31493</xdr:rowOff>
    </xdr:from>
    <xdr:to>
      <xdr:col>7</xdr:col>
      <xdr:colOff>359597</xdr:colOff>
      <xdr:row>191</xdr:row>
      <xdr:rowOff>136893</xdr:rowOff>
    </xdr:to>
    <xdr:sp macro="" textlink="">
      <xdr:nvSpPr>
        <xdr:cNvPr id="1183" name="月 1182"/>
        <xdr:cNvSpPr/>
      </xdr:nvSpPr>
      <xdr:spPr>
        <a:xfrm rot="13320000">
          <a:off x="4383597" y="21005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193</xdr:row>
      <xdr:rowOff>23653</xdr:rowOff>
    </xdr:from>
    <xdr:to>
      <xdr:col>7</xdr:col>
      <xdr:colOff>375890</xdr:colOff>
      <xdr:row>193</xdr:row>
      <xdr:rowOff>139714</xdr:rowOff>
    </xdr:to>
    <xdr:sp macro="" textlink="">
      <xdr:nvSpPr>
        <xdr:cNvPr id="1184" name="太陽 1183"/>
        <xdr:cNvSpPr/>
      </xdr:nvSpPr>
      <xdr:spPr>
        <a:xfrm>
          <a:off x="4344379" y="21302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194</xdr:row>
      <xdr:rowOff>31493</xdr:rowOff>
    </xdr:from>
    <xdr:to>
      <xdr:col>7</xdr:col>
      <xdr:colOff>359597</xdr:colOff>
      <xdr:row>194</xdr:row>
      <xdr:rowOff>136893</xdr:rowOff>
    </xdr:to>
    <xdr:sp macro="" textlink="">
      <xdr:nvSpPr>
        <xdr:cNvPr id="1185" name="月 1184"/>
        <xdr:cNvSpPr/>
      </xdr:nvSpPr>
      <xdr:spPr>
        <a:xfrm rot="13320000">
          <a:off x="4383597" y="21462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196</xdr:row>
      <xdr:rowOff>23653</xdr:rowOff>
    </xdr:from>
    <xdr:to>
      <xdr:col>7</xdr:col>
      <xdr:colOff>375890</xdr:colOff>
      <xdr:row>196</xdr:row>
      <xdr:rowOff>139714</xdr:rowOff>
    </xdr:to>
    <xdr:sp macro="" textlink="">
      <xdr:nvSpPr>
        <xdr:cNvPr id="1186" name="太陽 1185"/>
        <xdr:cNvSpPr/>
      </xdr:nvSpPr>
      <xdr:spPr>
        <a:xfrm>
          <a:off x="4344379" y="21759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197</xdr:row>
      <xdr:rowOff>31493</xdr:rowOff>
    </xdr:from>
    <xdr:to>
      <xdr:col>7</xdr:col>
      <xdr:colOff>359597</xdr:colOff>
      <xdr:row>197</xdr:row>
      <xdr:rowOff>136893</xdr:rowOff>
    </xdr:to>
    <xdr:sp macro="" textlink="">
      <xdr:nvSpPr>
        <xdr:cNvPr id="1187" name="月 1186"/>
        <xdr:cNvSpPr/>
      </xdr:nvSpPr>
      <xdr:spPr>
        <a:xfrm rot="13320000">
          <a:off x="4383597" y="21919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199</xdr:row>
      <xdr:rowOff>23653</xdr:rowOff>
    </xdr:from>
    <xdr:to>
      <xdr:col>7</xdr:col>
      <xdr:colOff>375890</xdr:colOff>
      <xdr:row>199</xdr:row>
      <xdr:rowOff>139714</xdr:rowOff>
    </xdr:to>
    <xdr:sp macro="" textlink="">
      <xdr:nvSpPr>
        <xdr:cNvPr id="1188" name="太陽 1187"/>
        <xdr:cNvSpPr/>
      </xdr:nvSpPr>
      <xdr:spPr>
        <a:xfrm>
          <a:off x="4344379" y="22216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200</xdr:row>
      <xdr:rowOff>31493</xdr:rowOff>
    </xdr:from>
    <xdr:to>
      <xdr:col>7</xdr:col>
      <xdr:colOff>359597</xdr:colOff>
      <xdr:row>200</xdr:row>
      <xdr:rowOff>136893</xdr:rowOff>
    </xdr:to>
    <xdr:sp macro="" textlink="">
      <xdr:nvSpPr>
        <xdr:cNvPr id="1189" name="月 1188"/>
        <xdr:cNvSpPr/>
      </xdr:nvSpPr>
      <xdr:spPr>
        <a:xfrm rot="13320000">
          <a:off x="4383597" y="22377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142</xdr:row>
      <xdr:rowOff>23653</xdr:rowOff>
    </xdr:from>
    <xdr:to>
      <xdr:col>7</xdr:col>
      <xdr:colOff>375890</xdr:colOff>
      <xdr:row>142</xdr:row>
      <xdr:rowOff>139714</xdr:rowOff>
    </xdr:to>
    <xdr:sp macro="" textlink="">
      <xdr:nvSpPr>
        <xdr:cNvPr id="1190" name="太陽 1189"/>
        <xdr:cNvSpPr/>
      </xdr:nvSpPr>
      <xdr:spPr>
        <a:xfrm>
          <a:off x="4344379" y="13530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143</xdr:row>
      <xdr:rowOff>31493</xdr:rowOff>
    </xdr:from>
    <xdr:to>
      <xdr:col>7</xdr:col>
      <xdr:colOff>359597</xdr:colOff>
      <xdr:row>143</xdr:row>
      <xdr:rowOff>136893</xdr:rowOff>
    </xdr:to>
    <xdr:sp macro="" textlink="">
      <xdr:nvSpPr>
        <xdr:cNvPr id="1191" name="月 1190"/>
        <xdr:cNvSpPr/>
      </xdr:nvSpPr>
      <xdr:spPr>
        <a:xfrm rot="13320000">
          <a:off x="4383597" y="13690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145</xdr:row>
      <xdr:rowOff>23653</xdr:rowOff>
    </xdr:from>
    <xdr:to>
      <xdr:col>7</xdr:col>
      <xdr:colOff>375890</xdr:colOff>
      <xdr:row>145</xdr:row>
      <xdr:rowOff>139714</xdr:rowOff>
    </xdr:to>
    <xdr:sp macro="" textlink="">
      <xdr:nvSpPr>
        <xdr:cNvPr id="1192" name="太陽 1191"/>
        <xdr:cNvSpPr/>
      </xdr:nvSpPr>
      <xdr:spPr>
        <a:xfrm>
          <a:off x="4344379" y="13987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146</xdr:row>
      <xdr:rowOff>31493</xdr:rowOff>
    </xdr:from>
    <xdr:to>
      <xdr:col>7</xdr:col>
      <xdr:colOff>359597</xdr:colOff>
      <xdr:row>146</xdr:row>
      <xdr:rowOff>136893</xdr:rowOff>
    </xdr:to>
    <xdr:sp macro="" textlink="">
      <xdr:nvSpPr>
        <xdr:cNvPr id="1193" name="月 1192"/>
        <xdr:cNvSpPr/>
      </xdr:nvSpPr>
      <xdr:spPr>
        <a:xfrm rot="13320000">
          <a:off x="4383597" y="14147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148</xdr:row>
      <xdr:rowOff>23653</xdr:rowOff>
    </xdr:from>
    <xdr:to>
      <xdr:col>7</xdr:col>
      <xdr:colOff>375890</xdr:colOff>
      <xdr:row>148</xdr:row>
      <xdr:rowOff>139714</xdr:rowOff>
    </xdr:to>
    <xdr:sp macro="" textlink="">
      <xdr:nvSpPr>
        <xdr:cNvPr id="1194" name="太陽 1193"/>
        <xdr:cNvSpPr/>
      </xdr:nvSpPr>
      <xdr:spPr>
        <a:xfrm>
          <a:off x="4344379" y="14444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149</xdr:row>
      <xdr:rowOff>31493</xdr:rowOff>
    </xdr:from>
    <xdr:to>
      <xdr:col>7</xdr:col>
      <xdr:colOff>359597</xdr:colOff>
      <xdr:row>149</xdr:row>
      <xdr:rowOff>136893</xdr:rowOff>
    </xdr:to>
    <xdr:sp macro="" textlink="">
      <xdr:nvSpPr>
        <xdr:cNvPr id="1195" name="月 1194"/>
        <xdr:cNvSpPr/>
      </xdr:nvSpPr>
      <xdr:spPr>
        <a:xfrm rot="13320000">
          <a:off x="4383597" y="14604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151</xdr:row>
      <xdr:rowOff>23653</xdr:rowOff>
    </xdr:from>
    <xdr:to>
      <xdr:col>7</xdr:col>
      <xdr:colOff>375890</xdr:colOff>
      <xdr:row>151</xdr:row>
      <xdr:rowOff>139714</xdr:rowOff>
    </xdr:to>
    <xdr:sp macro="" textlink="">
      <xdr:nvSpPr>
        <xdr:cNvPr id="1196" name="太陽 1195"/>
        <xdr:cNvSpPr/>
      </xdr:nvSpPr>
      <xdr:spPr>
        <a:xfrm>
          <a:off x="4344379" y="14901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152</xdr:row>
      <xdr:rowOff>31493</xdr:rowOff>
    </xdr:from>
    <xdr:to>
      <xdr:col>7</xdr:col>
      <xdr:colOff>359597</xdr:colOff>
      <xdr:row>152</xdr:row>
      <xdr:rowOff>136893</xdr:rowOff>
    </xdr:to>
    <xdr:sp macro="" textlink="">
      <xdr:nvSpPr>
        <xdr:cNvPr id="1197" name="月 1196"/>
        <xdr:cNvSpPr/>
      </xdr:nvSpPr>
      <xdr:spPr>
        <a:xfrm rot="13320000">
          <a:off x="4383597" y="15061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151</xdr:row>
      <xdr:rowOff>23653</xdr:rowOff>
    </xdr:from>
    <xdr:to>
      <xdr:col>7</xdr:col>
      <xdr:colOff>375890</xdr:colOff>
      <xdr:row>151</xdr:row>
      <xdr:rowOff>139714</xdr:rowOff>
    </xdr:to>
    <xdr:sp macro="" textlink="">
      <xdr:nvSpPr>
        <xdr:cNvPr id="1198" name="太陽 1197"/>
        <xdr:cNvSpPr/>
      </xdr:nvSpPr>
      <xdr:spPr>
        <a:xfrm>
          <a:off x="4344379" y="14901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152</xdr:row>
      <xdr:rowOff>31493</xdr:rowOff>
    </xdr:from>
    <xdr:to>
      <xdr:col>7</xdr:col>
      <xdr:colOff>359597</xdr:colOff>
      <xdr:row>152</xdr:row>
      <xdr:rowOff>136893</xdr:rowOff>
    </xdr:to>
    <xdr:sp macro="" textlink="">
      <xdr:nvSpPr>
        <xdr:cNvPr id="1199" name="月 1198"/>
        <xdr:cNvSpPr/>
      </xdr:nvSpPr>
      <xdr:spPr>
        <a:xfrm rot="13320000">
          <a:off x="4383597" y="15061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154</xdr:row>
      <xdr:rowOff>23653</xdr:rowOff>
    </xdr:from>
    <xdr:to>
      <xdr:col>7</xdr:col>
      <xdr:colOff>375890</xdr:colOff>
      <xdr:row>154</xdr:row>
      <xdr:rowOff>139714</xdr:rowOff>
    </xdr:to>
    <xdr:sp macro="" textlink="">
      <xdr:nvSpPr>
        <xdr:cNvPr id="1200" name="太陽 1199"/>
        <xdr:cNvSpPr/>
      </xdr:nvSpPr>
      <xdr:spPr>
        <a:xfrm>
          <a:off x="4344379" y="15358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155</xdr:row>
      <xdr:rowOff>31493</xdr:rowOff>
    </xdr:from>
    <xdr:to>
      <xdr:col>7</xdr:col>
      <xdr:colOff>359597</xdr:colOff>
      <xdr:row>155</xdr:row>
      <xdr:rowOff>136893</xdr:rowOff>
    </xdr:to>
    <xdr:sp macro="" textlink="">
      <xdr:nvSpPr>
        <xdr:cNvPr id="1201" name="月 1200"/>
        <xdr:cNvSpPr/>
      </xdr:nvSpPr>
      <xdr:spPr>
        <a:xfrm rot="13320000">
          <a:off x="4383597" y="15519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157</xdr:row>
      <xdr:rowOff>23653</xdr:rowOff>
    </xdr:from>
    <xdr:to>
      <xdr:col>7</xdr:col>
      <xdr:colOff>375890</xdr:colOff>
      <xdr:row>157</xdr:row>
      <xdr:rowOff>139714</xdr:rowOff>
    </xdr:to>
    <xdr:sp macro="" textlink="">
      <xdr:nvSpPr>
        <xdr:cNvPr id="1202" name="太陽 1201"/>
        <xdr:cNvSpPr/>
      </xdr:nvSpPr>
      <xdr:spPr>
        <a:xfrm>
          <a:off x="4344379" y="15816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158</xdr:row>
      <xdr:rowOff>31493</xdr:rowOff>
    </xdr:from>
    <xdr:to>
      <xdr:col>7</xdr:col>
      <xdr:colOff>359597</xdr:colOff>
      <xdr:row>158</xdr:row>
      <xdr:rowOff>136893</xdr:rowOff>
    </xdr:to>
    <xdr:sp macro="" textlink="">
      <xdr:nvSpPr>
        <xdr:cNvPr id="1203" name="月 1202"/>
        <xdr:cNvSpPr/>
      </xdr:nvSpPr>
      <xdr:spPr>
        <a:xfrm rot="13320000">
          <a:off x="4383597" y="15976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160</xdr:row>
      <xdr:rowOff>23653</xdr:rowOff>
    </xdr:from>
    <xdr:to>
      <xdr:col>7</xdr:col>
      <xdr:colOff>375890</xdr:colOff>
      <xdr:row>160</xdr:row>
      <xdr:rowOff>139714</xdr:rowOff>
    </xdr:to>
    <xdr:sp macro="" textlink="">
      <xdr:nvSpPr>
        <xdr:cNvPr id="1204" name="太陽 1203"/>
        <xdr:cNvSpPr/>
      </xdr:nvSpPr>
      <xdr:spPr>
        <a:xfrm>
          <a:off x="4344379" y="16273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161</xdr:row>
      <xdr:rowOff>31493</xdr:rowOff>
    </xdr:from>
    <xdr:to>
      <xdr:col>7</xdr:col>
      <xdr:colOff>359597</xdr:colOff>
      <xdr:row>161</xdr:row>
      <xdr:rowOff>136893</xdr:rowOff>
    </xdr:to>
    <xdr:sp macro="" textlink="">
      <xdr:nvSpPr>
        <xdr:cNvPr id="1205" name="月 1204"/>
        <xdr:cNvSpPr/>
      </xdr:nvSpPr>
      <xdr:spPr>
        <a:xfrm rot="13320000">
          <a:off x="4383597" y="16433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163</xdr:row>
      <xdr:rowOff>23653</xdr:rowOff>
    </xdr:from>
    <xdr:to>
      <xdr:col>7</xdr:col>
      <xdr:colOff>375890</xdr:colOff>
      <xdr:row>163</xdr:row>
      <xdr:rowOff>139714</xdr:rowOff>
    </xdr:to>
    <xdr:sp macro="" textlink="">
      <xdr:nvSpPr>
        <xdr:cNvPr id="1206" name="太陽 1205"/>
        <xdr:cNvSpPr/>
      </xdr:nvSpPr>
      <xdr:spPr>
        <a:xfrm>
          <a:off x="4344379" y="16730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164</xdr:row>
      <xdr:rowOff>31493</xdr:rowOff>
    </xdr:from>
    <xdr:to>
      <xdr:col>7</xdr:col>
      <xdr:colOff>359597</xdr:colOff>
      <xdr:row>164</xdr:row>
      <xdr:rowOff>136893</xdr:rowOff>
    </xdr:to>
    <xdr:sp macro="" textlink="">
      <xdr:nvSpPr>
        <xdr:cNvPr id="1207" name="月 1206"/>
        <xdr:cNvSpPr/>
      </xdr:nvSpPr>
      <xdr:spPr>
        <a:xfrm rot="13320000">
          <a:off x="4383597" y="16890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166</xdr:row>
      <xdr:rowOff>23653</xdr:rowOff>
    </xdr:from>
    <xdr:to>
      <xdr:col>7</xdr:col>
      <xdr:colOff>375890</xdr:colOff>
      <xdr:row>166</xdr:row>
      <xdr:rowOff>139714</xdr:rowOff>
    </xdr:to>
    <xdr:sp macro="" textlink="">
      <xdr:nvSpPr>
        <xdr:cNvPr id="1208" name="太陽 1207"/>
        <xdr:cNvSpPr/>
      </xdr:nvSpPr>
      <xdr:spPr>
        <a:xfrm>
          <a:off x="4344379" y="1718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167</xdr:row>
      <xdr:rowOff>31493</xdr:rowOff>
    </xdr:from>
    <xdr:to>
      <xdr:col>7</xdr:col>
      <xdr:colOff>359597</xdr:colOff>
      <xdr:row>167</xdr:row>
      <xdr:rowOff>136893</xdr:rowOff>
    </xdr:to>
    <xdr:sp macro="" textlink="">
      <xdr:nvSpPr>
        <xdr:cNvPr id="1209" name="月 1208"/>
        <xdr:cNvSpPr/>
      </xdr:nvSpPr>
      <xdr:spPr>
        <a:xfrm rot="13320000">
          <a:off x="4383597" y="1734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169</xdr:row>
      <xdr:rowOff>23653</xdr:rowOff>
    </xdr:from>
    <xdr:to>
      <xdr:col>7</xdr:col>
      <xdr:colOff>375890</xdr:colOff>
      <xdr:row>169</xdr:row>
      <xdr:rowOff>139714</xdr:rowOff>
    </xdr:to>
    <xdr:sp macro="" textlink="">
      <xdr:nvSpPr>
        <xdr:cNvPr id="1210" name="太陽 1209"/>
        <xdr:cNvSpPr/>
      </xdr:nvSpPr>
      <xdr:spPr>
        <a:xfrm>
          <a:off x="4344379" y="17644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170</xdr:row>
      <xdr:rowOff>31493</xdr:rowOff>
    </xdr:from>
    <xdr:to>
      <xdr:col>7</xdr:col>
      <xdr:colOff>359597</xdr:colOff>
      <xdr:row>170</xdr:row>
      <xdr:rowOff>136893</xdr:rowOff>
    </xdr:to>
    <xdr:sp macro="" textlink="">
      <xdr:nvSpPr>
        <xdr:cNvPr id="1211" name="月 1210"/>
        <xdr:cNvSpPr/>
      </xdr:nvSpPr>
      <xdr:spPr>
        <a:xfrm rot="13320000">
          <a:off x="4383597" y="17805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172</xdr:row>
      <xdr:rowOff>23653</xdr:rowOff>
    </xdr:from>
    <xdr:to>
      <xdr:col>7</xdr:col>
      <xdr:colOff>375890</xdr:colOff>
      <xdr:row>172</xdr:row>
      <xdr:rowOff>139714</xdr:rowOff>
    </xdr:to>
    <xdr:sp macro="" textlink="">
      <xdr:nvSpPr>
        <xdr:cNvPr id="1212" name="太陽 1211"/>
        <xdr:cNvSpPr/>
      </xdr:nvSpPr>
      <xdr:spPr>
        <a:xfrm>
          <a:off x="4344379" y="18102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173</xdr:row>
      <xdr:rowOff>31493</xdr:rowOff>
    </xdr:from>
    <xdr:to>
      <xdr:col>7</xdr:col>
      <xdr:colOff>359597</xdr:colOff>
      <xdr:row>173</xdr:row>
      <xdr:rowOff>136893</xdr:rowOff>
    </xdr:to>
    <xdr:sp macro="" textlink="">
      <xdr:nvSpPr>
        <xdr:cNvPr id="1213" name="月 1212"/>
        <xdr:cNvSpPr/>
      </xdr:nvSpPr>
      <xdr:spPr>
        <a:xfrm rot="13320000">
          <a:off x="4383597" y="18262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175</xdr:row>
      <xdr:rowOff>23653</xdr:rowOff>
    </xdr:from>
    <xdr:to>
      <xdr:col>7</xdr:col>
      <xdr:colOff>375890</xdr:colOff>
      <xdr:row>175</xdr:row>
      <xdr:rowOff>139714</xdr:rowOff>
    </xdr:to>
    <xdr:sp macro="" textlink="">
      <xdr:nvSpPr>
        <xdr:cNvPr id="1214" name="太陽 1213"/>
        <xdr:cNvSpPr/>
      </xdr:nvSpPr>
      <xdr:spPr>
        <a:xfrm>
          <a:off x="4344379" y="18559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176</xdr:row>
      <xdr:rowOff>31493</xdr:rowOff>
    </xdr:from>
    <xdr:to>
      <xdr:col>7</xdr:col>
      <xdr:colOff>359597</xdr:colOff>
      <xdr:row>176</xdr:row>
      <xdr:rowOff>136893</xdr:rowOff>
    </xdr:to>
    <xdr:sp macro="" textlink="">
      <xdr:nvSpPr>
        <xdr:cNvPr id="1215" name="月 1214"/>
        <xdr:cNvSpPr/>
      </xdr:nvSpPr>
      <xdr:spPr>
        <a:xfrm rot="13320000">
          <a:off x="4383597" y="18719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178</xdr:row>
      <xdr:rowOff>23653</xdr:rowOff>
    </xdr:from>
    <xdr:to>
      <xdr:col>7</xdr:col>
      <xdr:colOff>375890</xdr:colOff>
      <xdr:row>178</xdr:row>
      <xdr:rowOff>139714</xdr:rowOff>
    </xdr:to>
    <xdr:sp macro="" textlink="">
      <xdr:nvSpPr>
        <xdr:cNvPr id="1216" name="太陽 1215"/>
        <xdr:cNvSpPr/>
      </xdr:nvSpPr>
      <xdr:spPr>
        <a:xfrm>
          <a:off x="4344379" y="19016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179</xdr:row>
      <xdr:rowOff>31493</xdr:rowOff>
    </xdr:from>
    <xdr:to>
      <xdr:col>7</xdr:col>
      <xdr:colOff>359597</xdr:colOff>
      <xdr:row>179</xdr:row>
      <xdr:rowOff>136893</xdr:rowOff>
    </xdr:to>
    <xdr:sp macro="" textlink="">
      <xdr:nvSpPr>
        <xdr:cNvPr id="1217" name="月 1216"/>
        <xdr:cNvSpPr/>
      </xdr:nvSpPr>
      <xdr:spPr>
        <a:xfrm rot="13320000">
          <a:off x="4383597" y="19176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181</xdr:row>
      <xdr:rowOff>23653</xdr:rowOff>
    </xdr:from>
    <xdr:to>
      <xdr:col>7</xdr:col>
      <xdr:colOff>375890</xdr:colOff>
      <xdr:row>181</xdr:row>
      <xdr:rowOff>139714</xdr:rowOff>
    </xdr:to>
    <xdr:sp macro="" textlink="">
      <xdr:nvSpPr>
        <xdr:cNvPr id="1218" name="太陽 1217"/>
        <xdr:cNvSpPr/>
      </xdr:nvSpPr>
      <xdr:spPr>
        <a:xfrm>
          <a:off x="4344379" y="19473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182</xdr:row>
      <xdr:rowOff>31493</xdr:rowOff>
    </xdr:from>
    <xdr:to>
      <xdr:col>7</xdr:col>
      <xdr:colOff>359597</xdr:colOff>
      <xdr:row>182</xdr:row>
      <xdr:rowOff>136893</xdr:rowOff>
    </xdr:to>
    <xdr:sp macro="" textlink="">
      <xdr:nvSpPr>
        <xdr:cNvPr id="1219" name="月 1218"/>
        <xdr:cNvSpPr/>
      </xdr:nvSpPr>
      <xdr:spPr>
        <a:xfrm rot="13320000">
          <a:off x="4383597" y="19633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181</xdr:row>
      <xdr:rowOff>23653</xdr:rowOff>
    </xdr:from>
    <xdr:to>
      <xdr:col>7</xdr:col>
      <xdr:colOff>375890</xdr:colOff>
      <xdr:row>181</xdr:row>
      <xdr:rowOff>139714</xdr:rowOff>
    </xdr:to>
    <xdr:sp macro="" textlink="">
      <xdr:nvSpPr>
        <xdr:cNvPr id="1220" name="太陽 1219"/>
        <xdr:cNvSpPr/>
      </xdr:nvSpPr>
      <xdr:spPr>
        <a:xfrm>
          <a:off x="4344379" y="19473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182</xdr:row>
      <xdr:rowOff>31493</xdr:rowOff>
    </xdr:from>
    <xdr:to>
      <xdr:col>7</xdr:col>
      <xdr:colOff>359597</xdr:colOff>
      <xdr:row>182</xdr:row>
      <xdr:rowOff>136893</xdr:rowOff>
    </xdr:to>
    <xdr:sp macro="" textlink="">
      <xdr:nvSpPr>
        <xdr:cNvPr id="1221" name="月 1220"/>
        <xdr:cNvSpPr/>
      </xdr:nvSpPr>
      <xdr:spPr>
        <a:xfrm rot="13320000">
          <a:off x="4383597" y="19633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184</xdr:row>
      <xdr:rowOff>23653</xdr:rowOff>
    </xdr:from>
    <xdr:to>
      <xdr:col>7</xdr:col>
      <xdr:colOff>375890</xdr:colOff>
      <xdr:row>184</xdr:row>
      <xdr:rowOff>139714</xdr:rowOff>
    </xdr:to>
    <xdr:sp macro="" textlink="">
      <xdr:nvSpPr>
        <xdr:cNvPr id="1222" name="太陽 1221"/>
        <xdr:cNvSpPr/>
      </xdr:nvSpPr>
      <xdr:spPr>
        <a:xfrm>
          <a:off x="4344379" y="19930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185</xdr:row>
      <xdr:rowOff>31493</xdr:rowOff>
    </xdr:from>
    <xdr:to>
      <xdr:col>7</xdr:col>
      <xdr:colOff>359597</xdr:colOff>
      <xdr:row>185</xdr:row>
      <xdr:rowOff>136893</xdr:rowOff>
    </xdr:to>
    <xdr:sp macro="" textlink="">
      <xdr:nvSpPr>
        <xdr:cNvPr id="1223" name="月 1222"/>
        <xdr:cNvSpPr/>
      </xdr:nvSpPr>
      <xdr:spPr>
        <a:xfrm rot="13320000">
          <a:off x="4383597" y="20091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187</xdr:row>
      <xdr:rowOff>23653</xdr:rowOff>
    </xdr:from>
    <xdr:to>
      <xdr:col>7</xdr:col>
      <xdr:colOff>375890</xdr:colOff>
      <xdr:row>187</xdr:row>
      <xdr:rowOff>139714</xdr:rowOff>
    </xdr:to>
    <xdr:sp macro="" textlink="">
      <xdr:nvSpPr>
        <xdr:cNvPr id="1224" name="太陽 1223"/>
        <xdr:cNvSpPr/>
      </xdr:nvSpPr>
      <xdr:spPr>
        <a:xfrm>
          <a:off x="4344379" y="20388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188</xdr:row>
      <xdr:rowOff>31493</xdr:rowOff>
    </xdr:from>
    <xdr:to>
      <xdr:col>7</xdr:col>
      <xdr:colOff>359597</xdr:colOff>
      <xdr:row>188</xdr:row>
      <xdr:rowOff>136893</xdr:rowOff>
    </xdr:to>
    <xdr:sp macro="" textlink="">
      <xdr:nvSpPr>
        <xdr:cNvPr id="1225" name="月 1224"/>
        <xdr:cNvSpPr/>
      </xdr:nvSpPr>
      <xdr:spPr>
        <a:xfrm rot="13320000">
          <a:off x="4383597" y="20548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190</xdr:row>
      <xdr:rowOff>23653</xdr:rowOff>
    </xdr:from>
    <xdr:to>
      <xdr:col>7</xdr:col>
      <xdr:colOff>375890</xdr:colOff>
      <xdr:row>190</xdr:row>
      <xdr:rowOff>139714</xdr:rowOff>
    </xdr:to>
    <xdr:sp macro="" textlink="">
      <xdr:nvSpPr>
        <xdr:cNvPr id="1226" name="太陽 1225"/>
        <xdr:cNvSpPr/>
      </xdr:nvSpPr>
      <xdr:spPr>
        <a:xfrm>
          <a:off x="4344379" y="20845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191</xdr:row>
      <xdr:rowOff>31493</xdr:rowOff>
    </xdr:from>
    <xdr:to>
      <xdr:col>7</xdr:col>
      <xdr:colOff>359597</xdr:colOff>
      <xdr:row>191</xdr:row>
      <xdr:rowOff>136893</xdr:rowOff>
    </xdr:to>
    <xdr:sp macro="" textlink="">
      <xdr:nvSpPr>
        <xdr:cNvPr id="1227" name="月 1226"/>
        <xdr:cNvSpPr/>
      </xdr:nvSpPr>
      <xdr:spPr>
        <a:xfrm rot="13320000">
          <a:off x="4383597" y="21005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193</xdr:row>
      <xdr:rowOff>23653</xdr:rowOff>
    </xdr:from>
    <xdr:to>
      <xdr:col>7</xdr:col>
      <xdr:colOff>375890</xdr:colOff>
      <xdr:row>193</xdr:row>
      <xdr:rowOff>139714</xdr:rowOff>
    </xdr:to>
    <xdr:sp macro="" textlink="">
      <xdr:nvSpPr>
        <xdr:cNvPr id="1228" name="太陽 1227"/>
        <xdr:cNvSpPr/>
      </xdr:nvSpPr>
      <xdr:spPr>
        <a:xfrm>
          <a:off x="4344379" y="21302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194</xdr:row>
      <xdr:rowOff>31493</xdr:rowOff>
    </xdr:from>
    <xdr:to>
      <xdr:col>7</xdr:col>
      <xdr:colOff>359597</xdr:colOff>
      <xdr:row>194</xdr:row>
      <xdr:rowOff>136893</xdr:rowOff>
    </xdr:to>
    <xdr:sp macro="" textlink="">
      <xdr:nvSpPr>
        <xdr:cNvPr id="1229" name="月 1228"/>
        <xdr:cNvSpPr/>
      </xdr:nvSpPr>
      <xdr:spPr>
        <a:xfrm rot="13320000">
          <a:off x="4383597" y="21462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196</xdr:row>
      <xdr:rowOff>23653</xdr:rowOff>
    </xdr:from>
    <xdr:to>
      <xdr:col>7</xdr:col>
      <xdr:colOff>375890</xdr:colOff>
      <xdr:row>196</xdr:row>
      <xdr:rowOff>139714</xdr:rowOff>
    </xdr:to>
    <xdr:sp macro="" textlink="">
      <xdr:nvSpPr>
        <xdr:cNvPr id="1230" name="太陽 1229"/>
        <xdr:cNvSpPr/>
      </xdr:nvSpPr>
      <xdr:spPr>
        <a:xfrm>
          <a:off x="4344379" y="21759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197</xdr:row>
      <xdr:rowOff>31493</xdr:rowOff>
    </xdr:from>
    <xdr:to>
      <xdr:col>7</xdr:col>
      <xdr:colOff>359597</xdr:colOff>
      <xdr:row>197</xdr:row>
      <xdr:rowOff>136893</xdr:rowOff>
    </xdr:to>
    <xdr:sp macro="" textlink="">
      <xdr:nvSpPr>
        <xdr:cNvPr id="1231" name="月 1230"/>
        <xdr:cNvSpPr/>
      </xdr:nvSpPr>
      <xdr:spPr>
        <a:xfrm rot="13320000">
          <a:off x="4383597" y="21919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199</xdr:row>
      <xdr:rowOff>23653</xdr:rowOff>
    </xdr:from>
    <xdr:to>
      <xdr:col>7</xdr:col>
      <xdr:colOff>375890</xdr:colOff>
      <xdr:row>199</xdr:row>
      <xdr:rowOff>139714</xdr:rowOff>
    </xdr:to>
    <xdr:sp macro="" textlink="">
      <xdr:nvSpPr>
        <xdr:cNvPr id="1232" name="太陽 1231"/>
        <xdr:cNvSpPr/>
      </xdr:nvSpPr>
      <xdr:spPr>
        <a:xfrm>
          <a:off x="4344379" y="22216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200</xdr:row>
      <xdr:rowOff>31493</xdr:rowOff>
    </xdr:from>
    <xdr:to>
      <xdr:col>7</xdr:col>
      <xdr:colOff>359597</xdr:colOff>
      <xdr:row>200</xdr:row>
      <xdr:rowOff>136893</xdr:rowOff>
    </xdr:to>
    <xdr:sp macro="" textlink="">
      <xdr:nvSpPr>
        <xdr:cNvPr id="1233" name="月 1232"/>
        <xdr:cNvSpPr/>
      </xdr:nvSpPr>
      <xdr:spPr>
        <a:xfrm rot="13320000">
          <a:off x="4383597" y="22377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142</xdr:row>
      <xdr:rowOff>23653</xdr:rowOff>
    </xdr:from>
    <xdr:to>
      <xdr:col>7</xdr:col>
      <xdr:colOff>375890</xdr:colOff>
      <xdr:row>142</xdr:row>
      <xdr:rowOff>139714</xdr:rowOff>
    </xdr:to>
    <xdr:sp macro="" textlink="">
      <xdr:nvSpPr>
        <xdr:cNvPr id="1234" name="太陽 1233"/>
        <xdr:cNvSpPr/>
      </xdr:nvSpPr>
      <xdr:spPr>
        <a:xfrm>
          <a:off x="4344379" y="13530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143</xdr:row>
      <xdr:rowOff>31493</xdr:rowOff>
    </xdr:from>
    <xdr:to>
      <xdr:col>7</xdr:col>
      <xdr:colOff>359597</xdr:colOff>
      <xdr:row>143</xdr:row>
      <xdr:rowOff>136893</xdr:rowOff>
    </xdr:to>
    <xdr:sp macro="" textlink="">
      <xdr:nvSpPr>
        <xdr:cNvPr id="1235" name="月 1234"/>
        <xdr:cNvSpPr/>
      </xdr:nvSpPr>
      <xdr:spPr>
        <a:xfrm rot="13320000">
          <a:off x="4383597" y="13690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145</xdr:row>
      <xdr:rowOff>23653</xdr:rowOff>
    </xdr:from>
    <xdr:to>
      <xdr:col>7</xdr:col>
      <xdr:colOff>375890</xdr:colOff>
      <xdr:row>145</xdr:row>
      <xdr:rowOff>139714</xdr:rowOff>
    </xdr:to>
    <xdr:sp macro="" textlink="">
      <xdr:nvSpPr>
        <xdr:cNvPr id="1236" name="太陽 1235"/>
        <xdr:cNvSpPr/>
      </xdr:nvSpPr>
      <xdr:spPr>
        <a:xfrm>
          <a:off x="4344379" y="13987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146</xdr:row>
      <xdr:rowOff>31493</xdr:rowOff>
    </xdr:from>
    <xdr:to>
      <xdr:col>7</xdr:col>
      <xdr:colOff>359597</xdr:colOff>
      <xdr:row>146</xdr:row>
      <xdr:rowOff>136893</xdr:rowOff>
    </xdr:to>
    <xdr:sp macro="" textlink="">
      <xdr:nvSpPr>
        <xdr:cNvPr id="1237" name="月 1236"/>
        <xdr:cNvSpPr/>
      </xdr:nvSpPr>
      <xdr:spPr>
        <a:xfrm rot="13320000">
          <a:off x="4383597" y="14147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148</xdr:row>
      <xdr:rowOff>23653</xdr:rowOff>
    </xdr:from>
    <xdr:to>
      <xdr:col>7</xdr:col>
      <xdr:colOff>375890</xdr:colOff>
      <xdr:row>148</xdr:row>
      <xdr:rowOff>139714</xdr:rowOff>
    </xdr:to>
    <xdr:sp macro="" textlink="">
      <xdr:nvSpPr>
        <xdr:cNvPr id="1238" name="太陽 1237"/>
        <xdr:cNvSpPr/>
      </xdr:nvSpPr>
      <xdr:spPr>
        <a:xfrm>
          <a:off x="4344379" y="14444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149</xdr:row>
      <xdr:rowOff>31493</xdr:rowOff>
    </xdr:from>
    <xdr:to>
      <xdr:col>7</xdr:col>
      <xdr:colOff>359597</xdr:colOff>
      <xdr:row>149</xdr:row>
      <xdr:rowOff>136893</xdr:rowOff>
    </xdr:to>
    <xdr:sp macro="" textlink="">
      <xdr:nvSpPr>
        <xdr:cNvPr id="1239" name="月 1238"/>
        <xdr:cNvSpPr/>
      </xdr:nvSpPr>
      <xdr:spPr>
        <a:xfrm rot="13320000">
          <a:off x="4383597" y="14604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151</xdr:row>
      <xdr:rowOff>23653</xdr:rowOff>
    </xdr:from>
    <xdr:to>
      <xdr:col>7</xdr:col>
      <xdr:colOff>375890</xdr:colOff>
      <xdr:row>151</xdr:row>
      <xdr:rowOff>139714</xdr:rowOff>
    </xdr:to>
    <xdr:sp macro="" textlink="">
      <xdr:nvSpPr>
        <xdr:cNvPr id="1240" name="太陽 1239"/>
        <xdr:cNvSpPr/>
      </xdr:nvSpPr>
      <xdr:spPr>
        <a:xfrm>
          <a:off x="4344379" y="14901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152</xdr:row>
      <xdr:rowOff>31493</xdr:rowOff>
    </xdr:from>
    <xdr:to>
      <xdr:col>7</xdr:col>
      <xdr:colOff>359597</xdr:colOff>
      <xdr:row>152</xdr:row>
      <xdr:rowOff>136893</xdr:rowOff>
    </xdr:to>
    <xdr:sp macro="" textlink="">
      <xdr:nvSpPr>
        <xdr:cNvPr id="1241" name="月 1240"/>
        <xdr:cNvSpPr/>
      </xdr:nvSpPr>
      <xdr:spPr>
        <a:xfrm rot="13320000">
          <a:off x="4383597" y="15061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151</xdr:row>
      <xdr:rowOff>23653</xdr:rowOff>
    </xdr:from>
    <xdr:to>
      <xdr:col>7</xdr:col>
      <xdr:colOff>375890</xdr:colOff>
      <xdr:row>151</xdr:row>
      <xdr:rowOff>139714</xdr:rowOff>
    </xdr:to>
    <xdr:sp macro="" textlink="">
      <xdr:nvSpPr>
        <xdr:cNvPr id="1242" name="太陽 1241"/>
        <xdr:cNvSpPr/>
      </xdr:nvSpPr>
      <xdr:spPr>
        <a:xfrm>
          <a:off x="4344379" y="14901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152</xdr:row>
      <xdr:rowOff>31493</xdr:rowOff>
    </xdr:from>
    <xdr:to>
      <xdr:col>7</xdr:col>
      <xdr:colOff>359597</xdr:colOff>
      <xdr:row>152</xdr:row>
      <xdr:rowOff>136893</xdr:rowOff>
    </xdr:to>
    <xdr:sp macro="" textlink="">
      <xdr:nvSpPr>
        <xdr:cNvPr id="1243" name="月 1242"/>
        <xdr:cNvSpPr/>
      </xdr:nvSpPr>
      <xdr:spPr>
        <a:xfrm rot="13320000">
          <a:off x="4383597" y="15061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154</xdr:row>
      <xdr:rowOff>23653</xdr:rowOff>
    </xdr:from>
    <xdr:to>
      <xdr:col>7</xdr:col>
      <xdr:colOff>375890</xdr:colOff>
      <xdr:row>154</xdr:row>
      <xdr:rowOff>139714</xdr:rowOff>
    </xdr:to>
    <xdr:sp macro="" textlink="">
      <xdr:nvSpPr>
        <xdr:cNvPr id="1244" name="太陽 1243"/>
        <xdr:cNvSpPr/>
      </xdr:nvSpPr>
      <xdr:spPr>
        <a:xfrm>
          <a:off x="4344379" y="15358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155</xdr:row>
      <xdr:rowOff>31493</xdr:rowOff>
    </xdr:from>
    <xdr:to>
      <xdr:col>7</xdr:col>
      <xdr:colOff>359597</xdr:colOff>
      <xdr:row>155</xdr:row>
      <xdr:rowOff>136893</xdr:rowOff>
    </xdr:to>
    <xdr:sp macro="" textlink="">
      <xdr:nvSpPr>
        <xdr:cNvPr id="1245" name="月 1244"/>
        <xdr:cNvSpPr/>
      </xdr:nvSpPr>
      <xdr:spPr>
        <a:xfrm rot="13320000">
          <a:off x="4383597" y="15519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157</xdr:row>
      <xdr:rowOff>23653</xdr:rowOff>
    </xdr:from>
    <xdr:to>
      <xdr:col>7</xdr:col>
      <xdr:colOff>375890</xdr:colOff>
      <xdr:row>157</xdr:row>
      <xdr:rowOff>139714</xdr:rowOff>
    </xdr:to>
    <xdr:sp macro="" textlink="">
      <xdr:nvSpPr>
        <xdr:cNvPr id="1246" name="太陽 1245"/>
        <xdr:cNvSpPr/>
      </xdr:nvSpPr>
      <xdr:spPr>
        <a:xfrm>
          <a:off x="4344379" y="15816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158</xdr:row>
      <xdr:rowOff>31493</xdr:rowOff>
    </xdr:from>
    <xdr:to>
      <xdr:col>7</xdr:col>
      <xdr:colOff>359597</xdr:colOff>
      <xdr:row>158</xdr:row>
      <xdr:rowOff>136893</xdr:rowOff>
    </xdr:to>
    <xdr:sp macro="" textlink="">
      <xdr:nvSpPr>
        <xdr:cNvPr id="1247" name="月 1246"/>
        <xdr:cNvSpPr/>
      </xdr:nvSpPr>
      <xdr:spPr>
        <a:xfrm rot="13320000">
          <a:off x="4383597" y="15976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160</xdr:row>
      <xdr:rowOff>23653</xdr:rowOff>
    </xdr:from>
    <xdr:to>
      <xdr:col>7</xdr:col>
      <xdr:colOff>375890</xdr:colOff>
      <xdr:row>160</xdr:row>
      <xdr:rowOff>139714</xdr:rowOff>
    </xdr:to>
    <xdr:sp macro="" textlink="">
      <xdr:nvSpPr>
        <xdr:cNvPr id="1248" name="太陽 1247"/>
        <xdr:cNvSpPr/>
      </xdr:nvSpPr>
      <xdr:spPr>
        <a:xfrm>
          <a:off x="4344379" y="16273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161</xdr:row>
      <xdr:rowOff>31493</xdr:rowOff>
    </xdr:from>
    <xdr:to>
      <xdr:col>7</xdr:col>
      <xdr:colOff>359597</xdr:colOff>
      <xdr:row>161</xdr:row>
      <xdr:rowOff>136893</xdr:rowOff>
    </xdr:to>
    <xdr:sp macro="" textlink="">
      <xdr:nvSpPr>
        <xdr:cNvPr id="1249" name="月 1248"/>
        <xdr:cNvSpPr/>
      </xdr:nvSpPr>
      <xdr:spPr>
        <a:xfrm rot="13320000">
          <a:off x="4383597" y="16433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163</xdr:row>
      <xdr:rowOff>23653</xdr:rowOff>
    </xdr:from>
    <xdr:to>
      <xdr:col>7</xdr:col>
      <xdr:colOff>375890</xdr:colOff>
      <xdr:row>163</xdr:row>
      <xdr:rowOff>139714</xdr:rowOff>
    </xdr:to>
    <xdr:sp macro="" textlink="">
      <xdr:nvSpPr>
        <xdr:cNvPr id="1250" name="太陽 1249"/>
        <xdr:cNvSpPr/>
      </xdr:nvSpPr>
      <xdr:spPr>
        <a:xfrm>
          <a:off x="4344379" y="16730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164</xdr:row>
      <xdr:rowOff>31493</xdr:rowOff>
    </xdr:from>
    <xdr:to>
      <xdr:col>7</xdr:col>
      <xdr:colOff>359597</xdr:colOff>
      <xdr:row>164</xdr:row>
      <xdr:rowOff>136893</xdr:rowOff>
    </xdr:to>
    <xdr:sp macro="" textlink="">
      <xdr:nvSpPr>
        <xdr:cNvPr id="1251" name="月 1250"/>
        <xdr:cNvSpPr/>
      </xdr:nvSpPr>
      <xdr:spPr>
        <a:xfrm rot="13320000">
          <a:off x="4383597" y="16890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166</xdr:row>
      <xdr:rowOff>23653</xdr:rowOff>
    </xdr:from>
    <xdr:to>
      <xdr:col>7</xdr:col>
      <xdr:colOff>375890</xdr:colOff>
      <xdr:row>166</xdr:row>
      <xdr:rowOff>139714</xdr:rowOff>
    </xdr:to>
    <xdr:sp macro="" textlink="">
      <xdr:nvSpPr>
        <xdr:cNvPr id="1252" name="太陽 1251"/>
        <xdr:cNvSpPr/>
      </xdr:nvSpPr>
      <xdr:spPr>
        <a:xfrm>
          <a:off x="4344379" y="1718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167</xdr:row>
      <xdr:rowOff>31493</xdr:rowOff>
    </xdr:from>
    <xdr:to>
      <xdr:col>7</xdr:col>
      <xdr:colOff>359597</xdr:colOff>
      <xdr:row>167</xdr:row>
      <xdr:rowOff>136893</xdr:rowOff>
    </xdr:to>
    <xdr:sp macro="" textlink="">
      <xdr:nvSpPr>
        <xdr:cNvPr id="1253" name="月 1252"/>
        <xdr:cNvSpPr/>
      </xdr:nvSpPr>
      <xdr:spPr>
        <a:xfrm rot="13320000">
          <a:off x="4383597" y="1734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169</xdr:row>
      <xdr:rowOff>23653</xdr:rowOff>
    </xdr:from>
    <xdr:to>
      <xdr:col>7</xdr:col>
      <xdr:colOff>375890</xdr:colOff>
      <xdr:row>169</xdr:row>
      <xdr:rowOff>139714</xdr:rowOff>
    </xdr:to>
    <xdr:sp macro="" textlink="">
      <xdr:nvSpPr>
        <xdr:cNvPr id="1254" name="太陽 1253"/>
        <xdr:cNvSpPr/>
      </xdr:nvSpPr>
      <xdr:spPr>
        <a:xfrm>
          <a:off x="4344379" y="17644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170</xdr:row>
      <xdr:rowOff>31493</xdr:rowOff>
    </xdr:from>
    <xdr:to>
      <xdr:col>7</xdr:col>
      <xdr:colOff>359597</xdr:colOff>
      <xdr:row>170</xdr:row>
      <xdr:rowOff>136893</xdr:rowOff>
    </xdr:to>
    <xdr:sp macro="" textlink="">
      <xdr:nvSpPr>
        <xdr:cNvPr id="1255" name="月 1254"/>
        <xdr:cNvSpPr/>
      </xdr:nvSpPr>
      <xdr:spPr>
        <a:xfrm rot="13320000">
          <a:off x="4383597" y="17805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172</xdr:row>
      <xdr:rowOff>23653</xdr:rowOff>
    </xdr:from>
    <xdr:to>
      <xdr:col>7</xdr:col>
      <xdr:colOff>375890</xdr:colOff>
      <xdr:row>172</xdr:row>
      <xdr:rowOff>139714</xdr:rowOff>
    </xdr:to>
    <xdr:sp macro="" textlink="">
      <xdr:nvSpPr>
        <xdr:cNvPr id="1256" name="太陽 1255"/>
        <xdr:cNvSpPr/>
      </xdr:nvSpPr>
      <xdr:spPr>
        <a:xfrm>
          <a:off x="4344379" y="18102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173</xdr:row>
      <xdr:rowOff>31493</xdr:rowOff>
    </xdr:from>
    <xdr:to>
      <xdr:col>7</xdr:col>
      <xdr:colOff>359597</xdr:colOff>
      <xdr:row>173</xdr:row>
      <xdr:rowOff>136893</xdr:rowOff>
    </xdr:to>
    <xdr:sp macro="" textlink="">
      <xdr:nvSpPr>
        <xdr:cNvPr id="1257" name="月 1256"/>
        <xdr:cNvSpPr/>
      </xdr:nvSpPr>
      <xdr:spPr>
        <a:xfrm rot="13320000">
          <a:off x="4383597" y="18262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175</xdr:row>
      <xdr:rowOff>23653</xdr:rowOff>
    </xdr:from>
    <xdr:to>
      <xdr:col>7</xdr:col>
      <xdr:colOff>375890</xdr:colOff>
      <xdr:row>175</xdr:row>
      <xdr:rowOff>139714</xdr:rowOff>
    </xdr:to>
    <xdr:sp macro="" textlink="">
      <xdr:nvSpPr>
        <xdr:cNvPr id="1258" name="太陽 1257"/>
        <xdr:cNvSpPr/>
      </xdr:nvSpPr>
      <xdr:spPr>
        <a:xfrm>
          <a:off x="4344379" y="18559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176</xdr:row>
      <xdr:rowOff>31493</xdr:rowOff>
    </xdr:from>
    <xdr:to>
      <xdr:col>7</xdr:col>
      <xdr:colOff>359597</xdr:colOff>
      <xdr:row>176</xdr:row>
      <xdr:rowOff>136893</xdr:rowOff>
    </xdr:to>
    <xdr:sp macro="" textlink="">
      <xdr:nvSpPr>
        <xdr:cNvPr id="1259" name="月 1258"/>
        <xdr:cNvSpPr/>
      </xdr:nvSpPr>
      <xdr:spPr>
        <a:xfrm rot="13320000">
          <a:off x="4383597" y="18719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178</xdr:row>
      <xdr:rowOff>23653</xdr:rowOff>
    </xdr:from>
    <xdr:to>
      <xdr:col>7</xdr:col>
      <xdr:colOff>375890</xdr:colOff>
      <xdr:row>178</xdr:row>
      <xdr:rowOff>139714</xdr:rowOff>
    </xdr:to>
    <xdr:sp macro="" textlink="">
      <xdr:nvSpPr>
        <xdr:cNvPr id="1260" name="太陽 1259"/>
        <xdr:cNvSpPr/>
      </xdr:nvSpPr>
      <xdr:spPr>
        <a:xfrm>
          <a:off x="4344379" y="19016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179</xdr:row>
      <xdr:rowOff>31493</xdr:rowOff>
    </xdr:from>
    <xdr:to>
      <xdr:col>7</xdr:col>
      <xdr:colOff>359597</xdr:colOff>
      <xdr:row>179</xdr:row>
      <xdr:rowOff>136893</xdr:rowOff>
    </xdr:to>
    <xdr:sp macro="" textlink="">
      <xdr:nvSpPr>
        <xdr:cNvPr id="1261" name="月 1260"/>
        <xdr:cNvSpPr/>
      </xdr:nvSpPr>
      <xdr:spPr>
        <a:xfrm rot="13320000">
          <a:off x="4383597" y="19176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181</xdr:row>
      <xdr:rowOff>23653</xdr:rowOff>
    </xdr:from>
    <xdr:to>
      <xdr:col>7</xdr:col>
      <xdr:colOff>375890</xdr:colOff>
      <xdr:row>181</xdr:row>
      <xdr:rowOff>139714</xdr:rowOff>
    </xdr:to>
    <xdr:sp macro="" textlink="">
      <xdr:nvSpPr>
        <xdr:cNvPr id="1262" name="太陽 1261"/>
        <xdr:cNvSpPr/>
      </xdr:nvSpPr>
      <xdr:spPr>
        <a:xfrm>
          <a:off x="4344379" y="19473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182</xdr:row>
      <xdr:rowOff>31493</xdr:rowOff>
    </xdr:from>
    <xdr:to>
      <xdr:col>7</xdr:col>
      <xdr:colOff>359597</xdr:colOff>
      <xdr:row>182</xdr:row>
      <xdr:rowOff>136893</xdr:rowOff>
    </xdr:to>
    <xdr:sp macro="" textlink="">
      <xdr:nvSpPr>
        <xdr:cNvPr id="1263" name="月 1262"/>
        <xdr:cNvSpPr/>
      </xdr:nvSpPr>
      <xdr:spPr>
        <a:xfrm rot="13320000">
          <a:off x="4383597" y="19633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181</xdr:row>
      <xdr:rowOff>23653</xdr:rowOff>
    </xdr:from>
    <xdr:to>
      <xdr:col>7</xdr:col>
      <xdr:colOff>375890</xdr:colOff>
      <xdr:row>181</xdr:row>
      <xdr:rowOff>139714</xdr:rowOff>
    </xdr:to>
    <xdr:sp macro="" textlink="">
      <xdr:nvSpPr>
        <xdr:cNvPr id="1264" name="太陽 1263"/>
        <xdr:cNvSpPr/>
      </xdr:nvSpPr>
      <xdr:spPr>
        <a:xfrm>
          <a:off x="4344379" y="19473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182</xdr:row>
      <xdr:rowOff>31493</xdr:rowOff>
    </xdr:from>
    <xdr:to>
      <xdr:col>7</xdr:col>
      <xdr:colOff>359597</xdr:colOff>
      <xdr:row>182</xdr:row>
      <xdr:rowOff>136893</xdr:rowOff>
    </xdr:to>
    <xdr:sp macro="" textlink="">
      <xdr:nvSpPr>
        <xdr:cNvPr id="1265" name="月 1264"/>
        <xdr:cNvSpPr/>
      </xdr:nvSpPr>
      <xdr:spPr>
        <a:xfrm rot="13320000">
          <a:off x="4383597" y="19633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184</xdr:row>
      <xdr:rowOff>23653</xdr:rowOff>
    </xdr:from>
    <xdr:to>
      <xdr:col>7</xdr:col>
      <xdr:colOff>375890</xdr:colOff>
      <xdr:row>184</xdr:row>
      <xdr:rowOff>139714</xdr:rowOff>
    </xdr:to>
    <xdr:sp macro="" textlink="">
      <xdr:nvSpPr>
        <xdr:cNvPr id="1266" name="太陽 1265"/>
        <xdr:cNvSpPr/>
      </xdr:nvSpPr>
      <xdr:spPr>
        <a:xfrm>
          <a:off x="4344379" y="19930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185</xdr:row>
      <xdr:rowOff>31493</xdr:rowOff>
    </xdr:from>
    <xdr:to>
      <xdr:col>7</xdr:col>
      <xdr:colOff>359597</xdr:colOff>
      <xdr:row>185</xdr:row>
      <xdr:rowOff>136893</xdr:rowOff>
    </xdr:to>
    <xdr:sp macro="" textlink="">
      <xdr:nvSpPr>
        <xdr:cNvPr id="1267" name="月 1266"/>
        <xdr:cNvSpPr/>
      </xdr:nvSpPr>
      <xdr:spPr>
        <a:xfrm rot="13320000">
          <a:off x="4383597" y="20091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187</xdr:row>
      <xdr:rowOff>23653</xdr:rowOff>
    </xdr:from>
    <xdr:to>
      <xdr:col>7</xdr:col>
      <xdr:colOff>375890</xdr:colOff>
      <xdr:row>187</xdr:row>
      <xdr:rowOff>139714</xdr:rowOff>
    </xdr:to>
    <xdr:sp macro="" textlink="">
      <xdr:nvSpPr>
        <xdr:cNvPr id="1268" name="太陽 1267"/>
        <xdr:cNvSpPr/>
      </xdr:nvSpPr>
      <xdr:spPr>
        <a:xfrm>
          <a:off x="4344379" y="20388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188</xdr:row>
      <xdr:rowOff>31493</xdr:rowOff>
    </xdr:from>
    <xdr:to>
      <xdr:col>7</xdr:col>
      <xdr:colOff>359597</xdr:colOff>
      <xdr:row>188</xdr:row>
      <xdr:rowOff>136893</xdr:rowOff>
    </xdr:to>
    <xdr:sp macro="" textlink="">
      <xdr:nvSpPr>
        <xdr:cNvPr id="1269" name="月 1268"/>
        <xdr:cNvSpPr/>
      </xdr:nvSpPr>
      <xdr:spPr>
        <a:xfrm rot="13320000">
          <a:off x="4383597" y="20548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190</xdr:row>
      <xdr:rowOff>23653</xdr:rowOff>
    </xdr:from>
    <xdr:to>
      <xdr:col>7</xdr:col>
      <xdr:colOff>375890</xdr:colOff>
      <xdr:row>190</xdr:row>
      <xdr:rowOff>139714</xdr:rowOff>
    </xdr:to>
    <xdr:sp macro="" textlink="">
      <xdr:nvSpPr>
        <xdr:cNvPr id="1270" name="太陽 1269"/>
        <xdr:cNvSpPr/>
      </xdr:nvSpPr>
      <xdr:spPr>
        <a:xfrm>
          <a:off x="4344379" y="20845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191</xdr:row>
      <xdr:rowOff>31493</xdr:rowOff>
    </xdr:from>
    <xdr:to>
      <xdr:col>7</xdr:col>
      <xdr:colOff>359597</xdr:colOff>
      <xdr:row>191</xdr:row>
      <xdr:rowOff>136893</xdr:rowOff>
    </xdr:to>
    <xdr:sp macro="" textlink="">
      <xdr:nvSpPr>
        <xdr:cNvPr id="1271" name="月 1270"/>
        <xdr:cNvSpPr/>
      </xdr:nvSpPr>
      <xdr:spPr>
        <a:xfrm rot="13320000">
          <a:off x="4383597" y="21005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193</xdr:row>
      <xdr:rowOff>23653</xdr:rowOff>
    </xdr:from>
    <xdr:to>
      <xdr:col>7</xdr:col>
      <xdr:colOff>375890</xdr:colOff>
      <xdr:row>193</xdr:row>
      <xdr:rowOff>139714</xdr:rowOff>
    </xdr:to>
    <xdr:sp macro="" textlink="">
      <xdr:nvSpPr>
        <xdr:cNvPr id="1272" name="太陽 1271"/>
        <xdr:cNvSpPr/>
      </xdr:nvSpPr>
      <xdr:spPr>
        <a:xfrm>
          <a:off x="4344379" y="21302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194</xdr:row>
      <xdr:rowOff>31493</xdr:rowOff>
    </xdr:from>
    <xdr:to>
      <xdr:col>7</xdr:col>
      <xdr:colOff>359597</xdr:colOff>
      <xdr:row>194</xdr:row>
      <xdr:rowOff>136893</xdr:rowOff>
    </xdr:to>
    <xdr:sp macro="" textlink="">
      <xdr:nvSpPr>
        <xdr:cNvPr id="1273" name="月 1272"/>
        <xdr:cNvSpPr/>
      </xdr:nvSpPr>
      <xdr:spPr>
        <a:xfrm rot="13320000">
          <a:off x="4383597" y="21462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196</xdr:row>
      <xdr:rowOff>23653</xdr:rowOff>
    </xdr:from>
    <xdr:to>
      <xdr:col>7</xdr:col>
      <xdr:colOff>375890</xdr:colOff>
      <xdr:row>196</xdr:row>
      <xdr:rowOff>139714</xdr:rowOff>
    </xdr:to>
    <xdr:sp macro="" textlink="">
      <xdr:nvSpPr>
        <xdr:cNvPr id="1274" name="太陽 1273"/>
        <xdr:cNvSpPr/>
      </xdr:nvSpPr>
      <xdr:spPr>
        <a:xfrm>
          <a:off x="4344379" y="21759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197</xdr:row>
      <xdr:rowOff>31493</xdr:rowOff>
    </xdr:from>
    <xdr:to>
      <xdr:col>7</xdr:col>
      <xdr:colOff>359597</xdr:colOff>
      <xdr:row>197</xdr:row>
      <xdr:rowOff>136893</xdr:rowOff>
    </xdr:to>
    <xdr:sp macro="" textlink="">
      <xdr:nvSpPr>
        <xdr:cNvPr id="1275" name="月 1274"/>
        <xdr:cNvSpPr/>
      </xdr:nvSpPr>
      <xdr:spPr>
        <a:xfrm rot="13320000">
          <a:off x="4383597" y="21919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199</xdr:row>
      <xdr:rowOff>23653</xdr:rowOff>
    </xdr:from>
    <xdr:to>
      <xdr:col>7</xdr:col>
      <xdr:colOff>375890</xdr:colOff>
      <xdr:row>199</xdr:row>
      <xdr:rowOff>139714</xdr:rowOff>
    </xdr:to>
    <xdr:sp macro="" textlink="">
      <xdr:nvSpPr>
        <xdr:cNvPr id="1276" name="太陽 1275"/>
        <xdr:cNvSpPr/>
      </xdr:nvSpPr>
      <xdr:spPr>
        <a:xfrm>
          <a:off x="4344379" y="22216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200</xdr:row>
      <xdr:rowOff>31493</xdr:rowOff>
    </xdr:from>
    <xdr:to>
      <xdr:col>7</xdr:col>
      <xdr:colOff>359597</xdr:colOff>
      <xdr:row>200</xdr:row>
      <xdr:rowOff>136893</xdr:rowOff>
    </xdr:to>
    <xdr:sp macro="" textlink="">
      <xdr:nvSpPr>
        <xdr:cNvPr id="1277" name="月 1276"/>
        <xdr:cNvSpPr/>
      </xdr:nvSpPr>
      <xdr:spPr>
        <a:xfrm rot="13320000">
          <a:off x="4383597" y="22377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142</xdr:row>
      <xdr:rowOff>23653</xdr:rowOff>
    </xdr:from>
    <xdr:to>
      <xdr:col>7</xdr:col>
      <xdr:colOff>375890</xdr:colOff>
      <xdr:row>142</xdr:row>
      <xdr:rowOff>139714</xdr:rowOff>
    </xdr:to>
    <xdr:sp macro="" textlink="">
      <xdr:nvSpPr>
        <xdr:cNvPr id="1278" name="太陽 1277"/>
        <xdr:cNvSpPr/>
      </xdr:nvSpPr>
      <xdr:spPr>
        <a:xfrm>
          <a:off x="4344379" y="13530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143</xdr:row>
      <xdr:rowOff>31493</xdr:rowOff>
    </xdr:from>
    <xdr:to>
      <xdr:col>7</xdr:col>
      <xdr:colOff>359597</xdr:colOff>
      <xdr:row>143</xdr:row>
      <xdr:rowOff>136893</xdr:rowOff>
    </xdr:to>
    <xdr:sp macro="" textlink="">
      <xdr:nvSpPr>
        <xdr:cNvPr id="1279" name="月 1278"/>
        <xdr:cNvSpPr/>
      </xdr:nvSpPr>
      <xdr:spPr>
        <a:xfrm rot="13320000">
          <a:off x="4383597" y="13690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145</xdr:row>
      <xdr:rowOff>23653</xdr:rowOff>
    </xdr:from>
    <xdr:to>
      <xdr:col>7</xdr:col>
      <xdr:colOff>375890</xdr:colOff>
      <xdr:row>145</xdr:row>
      <xdr:rowOff>139714</xdr:rowOff>
    </xdr:to>
    <xdr:sp macro="" textlink="">
      <xdr:nvSpPr>
        <xdr:cNvPr id="1280" name="太陽 1279"/>
        <xdr:cNvSpPr/>
      </xdr:nvSpPr>
      <xdr:spPr>
        <a:xfrm>
          <a:off x="4344379" y="13987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146</xdr:row>
      <xdr:rowOff>31493</xdr:rowOff>
    </xdr:from>
    <xdr:to>
      <xdr:col>7</xdr:col>
      <xdr:colOff>359597</xdr:colOff>
      <xdr:row>146</xdr:row>
      <xdr:rowOff>136893</xdr:rowOff>
    </xdr:to>
    <xdr:sp macro="" textlink="">
      <xdr:nvSpPr>
        <xdr:cNvPr id="1281" name="月 1280"/>
        <xdr:cNvSpPr/>
      </xdr:nvSpPr>
      <xdr:spPr>
        <a:xfrm rot="13320000">
          <a:off x="4383597" y="14147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148</xdr:row>
      <xdr:rowOff>23653</xdr:rowOff>
    </xdr:from>
    <xdr:to>
      <xdr:col>7</xdr:col>
      <xdr:colOff>375890</xdr:colOff>
      <xdr:row>148</xdr:row>
      <xdr:rowOff>139714</xdr:rowOff>
    </xdr:to>
    <xdr:sp macro="" textlink="">
      <xdr:nvSpPr>
        <xdr:cNvPr id="1282" name="太陽 1281"/>
        <xdr:cNvSpPr/>
      </xdr:nvSpPr>
      <xdr:spPr>
        <a:xfrm>
          <a:off x="4344379" y="14444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149</xdr:row>
      <xdr:rowOff>31493</xdr:rowOff>
    </xdr:from>
    <xdr:to>
      <xdr:col>7</xdr:col>
      <xdr:colOff>359597</xdr:colOff>
      <xdr:row>149</xdr:row>
      <xdr:rowOff>136893</xdr:rowOff>
    </xdr:to>
    <xdr:sp macro="" textlink="">
      <xdr:nvSpPr>
        <xdr:cNvPr id="1283" name="月 1282"/>
        <xdr:cNvSpPr/>
      </xdr:nvSpPr>
      <xdr:spPr>
        <a:xfrm rot="13320000">
          <a:off x="4383597" y="14604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151</xdr:row>
      <xdr:rowOff>23653</xdr:rowOff>
    </xdr:from>
    <xdr:to>
      <xdr:col>7</xdr:col>
      <xdr:colOff>375890</xdr:colOff>
      <xdr:row>151</xdr:row>
      <xdr:rowOff>139714</xdr:rowOff>
    </xdr:to>
    <xdr:sp macro="" textlink="">
      <xdr:nvSpPr>
        <xdr:cNvPr id="1284" name="太陽 1283"/>
        <xdr:cNvSpPr/>
      </xdr:nvSpPr>
      <xdr:spPr>
        <a:xfrm>
          <a:off x="4344379" y="14901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152</xdr:row>
      <xdr:rowOff>31493</xdr:rowOff>
    </xdr:from>
    <xdr:to>
      <xdr:col>7</xdr:col>
      <xdr:colOff>359597</xdr:colOff>
      <xdr:row>152</xdr:row>
      <xdr:rowOff>136893</xdr:rowOff>
    </xdr:to>
    <xdr:sp macro="" textlink="">
      <xdr:nvSpPr>
        <xdr:cNvPr id="1285" name="月 1284"/>
        <xdr:cNvSpPr/>
      </xdr:nvSpPr>
      <xdr:spPr>
        <a:xfrm rot="13320000">
          <a:off x="4383597" y="15061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151</xdr:row>
      <xdr:rowOff>23653</xdr:rowOff>
    </xdr:from>
    <xdr:to>
      <xdr:col>7</xdr:col>
      <xdr:colOff>375890</xdr:colOff>
      <xdr:row>151</xdr:row>
      <xdr:rowOff>139714</xdr:rowOff>
    </xdr:to>
    <xdr:sp macro="" textlink="">
      <xdr:nvSpPr>
        <xdr:cNvPr id="1286" name="太陽 1285"/>
        <xdr:cNvSpPr/>
      </xdr:nvSpPr>
      <xdr:spPr>
        <a:xfrm>
          <a:off x="4344379" y="14901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152</xdr:row>
      <xdr:rowOff>31493</xdr:rowOff>
    </xdr:from>
    <xdr:to>
      <xdr:col>7</xdr:col>
      <xdr:colOff>359597</xdr:colOff>
      <xdr:row>152</xdr:row>
      <xdr:rowOff>136893</xdr:rowOff>
    </xdr:to>
    <xdr:sp macro="" textlink="">
      <xdr:nvSpPr>
        <xdr:cNvPr id="1287" name="月 1286"/>
        <xdr:cNvSpPr/>
      </xdr:nvSpPr>
      <xdr:spPr>
        <a:xfrm rot="13320000">
          <a:off x="4383597" y="15061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154</xdr:row>
      <xdr:rowOff>23653</xdr:rowOff>
    </xdr:from>
    <xdr:to>
      <xdr:col>7</xdr:col>
      <xdr:colOff>375890</xdr:colOff>
      <xdr:row>154</xdr:row>
      <xdr:rowOff>139714</xdr:rowOff>
    </xdr:to>
    <xdr:sp macro="" textlink="">
      <xdr:nvSpPr>
        <xdr:cNvPr id="1288" name="太陽 1287"/>
        <xdr:cNvSpPr/>
      </xdr:nvSpPr>
      <xdr:spPr>
        <a:xfrm>
          <a:off x="4344379" y="15358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155</xdr:row>
      <xdr:rowOff>31493</xdr:rowOff>
    </xdr:from>
    <xdr:to>
      <xdr:col>7</xdr:col>
      <xdr:colOff>359597</xdr:colOff>
      <xdr:row>155</xdr:row>
      <xdr:rowOff>136893</xdr:rowOff>
    </xdr:to>
    <xdr:sp macro="" textlink="">
      <xdr:nvSpPr>
        <xdr:cNvPr id="1289" name="月 1288"/>
        <xdr:cNvSpPr/>
      </xdr:nvSpPr>
      <xdr:spPr>
        <a:xfrm rot="13320000">
          <a:off x="4383597" y="15519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157</xdr:row>
      <xdr:rowOff>23653</xdr:rowOff>
    </xdr:from>
    <xdr:to>
      <xdr:col>7</xdr:col>
      <xdr:colOff>375890</xdr:colOff>
      <xdr:row>157</xdr:row>
      <xdr:rowOff>139714</xdr:rowOff>
    </xdr:to>
    <xdr:sp macro="" textlink="">
      <xdr:nvSpPr>
        <xdr:cNvPr id="1290" name="太陽 1289"/>
        <xdr:cNvSpPr/>
      </xdr:nvSpPr>
      <xdr:spPr>
        <a:xfrm>
          <a:off x="4344379" y="15816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158</xdr:row>
      <xdr:rowOff>31493</xdr:rowOff>
    </xdr:from>
    <xdr:to>
      <xdr:col>7</xdr:col>
      <xdr:colOff>359597</xdr:colOff>
      <xdr:row>158</xdr:row>
      <xdr:rowOff>136893</xdr:rowOff>
    </xdr:to>
    <xdr:sp macro="" textlink="">
      <xdr:nvSpPr>
        <xdr:cNvPr id="1291" name="月 1290"/>
        <xdr:cNvSpPr/>
      </xdr:nvSpPr>
      <xdr:spPr>
        <a:xfrm rot="13320000">
          <a:off x="4383597" y="15976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160</xdr:row>
      <xdr:rowOff>23653</xdr:rowOff>
    </xdr:from>
    <xdr:to>
      <xdr:col>7</xdr:col>
      <xdr:colOff>375890</xdr:colOff>
      <xdr:row>160</xdr:row>
      <xdr:rowOff>139714</xdr:rowOff>
    </xdr:to>
    <xdr:sp macro="" textlink="">
      <xdr:nvSpPr>
        <xdr:cNvPr id="1292" name="太陽 1291"/>
        <xdr:cNvSpPr/>
      </xdr:nvSpPr>
      <xdr:spPr>
        <a:xfrm>
          <a:off x="4344379" y="16273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161</xdr:row>
      <xdr:rowOff>31493</xdr:rowOff>
    </xdr:from>
    <xdr:to>
      <xdr:col>7</xdr:col>
      <xdr:colOff>359597</xdr:colOff>
      <xdr:row>161</xdr:row>
      <xdr:rowOff>136893</xdr:rowOff>
    </xdr:to>
    <xdr:sp macro="" textlink="">
      <xdr:nvSpPr>
        <xdr:cNvPr id="1293" name="月 1292"/>
        <xdr:cNvSpPr/>
      </xdr:nvSpPr>
      <xdr:spPr>
        <a:xfrm rot="13320000">
          <a:off x="4383597" y="16433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163</xdr:row>
      <xdr:rowOff>23653</xdr:rowOff>
    </xdr:from>
    <xdr:to>
      <xdr:col>7</xdr:col>
      <xdr:colOff>375890</xdr:colOff>
      <xdr:row>163</xdr:row>
      <xdr:rowOff>139714</xdr:rowOff>
    </xdr:to>
    <xdr:sp macro="" textlink="">
      <xdr:nvSpPr>
        <xdr:cNvPr id="1294" name="太陽 1293"/>
        <xdr:cNvSpPr/>
      </xdr:nvSpPr>
      <xdr:spPr>
        <a:xfrm>
          <a:off x="4344379" y="16730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164</xdr:row>
      <xdr:rowOff>31493</xdr:rowOff>
    </xdr:from>
    <xdr:to>
      <xdr:col>7</xdr:col>
      <xdr:colOff>359597</xdr:colOff>
      <xdr:row>164</xdr:row>
      <xdr:rowOff>136893</xdr:rowOff>
    </xdr:to>
    <xdr:sp macro="" textlink="">
      <xdr:nvSpPr>
        <xdr:cNvPr id="1295" name="月 1294"/>
        <xdr:cNvSpPr/>
      </xdr:nvSpPr>
      <xdr:spPr>
        <a:xfrm rot="13320000">
          <a:off x="4383597" y="16890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166</xdr:row>
      <xdr:rowOff>23653</xdr:rowOff>
    </xdr:from>
    <xdr:to>
      <xdr:col>7</xdr:col>
      <xdr:colOff>375890</xdr:colOff>
      <xdr:row>166</xdr:row>
      <xdr:rowOff>139714</xdr:rowOff>
    </xdr:to>
    <xdr:sp macro="" textlink="">
      <xdr:nvSpPr>
        <xdr:cNvPr id="1296" name="太陽 1295"/>
        <xdr:cNvSpPr/>
      </xdr:nvSpPr>
      <xdr:spPr>
        <a:xfrm>
          <a:off x="4344379" y="1718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167</xdr:row>
      <xdr:rowOff>31493</xdr:rowOff>
    </xdr:from>
    <xdr:to>
      <xdr:col>7</xdr:col>
      <xdr:colOff>359597</xdr:colOff>
      <xdr:row>167</xdr:row>
      <xdr:rowOff>136893</xdr:rowOff>
    </xdr:to>
    <xdr:sp macro="" textlink="">
      <xdr:nvSpPr>
        <xdr:cNvPr id="1297" name="月 1296"/>
        <xdr:cNvSpPr/>
      </xdr:nvSpPr>
      <xdr:spPr>
        <a:xfrm rot="13320000">
          <a:off x="4383597" y="1734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169</xdr:row>
      <xdr:rowOff>23653</xdr:rowOff>
    </xdr:from>
    <xdr:to>
      <xdr:col>7</xdr:col>
      <xdr:colOff>375890</xdr:colOff>
      <xdr:row>169</xdr:row>
      <xdr:rowOff>139714</xdr:rowOff>
    </xdr:to>
    <xdr:sp macro="" textlink="">
      <xdr:nvSpPr>
        <xdr:cNvPr id="1298" name="太陽 1297"/>
        <xdr:cNvSpPr/>
      </xdr:nvSpPr>
      <xdr:spPr>
        <a:xfrm>
          <a:off x="4344379" y="17644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170</xdr:row>
      <xdr:rowOff>31493</xdr:rowOff>
    </xdr:from>
    <xdr:to>
      <xdr:col>7</xdr:col>
      <xdr:colOff>359597</xdr:colOff>
      <xdr:row>170</xdr:row>
      <xdr:rowOff>136893</xdr:rowOff>
    </xdr:to>
    <xdr:sp macro="" textlink="">
      <xdr:nvSpPr>
        <xdr:cNvPr id="1299" name="月 1298"/>
        <xdr:cNvSpPr/>
      </xdr:nvSpPr>
      <xdr:spPr>
        <a:xfrm rot="13320000">
          <a:off x="4383597" y="17805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172</xdr:row>
      <xdr:rowOff>23653</xdr:rowOff>
    </xdr:from>
    <xdr:to>
      <xdr:col>7</xdr:col>
      <xdr:colOff>375890</xdr:colOff>
      <xdr:row>172</xdr:row>
      <xdr:rowOff>139714</xdr:rowOff>
    </xdr:to>
    <xdr:sp macro="" textlink="">
      <xdr:nvSpPr>
        <xdr:cNvPr id="1300" name="太陽 1299"/>
        <xdr:cNvSpPr/>
      </xdr:nvSpPr>
      <xdr:spPr>
        <a:xfrm>
          <a:off x="4344379" y="18102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173</xdr:row>
      <xdr:rowOff>31493</xdr:rowOff>
    </xdr:from>
    <xdr:to>
      <xdr:col>7</xdr:col>
      <xdr:colOff>359597</xdr:colOff>
      <xdr:row>173</xdr:row>
      <xdr:rowOff>136893</xdr:rowOff>
    </xdr:to>
    <xdr:sp macro="" textlink="">
      <xdr:nvSpPr>
        <xdr:cNvPr id="1301" name="月 1300"/>
        <xdr:cNvSpPr/>
      </xdr:nvSpPr>
      <xdr:spPr>
        <a:xfrm rot="13320000">
          <a:off x="4383597" y="18262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175</xdr:row>
      <xdr:rowOff>23653</xdr:rowOff>
    </xdr:from>
    <xdr:to>
      <xdr:col>7</xdr:col>
      <xdr:colOff>375890</xdr:colOff>
      <xdr:row>175</xdr:row>
      <xdr:rowOff>139714</xdr:rowOff>
    </xdr:to>
    <xdr:sp macro="" textlink="">
      <xdr:nvSpPr>
        <xdr:cNvPr id="1302" name="太陽 1301"/>
        <xdr:cNvSpPr/>
      </xdr:nvSpPr>
      <xdr:spPr>
        <a:xfrm>
          <a:off x="4344379" y="18559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176</xdr:row>
      <xdr:rowOff>31493</xdr:rowOff>
    </xdr:from>
    <xdr:to>
      <xdr:col>7</xdr:col>
      <xdr:colOff>359597</xdr:colOff>
      <xdr:row>176</xdr:row>
      <xdr:rowOff>136893</xdr:rowOff>
    </xdr:to>
    <xdr:sp macro="" textlink="">
      <xdr:nvSpPr>
        <xdr:cNvPr id="1303" name="月 1302"/>
        <xdr:cNvSpPr/>
      </xdr:nvSpPr>
      <xdr:spPr>
        <a:xfrm rot="13320000">
          <a:off x="4383597" y="18719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178</xdr:row>
      <xdr:rowOff>23653</xdr:rowOff>
    </xdr:from>
    <xdr:to>
      <xdr:col>7</xdr:col>
      <xdr:colOff>375890</xdr:colOff>
      <xdr:row>178</xdr:row>
      <xdr:rowOff>139714</xdr:rowOff>
    </xdr:to>
    <xdr:sp macro="" textlink="">
      <xdr:nvSpPr>
        <xdr:cNvPr id="1304" name="太陽 1303"/>
        <xdr:cNvSpPr/>
      </xdr:nvSpPr>
      <xdr:spPr>
        <a:xfrm>
          <a:off x="4344379" y="19016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179</xdr:row>
      <xdr:rowOff>31493</xdr:rowOff>
    </xdr:from>
    <xdr:to>
      <xdr:col>7</xdr:col>
      <xdr:colOff>359597</xdr:colOff>
      <xdr:row>179</xdr:row>
      <xdr:rowOff>136893</xdr:rowOff>
    </xdr:to>
    <xdr:sp macro="" textlink="">
      <xdr:nvSpPr>
        <xdr:cNvPr id="1305" name="月 1304"/>
        <xdr:cNvSpPr/>
      </xdr:nvSpPr>
      <xdr:spPr>
        <a:xfrm rot="13320000">
          <a:off x="4383597" y="19176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181</xdr:row>
      <xdr:rowOff>23653</xdr:rowOff>
    </xdr:from>
    <xdr:to>
      <xdr:col>7</xdr:col>
      <xdr:colOff>375890</xdr:colOff>
      <xdr:row>181</xdr:row>
      <xdr:rowOff>139714</xdr:rowOff>
    </xdr:to>
    <xdr:sp macro="" textlink="">
      <xdr:nvSpPr>
        <xdr:cNvPr id="1306" name="太陽 1305"/>
        <xdr:cNvSpPr/>
      </xdr:nvSpPr>
      <xdr:spPr>
        <a:xfrm>
          <a:off x="4344379" y="19473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182</xdr:row>
      <xdr:rowOff>31493</xdr:rowOff>
    </xdr:from>
    <xdr:to>
      <xdr:col>7</xdr:col>
      <xdr:colOff>359597</xdr:colOff>
      <xdr:row>182</xdr:row>
      <xdr:rowOff>136893</xdr:rowOff>
    </xdr:to>
    <xdr:sp macro="" textlink="">
      <xdr:nvSpPr>
        <xdr:cNvPr id="1307" name="月 1306"/>
        <xdr:cNvSpPr/>
      </xdr:nvSpPr>
      <xdr:spPr>
        <a:xfrm rot="13320000">
          <a:off x="4383597" y="19633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181</xdr:row>
      <xdr:rowOff>23653</xdr:rowOff>
    </xdr:from>
    <xdr:to>
      <xdr:col>7</xdr:col>
      <xdr:colOff>375890</xdr:colOff>
      <xdr:row>181</xdr:row>
      <xdr:rowOff>139714</xdr:rowOff>
    </xdr:to>
    <xdr:sp macro="" textlink="">
      <xdr:nvSpPr>
        <xdr:cNvPr id="1308" name="太陽 1307"/>
        <xdr:cNvSpPr/>
      </xdr:nvSpPr>
      <xdr:spPr>
        <a:xfrm>
          <a:off x="4344379" y="19473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182</xdr:row>
      <xdr:rowOff>31493</xdr:rowOff>
    </xdr:from>
    <xdr:to>
      <xdr:col>7</xdr:col>
      <xdr:colOff>359597</xdr:colOff>
      <xdr:row>182</xdr:row>
      <xdr:rowOff>136893</xdr:rowOff>
    </xdr:to>
    <xdr:sp macro="" textlink="">
      <xdr:nvSpPr>
        <xdr:cNvPr id="1309" name="月 1308"/>
        <xdr:cNvSpPr/>
      </xdr:nvSpPr>
      <xdr:spPr>
        <a:xfrm rot="13320000">
          <a:off x="4383597" y="19633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184</xdr:row>
      <xdr:rowOff>23653</xdr:rowOff>
    </xdr:from>
    <xdr:to>
      <xdr:col>7</xdr:col>
      <xdr:colOff>375890</xdr:colOff>
      <xdr:row>184</xdr:row>
      <xdr:rowOff>139714</xdr:rowOff>
    </xdr:to>
    <xdr:sp macro="" textlink="">
      <xdr:nvSpPr>
        <xdr:cNvPr id="1310" name="太陽 1309"/>
        <xdr:cNvSpPr/>
      </xdr:nvSpPr>
      <xdr:spPr>
        <a:xfrm>
          <a:off x="4344379" y="19930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185</xdr:row>
      <xdr:rowOff>31493</xdr:rowOff>
    </xdr:from>
    <xdr:to>
      <xdr:col>7</xdr:col>
      <xdr:colOff>359597</xdr:colOff>
      <xdr:row>185</xdr:row>
      <xdr:rowOff>136893</xdr:rowOff>
    </xdr:to>
    <xdr:sp macro="" textlink="">
      <xdr:nvSpPr>
        <xdr:cNvPr id="1311" name="月 1310"/>
        <xdr:cNvSpPr/>
      </xdr:nvSpPr>
      <xdr:spPr>
        <a:xfrm rot="13320000">
          <a:off x="4383597" y="20091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187</xdr:row>
      <xdr:rowOff>23653</xdr:rowOff>
    </xdr:from>
    <xdr:to>
      <xdr:col>7</xdr:col>
      <xdr:colOff>375890</xdr:colOff>
      <xdr:row>187</xdr:row>
      <xdr:rowOff>139714</xdr:rowOff>
    </xdr:to>
    <xdr:sp macro="" textlink="">
      <xdr:nvSpPr>
        <xdr:cNvPr id="1312" name="太陽 1311"/>
        <xdr:cNvSpPr/>
      </xdr:nvSpPr>
      <xdr:spPr>
        <a:xfrm>
          <a:off x="4344379" y="20388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188</xdr:row>
      <xdr:rowOff>31493</xdr:rowOff>
    </xdr:from>
    <xdr:to>
      <xdr:col>7</xdr:col>
      <xdr:colOff>359597</xdr:colOff>
      <xdr:row>188</xdr:row>
      <xdr:rowOff>136893</xdr:rowOff>
    </xdr:to>
    <xdr:sp macro="" textlink="">
      <xdr:nvSpPr>
        <xdr:cNvPr id="1313" name="月 1312"/>
        <xdr:cNvSpPr/>
      </xdr:nvSpPr>
      <xdr:spPr>
        <a:xfrm rot="13320000">
          <a:off x="4383597" y="20548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190</xdr:row>
      <xdr:rowOff>23653</xdr:rowOff>
    </xdr:from>
    <xdr:to>
      <xdr:col>7</xdr:col>
      <xdr:colOff>375890</xdr:colOff>
      <xdr:row>190</xdr:row>
      <xdr:rowOff>139714</xdr:rowOff>
    </xdr:to>
    <xdr:sp macro="" textlink="">
      <xdr:nvSpPr>
        <xdr:cNvPr id="1314" name="太陽 1313"/>
        <xdr:cNvSpPr/>
      </xdr:nvSpPr>
      <xdr:spPr>
        <a:xfrm>
          <a:off x="4344379" y="20845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191</xdr:row>
      <xdr:rowOff>31493</xdr:rowOff>
    </xdr:from>
    <xdr:to>
      <xdr:col>7</xdr:col>
      <xdr:colOff>359597</xdr:colOff>
      <xdr:row>191</xdr:row>
      <xdr:rowOff>136893</xdr:rowOff>
    </xdr:to>
    <xdr:sp macro="" textlink="">
      <xdr:nvSpPr>
        <xdr:cNvPr id="1315" name="月 1314"/>
        <xdr:cNvSpPr/>
      </xdr:nvSpPr>
      <xdr:spPr>
        <a:xfrm rot="13320000">
          <a:off x="4383597" y="21005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193</xdr:row>
      <xdr:rowOff>23653</xdr:rowOff>
    </xdr:from>
    <xdr:to>
      <xdr:col>7</xdr:col>
      <xdr:colOff>375890</xdr:colOff>
      <xdr:row>193</xdr:row>
      <xdr:rowOff>139714</xdr:rowOff>
    </xdr:to>
    <xdr:sp macro="" textlink="">
      <xdr:nvSpPr>
        <xdr:cNvPr id="1316" name="太陽 1315"/>
        <xdr:cNvSpPr/>
      </xdr:nvSpPr>
      <xdr:spPr>
        <a:xfrm>
          <a:off x="4344379" y="21302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194</xdr:row>
      <xdr:rowOff>31493</xdr:rowOff>
    </xdr:from>
    <xdr:to>
      <xdr:col>7</xdr:col>
      <xdr:colOff>359597</xdr:colOff>
      <xdr:row>194</xdr:row>
      <xdr:rowOff>136893</xdr:rowOff>
    </xdr:to>
    <xdr:sp macro="" textlink="">
      <xdr:nvSpPr>
        <xdr:cNvPr id="1317" name="月 1316"/>
        <xdr:cNvSpPr/>
      </xdr:nvSpPr>
      <xdr:spPr>
        <a:xfrm rot="13320000">
          <a:off x="4383597" y="21462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196</xdr:row>
      <xdr:rowOff>23653</xdr:rowOff>
    </xdr:from>
    <xdr:to>
      <xdr:col>7</xdr:col>
      <xdr:colOff>375890</xdr:colOff>
      <xdr:row>196</xdr:row>
      <xdr:rowOff>139714</xdr:rowOff>
    </xdr:to>
    <xdr:sp macro="" textlink="">
      <xdr:nvSpPr>
        <xdr:cNvPr id="1318" name="太陽 1317"/>
        <xdr:cNvSpPr/>
      </xdr:nvSpPr>
      <xdr:spPr>
        <a:xfrm>
          <a:off x="4344379" y="21759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197</xdr:row>
      <xdr:rowOff>31493</xdr:rowOff>
    </xdr:from>
    <xdr:to>
      <xdr:col>7</xdr:col>
      <xdr:colOff>359597</xdr:colOff>
      <xdr:row>197</xdr:row>
      <xdr:rowOff>136893</xdr:rowOff>
    </xdr:to>
    <xdr:sp macro="" textlink="">
      <xdr:nvSpPr>
        <xdr:cNvPr id="1319" name="月 1318"/>
        <xdr:cNvSpPr/>
      </xdr:nvSpPr>
      <xdr:spPr>
        <a:xfrm rot="13320000">
          <a:off x="4383597" y="21919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199</xdr:row>
      <xdr:rowOff>23653</xdr:rowOff>
    </xdr:from>
    <xdr:to>
      <xdr:col>7</xdr:col>
      <xdr:colOff>375890</xdr:colOff>
      <xdr:row>199</xdr:row>
      <xdr:rowOff>139714</xdr:rowOff>
    </xdr:to>
    <xdr:sp macro="" textlink="">
      <xdr:nvSpPr>
        <xdr:cNvPr id="1320" name="太陽 1319"/>
        <xdr:cNvSpPr/>
      </xdr:nvSpPr>
      <xdr:spPr>
        <a:xfrm>
          <a:off x="4344379" y="22216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200</xdr:row>
      <xdr:rowOff>31493</xdr:rowOff>
    </xdr:from>
    <xdr:to>
      <xdr:col>7</xdr:col>
      <xdr:colOff>359597</xdr:colOff>
      <xdr:row>200</xdr:row>
      <xdr:rowOff>136893</xdr:rowOff>
    </xdr:to>
    <xdr:sp macro="" textlink="">
      <xdr:nvSpPr>
        <xdr:cNvPr id="1321" name="月 1320"/>
        <xdr:cNvSpPr/>
      </xdr:nvSpPr>
      <xdr:spPr>
        <a:xfrm rot="13320000">
          <a:off x="4383597" y="22377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142</xdr:row>
      <xdr:rowOff>23653</xdr:rowOff>
    </xdr:from>
    <xdr:to>
      <xdr:col>7</xdr:col>
      <xdr:colOff>375890</xdr:colOff>
      <xdr:row>142</xdr:row>
      <xdr:rowOff>139714</xdr:rowOff>
    </xdr:to>
    <xdr:sp macro="" textlink="">
      <xdr:nvSpPr>
        <xdr:cNvPr id="1322" name="太陽 1321"/>
        <xdr:cNvSpPr/>
      </xdr:nvSpPr>
      <xdr:spPr>
        <a:xfrm>
          <a:off x="4344379" y="13530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143</xdr:row>
      <xdr:rowOff>31493</xdr:rowOff>
    </xdr:from>
    <xdr:to>
      <xdr:col>7</xdr:col>
      <xdr:colOff>359597</xdr:colOff>
      <xdr:row>143</xdr:row>
      <xdr:rowOff>136893</xdr:rowOff>
    </xdr:to>
    <xdr:sp macro="" textlink="">
      <xdr:nvSpPr>
        <xdr:cNvPr id="1323" name="月 1322"/>
        <xdr:cNvSpPr/>
      </xdr:nvSpPr>
      <xdr:spPr>
        <a:xfrm rot="13320000">
          <a:off x="4383597" y="13690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145</xdr:row>
      <xdr:rowOff>23653</xdr:rowOff>
    </xdr:from>
    <xdr:to>
      <xdr:col>7</xdr:col>
      <xdr:colOff>375890</xdr:colOff>
      <xdr:row>145</xdr:row>
      <xdr:rowOff>139714</xdr:rowOff>
    </xdr:to>
    <xdr:sp macro="" textlink="">
      <xdr:nvSpPr>
        <xdr:cNvPr id="1324" name="太陽 1323"/>
        <xdr:cNvSpPr/>
      </xdr:nvSpPr>
      <xdr:spPr>
        <a:xfrm>
          <a:off x="4344379" y="13987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146</xdr:row>
      <xdr:rowOff>31493</xdr:rowOff>
    </xdr:from>
    <xdr:to>
      <xdr:col>7</xdr:col>
      <xdr:colOff>359597</xdr:colOff>
      <xdr:row>146</xdr:row>
      <xdr:rowOff>136893</xdr:rowOff>
    </xdr:to>
    <xdr:sp macro="" textlink="">
      <xdr:nvSpPr>
        <xdr:cNvPr id="1325" name="月 1324"/>
        <xdr:cNvSpPr/>
      </xdr:nvSpPr>
      <xdr:spPr>
        <a:xfrm rot="13320000">
          <a:off x="4383597" y="14147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148</xdr:row>
      <xdr:rowOff>23653</xdr:rowOff>
    </xdr:from>
    <xdr:to>
      <xdr:col>7</xdr:col>
      <xdr:colOff>375890</xdr:colOff>
      <xdr:row>148</xdr:row>
      <xdr:rowOff>139714</xdr:rowOff>
    </xdr:to>
    <xdr:sp macro="" textlink="">
      <xdr:nvSpPr>
        <xdr:cNvPr id="1326" name="太陽 1325"/>
        <xdr:cNvSpPr/>
      </xdr:nvSpPr>
      <xdr:spPr>
        <a:xfrm>
          <a:off x="4344379" y="14444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149</xdr:row>
      <xdr:rowOff>31493</xdr:rowOff>
    </xdr:from>
    <xdr:to>
      <xdr:col>7</xdr:col>
      <xdr:colOff>359597</xdr:colOff>
      <xdr:row>149</xdr:row>
      <xdr:rowOff>136893</xdr:rowOff>
    </xdr:to>
    <xdr:sp macro="" textlink="">
      <xdr:nvSpPr>
        <xdr:cNvPr id="1327" name="月 1326"/>
        <xdr:cNvSpPr/>
      </xdr:nvSpPr>
      <xdr:spPr>
        <a:xfrm rot="13320000">
          <a:off x="4383597" y="14604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151</xdr:row>
      <xdr:rowOff>23653</xdr:rowOff>
    </xdr:from>
    <xdr:to>
      <xdr:col>7</xdr:col>
      <xdr:colOff>375890</xdr:colOff>
      <xdr:row>151</xdr:row>
      <xdr:rowOff>139714</xdr:rowOff>
    </xdr:to>
    <xdr:sp macro="" textlink="">
      <xdr:nvSpPr>
        <xdr:cNvPr id="1328" name="太陽 1327"/>
        <xdr:cNvSpPr/>
      </xdr:nvSpPr>
      <xdr:spPr>
        <a:xfrm>
          <a:off x="4344379" y="14901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152</xdr:row>
      <xdr:rowOff>31493</xdr:rowOff>
    </xdr:from>
    <xdr:to>
      <xdr:col>7</xdr:col>
      <xdr:colOff>359597</xdr:colOff>
      <xdr:row>152</xdr:row>
      <xdr:rowOff>136893</xdr:rowOff>
    </xdr:to>
    <xdr:sp macro="" textlink="">
      <xdr:nvSpPr>
        <xdr:cNvPr id="1329" name="月 1328"/>
        <xdr:cNvSpPr/>
      </xdr:nvSpPr>
      <xdr:spPr>
        <a:xfrm rot="13320000">
          <a:off x="4383597" y="15061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151</xdr:row>
      <xdr:rowOff>23653</xdr:rowOff>
    </xdr:from>
    <xdr:to>
      <xdr:col>7</xdr:col>
      <xdr:colOff>375890</xdr:colOff>
      <xdr:row>151</xdr:row>
      <xdr:rowOff>139714</xdr:rowOff>
    </xdr:to>
    <xdr:sp macro="" textlink="">
      <xdr:nvSpPr>
        <xdr:cNvPr id="1330" name="太陽 1329"/>
        <xdr:cNvSpPr/>
      </xdr:nvSpPr>
      <xdr:spPr>
        <a:xfrm>
          <a:off x="4344379" y="14901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152</xdr:row>
      <xdr:rowOff>31493</xdr:rowOff>
    </xdr:from>
    <xdr:to>
      <xdr:col>7</xdr:col>
      <xdr:colOff>359597</xdr:colOff>
      <xdr:row>152</xdr:row>
      <xdr:rowOff>136893</xdr:rowOff>
    </xdr:to>
    <xdr:sp macro="" textlink="">
      <xdr:nvSpPr>
        <xdr:cNvPr id="1331" name="月 1330"/>
        <xdr:cNvSpPr/>
      </xdr:nvSpPr>
      <xdr:spPr>
        <a:xfrm rot="13320000">
          <a:off x="4383597" y="15061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154</xdr:row>
      <xdr:rowOff>23653</xdr:rowOff>
    </xdr:from>
    <xdr:to>
      <xdr:col>7</xdr:col>
      <xdr:colOff>375890</xdr:colOff>
      <xdr:row>154</xdr:row>
      <xdr:rowOff>139714</xdr:rowOff>
    </xdr:to>
    <xdr:sp macro="" textlink="">
      <xdr:nvSpPr>
        <xdr:cNvPr id="1332" name="太陽 1331"/>
        <xdr:cNvSpPr/>
      </xdr:nvSpPr>
      <xdr:spPr>
        <a:xfrm>
          <a:off x="4344379" y="15358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155</xdr:row>
      <xdr:rowOff>31493</xdr:rowOff>
    </xdr:from>
    <xdr:to>
      <xdr:col>7</xdr:col>
      <xdr:colOff>359597</xdr:colOff>
      <xdr:row>155</xdr:row>
      <xdr:rowOff>136893</xdr:rowOff>
    </xdr:to>
    <xdr:sp macro="" textlink="">
      <xdr:nvSpPr>
        <xdr:cNvPr id="1333" name="月 1332"/>
        <xdr:cNvSpPr/>
      </xdr:nvSpPr>
      <xdr:spPr>
        <a:xfrm rot="13320000">
          <a:off x="4383597" y="15519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157</xdr:row>
      <xdr:rowOff>23653</xdr:rowOff>
    </xdr:from>
    <xdr:to>
      <xdr:col>7</xdr:col>
      <xdr:colOff>375890</xdr:colOff>
      <xdr:row>157</xdr:row>
      <xdr:rowOff>139714</xdr:rowOff>
    </xdr:to>
    <xdr:sp macro="" textlink="">
      <xdr:nvSpPr>
        <xdr:cNvPr id="1334" name="太陽 1333"/>
        <xdr:cNvSpPr/>
      </xdr:nvSpPr>
      <xdr:spPr>
        <a:xfrm>
          <a:off x="4344379" y="15816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158</xdr:row>
      <xdr:rowOff>31493</xdr:rowOff>
    </xdr:from>
    <xdr:to>
      <xdr:col>7</xdr:col>
      <xdr:colOff>359597</xdr:colOff>
      <xdr:row>158</xdr:row>
      <xdr:rowOff>136893</xdr:rowOff>
    </xdr:to>
    <xdr:sp macro="" textlink="">
      <xdr:nvSpPr>
        <xdr:cNvPr id="1335" name="月 1334"/>
        <xdr:cNvSpPr/>
      </xdr:nvSpPr>
      <xdr:spPr>
        <a:xfrm rot="13320000">
          <a:off x="4383597" y="15976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160</xdr:row>
      <xdr:rowOff>23653</xdr:rowOff>
    </xdr:from>
    <xdr:to>
      <xdr:col>7</xdr:col>
      <xdr:colOff>375890</xdr:colOff>
      <xdr:row>160</xdr:row>
      <xdr:rowOff>139714</xdr:rowOff>
    </xdr:to>
    <xdr:sp macro="" textlink="">
      <xdr:nvSpPr>
        <xdr:cNvPr id="1336" name="太陽 1335"/>
        <xdr:cNvSpPr/>
      </xdr:nvSpPr>
      <xdr:spPr>
        <a:xfrm>
          <a:off x="4344379" y="16273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161</xdr:row>
      <xdr:rowOff>31493</xdr:rowOff>
    </xdr:from>
    <xdr:to>
      <xdr:col>7</xdr:col>
      <xdr:colOff>359597</xdr:colOff>
      <xdr:row>161</xdr:row>
      <xdr:rowOff>136893</xdr:rowOff>
    </xdr:to>
    <xdr:sp macro="" textlink="">
      <xdr:nvSpPr>
        <xdr:cNvPr id="1337" name="月 1336"/>
        <xdr:cNvSpPr/>
      </xdr:nvSpPr>
      <xdr:spPr>
        <a:xfrm rot="13320000">
          <a:off x="4383597" y="16433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163</xdr:row>
      <xdr:rowOff>23653</xdr:rowOff>
    </xdr:from>
    <xdr:to>
      <xdr:col>7</xdr:col>
      <xdr:colOff>375890</xdr:colOff>
      <xdr:row>163</xdr:row>
      <xdr:rowOff>139714</xdr:rowOff>
    </xdr:to>
    <xdr:sp macro="" textlink="">
      <xdr:nvSpPr>
        <xdr:cNvPr id="1338" name="太陽 1337"/>
        <xdr:cNvSpPr/>
      </xdr:nvSpPr>
      <xdr:spPr>
        <a:xfrm>
          <a:off x="4344379" y="16730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164</xdr:row>
      <xdr:rowOff>31493</xdr:rowOff>
    </xdr:from>
    <xdr:to>
      <xdr:col>7</xdr:col>
      <xdr:colOff>359597</xdr:colOff>
      <xdr:row>164</xdr:row>
      <xdr:rowOff>136893</xdr:rowOff>
    </xdr:to>
    <xdr:sp macro="" textlink="">
      <xdr:nvSpPr>
        <xdr:cNvPr id="1339" name="月 1338"/>
        <xdr:cNvSpPr/>
      </xdr:nvSpPr>
      <xdr:spPr>
        <a:xfrm rot="13320000">
          <a:off x="4383597" y="16890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166</xdr:row>
      <xdr:rowOff>23653</xdr:rowOff>
    </xdr:from>
    <xdr:to>
      <xdr:col>7</xdr:col>
      <xdr:colOff>375890</xdr:colOff>
      <xdr:row>166</xdr:row>
      <xdr:rowOff>139714</xdr:rowOff>
    </xdr:to>
    <xdr:sp macro="" textlink="">
      <xdr:nvSpPr>
        <xdr:cNvPr id="1340" name="太陽 1339"/>
        <xdr:cNvSpPr/>
      </xdr:nvSpPr>
      <xdr:spPr>
        <a:xfrm>
          <a:off x="4344379" y="1718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167</xdr:row>
      <xdr:rowOff>31493</xdr:rowOff>
    </xdr:from>
    <xdr:to>
      <xdr:col>7</xdr:col>
      <xdr:colOff>359597</xdr:colOff>
      <xdr:row>167</xdr:row>
      <xdr:rowOff>136893</xdr:rowOff>
    </xdr:to>
    <xdr:sp macro="" textlink="">
      <xdr:nvSpPr>
        <xdr:cNvPr id="1341" name="月 1340"/>
        <xdr:cNvSpPr/>
      </xdr:nvSpPr>
      <xdr:spPr>
        <a:xfrm rot="13320000">
          <a:off x="4383597" y="1734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169</xdr:row>
      <xdr:rowOff>23653</xdr:rowOff>
    </xdr:from>
    <xdr:to>
      <xdr:col>7</xdr:col>
      <xdr:colOff>375890</xdr:colOff>
      <xdr:row>169</xdr:row>
      <xdr:rowOff>139714</xdr:rowOff>
    </xdr:to>
    <xdr:sp macro="" textlink="">
      <xdr:nvSpPr>
        <xdr:cNvPr id="1342" name="太陽 1341"/>
        <xdr:cNvSpPr/>
      </xdr:nvSpPr>
      <xdr:spPr>
        <a:xfrm>
          <a:off x="4344379" y="17644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170</xdr:row>
      <xdr:rowOff>31493</xdr:rowOff>
    </xdr:from>
    <xdr:to>
      <xdr:col>7</xdr:col>
      <xdr:colOff>359597</xdr:colOff>
      <xdr:row>170</xdr:row>
      <xdr:rowOff>136893</xdr:rowOff>
    </xdr:to>
    <xdr:sp macro="" textlink="">
      <xdr:nvSpPr>
        <xdr:cNvPr id="1343" name="月 1342"/>
        <xdr:cNvSpPr/>
      </xdr:nvSpPr>
      <xdr:spPr>
        <a:xfrm rot="13320000">
          <a:off x="4383597" y="17805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172</xdr:row>
      <xdr:rowOff>23653</xdr:rowOff>
    </xdr:from>
    <xdr:to>
      <xdr:col>7</xdr:col>
      <xdr:colOff>375890</xdr:colOff>
      <xdr:row>172</xdr:row>
      <xdr:rowOff>139714</xdr:rowOff>
    </xdr:to>
    <xdr:sp macro="" textlink="">
      <xdr:nvSpPr>
        <xdr:cNvPr id="1344" name="太陽 1343"/>
        <xdr:cNvSpPr/>
      </xdr:nvSpPr>
      <xdr:spPr>
        <a:xfrm>
          <a:off x="4344379" y="18102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173</xdr:row>
      <xdr:rowOff>31493</xdr:rowOff>
    </xdr:from>
    <xdr:to>
      <xdr:col>7</xdr:col>
      <xdr:colOff>359597</xdr:colOff>
      <xdr:row>173</xdr:row>
      <xdr:rowOff>136893</xdr:rowOff>
    </xdr:to>
    <xdr:sp macro="" textlink="">
      <xdr:nvSpPr>
        <xdr:cNvPr id="1345" name="月 1344"/>
        <xdr:cNvSpPr/>
      </xdr:nvSpPr>
      <xdr:spPr>
        <a:xfrm rot="13320000">
          <a:off x="4383597" y="18262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175</xdr:row>
      <xdr:rowOff>23653</xdr:rowOff>
    </xdr:from>
    <xdr:to>
      <xdr:col>7</xdr:col>
      <xdr:colOff>375890</xdr:colOff>
      <xdr:row>175</xdr:row>
      <xdr:rowOff>139714</xdr:rowOff>
    </xdr:to>
    <xdr:sp macro="" textlink="">
      <xdr:nvSpPr>
        <xdr:cNvPr id="1346" name="太陽 1345"/>
        <xdr:cNvSpPr/>
      </xdr:nvSpPr>
      <xdr:spPr>
        <a:xfrm>
          <a:off x="4344379" y="18559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176</xdr:row>
      <xdr:rowOff>31493</xdr:rowOff>
    </xdr:from>
    <xdr:to>
      <xdr:col>7</xdr:col>
      <xdr:colOff>359597</xdr:colOff>
      <xdr:row>176</xdr:row>
      <xdr:rowOff>136893</xdr:rowOff>
    </xdr:to>
    <xdr:sp macro="" textlink="">
      <xdr:nvSpPr>
        <xdr:cNvPr id="1347" name="月 1346"/>
        <xdr:cNvSpPr/>
      </xdr:nvSpPr>
      <xdr:spPr>
        <a:xfrm rot="13320000">
          <a:off x="4383597" y="18719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178</xdr:row>
      <xdr:rowOff>23653</xdr:rowOff>
    </xdr:from>
    <xdr:to>
      <xdr:col>7</xdr:col>
      <xdr:colOff>375890</xdr:colOff>
      <xdr:row>178</xdr:row>
      <xdr:rowOff>139714</xdr:rowOff>
    </xdr:to>
    <xdr:sp macro="" textlink="">
      <xdr:nvSpPr>
        <xdr:cNvPr id="1348" name="太陽 1347"/>
        <xdr:cNvSpPr/>
      </xdr:nvSpPr>
      <xdr:spPr>
        <a:xfrm>
          <a:off x="4344379" y="19016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179</xdr:row>
      <xdr:rowOff>31493</xdr:rowOff>
    </xdr:from>
    <xdr:to>
      <xdr:col>7</xdr:col>
      <xdr:colOff>359597</xdr:colOff>
      <xdr:row>179</xdr:row>
      <xdr:rowOff>136893</xdr:rowOff>
    </xdr:to>
    <xdr:sp macro="" textlink="">
      <xdr:nvSpPr>
        <xdr:cNvPr id="1349" name="月 1348"/>
        <xdr:cNvSpPr/>
      </xdr:nvSpPr>
      <xdr:spPr>
        <a:xfrm rot="13320000">
          <a:off x="4383597" y="19176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181</xdr:row>
      <xdr:rowOff>23653</xdr:rowOff>
    </xdr:from>
    <xdr:to>
      <xdr:col>7</xdr:col>
      <xdr:colOff>375890</xdr:colOff>
      <xdr:row>181</xdr:row>
      <xdr:rowOff>139714</xdr:rowOff>
    </xdr:to>
    <xdr:sp macro="" textlink="">
      <xdr:nvSpPr>
        <xdr:cNvPr id="1350" name="太陽 1349"/>
        <xdr:cNvSpPr/>
      </xdr:nvSpPr>
      <xdr:spPr>
        <a:xfrm>
          <a:off x="4344379" y="19473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182</xdr:row>
      <xdr:rowOff>31493</xdr:rowOff>
    </xdr:from>
    <xdr:to>
      <xdr:col>7</xdr:col>
      <xdr:colOff>359597</xdr:colOff>
      <xdr:row>182</xdr:row>
      <xdr:rowOff>136893</xdr:rowOff>
    </xdr:to>
    <xdr:sp macro="" textlink="">
      <xdr:nvSpPr>
        <xdr:cNvPr id="1351" name="月 1350"/>
        <xdr:cNvSpPr/>
      </xdr:nvSpPr>
      <xdr:spPr>
        <a:xfrm rot="13320000">
          <a:off x="4383597" y="19633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181</xdr:row>
      <xdr:rowOff>23653</xdr:rowOff>
    </xdr:from>
    <xdr:to>
      <xdr:col>7</xdr:col>
      <xdr:colOff>375890</xdr:colOff>
      <xdr:row>181</xdr:row>
      <xdr:rowOff>139714</xdr:rowOff>
    </xdr:to>
    <xdr:sp macro="" textlink="">
      <xdr:nvSpPr>
        <xdr:cNvPr id="1352" name="太陽 1351"/>
        <xdr:cNvSpPr/>
      </xdr:nvSpPr>
      <xdr:spPr>
        <a:xfrm>
          <a:off x="4344379" y="19473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182</xdr:row>
      <xdr:rowOff>31493</xdr:rowOff>
    </xdr:from>
    <xdr:to>
      <xdr:col>7</xdr:col>
      <xdr:colOff>359597</xdr:colOff>
      <xdr:row>182</xdr:row>
      <xdr:rowOff>136893</xdr:rowOff>
    </xdr:to>
    <xdr:sp macro="" textlink="">
      <xdr:nvSpPr>
        <xdr:cNvPr id="1353" name="月 1352"/>
        <xdr:cNvSpPr/>
      </xdr:nvSpPr>
      <xdr:spPr>
        <a:xfrm rot="13320000">
          <a:off x="4383597" y="19633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184</xdr:row>
      <xdr:rowOff>23653</xdr:rowOff>
    </xdr:from>
    <xdr:to>
      <xdr:col>7</xdr:col>
      <xdr:colOff>375890</xdr:colOff>
      <xdr:row>184</xdr:row>
      <xdr:rowOff>139714</xdr:rowOff>
    </xdr:to>
    <xdr:sp macro="" textlink="">
      <xdr:nvSpPr>
        <xdr:cNvPr id="1354" name="太陽 1353"/>
        <xdr:cNvSpPr/>
      </xdr:nvSpPr>
      <xdr:spPr>
        <a:xfrm>
          <a:off x="4344379" y="19930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185</xdr:row>
      <xdr:rowOff>31493</xdr:rowOff>
    </xdr:from>
    <xdr:to>
      <xdr:col>7</xdr:col>
      <xdr:colOff>359597</xdr:colOff>
      <xdr:row>185</xdr:row>
      <xdr:rowOff>136893</xdr:rowOff>
    </xdr:to>
    <xdr:sp macro="" textlink="">
      <xdr:nvSpPr>
        <xdr:cNvPr id="1355" name="月 1354"/>
        <xdr:cNvSpPr/>
      </xdr:nvSpPr>
      <xdr:spPr>
        <a:xfrm rot="13320000">
          <a:off x="4383597" y="20091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187</xdr:row>
      <xdr:rowOff>23653</xdr:rowOff>
    </xdr:from>
    <xdr:to>
      <xdr:col>7</xdr:col>
      <xdr:colOff>375890</xdr:colOff>
      <xdr:row>187</xdr:row>
      <xdr:rowOff>139714</xdr:rowOff>
    </xdr:to>
    <xdr:sp macro="" textlink="">
      <xdr:nvSpPr>
        <xdr:cNvPr id="1356" name="太陽 1355"/>
        <xdr:cNvSpPr/>
      </xdr:nvSpPr>
      <xdr:spPr>
        <a:xfrm>
          <a:off x="4344379" y="20388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188</xdr:row>
      <xdr:rowOff>31493</xdr:rowOff>
    </xdr:from>
    <xdr:to>
      <xdr:col>7</xdr:col>
      <xdr:colOff>359597</xdr:colOff>
      <xdr:row>188</xdr:row>
      <xdr:rowOff>136893</xdr:rowOff>
    </xdr:to>
    <xdr:sp macro="" textlink="">
      <xdr:nvSpPr>
        <xdr:cNvPr id="1357" name="月 1356"/>
        <xdr:cNvSpPr/>
      </xdr:nvSpPr>
      <xdr:spPr>
        <a:xfrm rot="13320000">
          <a:off x="4383597" y="20548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190</xdr:row>
      <xdr:rowOff>23653</xdr:rowOff>
    </xdr:from>
    <xdr:to>
      <xdr:col>7</xdr:col>
      <xdr:colOff>375890</xdr:colOff>
      <xdr:row>190</xdr:row>
      <xdr:rowOff>139714</xdr:rowOff>
    </xdr:to>
    <xdr:sp macro="" textlink="">
      <xdr:nvSpPr>
        <xdr:cNvPr id="1358" name="太陽 1357"/>
        <xdr:cNvSpPr/>
      </xdr:nvSpPr>
      <xdr:spPr>
        <a:xfrm>
          <a:off x="4344379" y="20845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191</xdr:row>
      <xdr:rowOff>31493</xdr:rowOff>
    </xdr:from>
    <xdr:to>
      <xdr:col>7</xdr:col>
      <xdr:colOff>359597</xdr:colOff>
      <xdr:row>191</xdr:row>
      <xdr:rowOff>136893</xdr:rowOff>
    </xdr:to>
    <xdr:sp macro="" textlink="">
      <xdr:nvSpPr>
        <xdr:cNvPr id="1359" name="月 1358"/>
        <xdr:cNvSpPr/>
      </xdr:nvSpPr>
      <xdr:spPr>
        <a:xfrm rot="13320000">
          <a:off x="4383597" y="21005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193</xdr:row>
      <xdr:rowOff>23653</xdr:rowOff>
    </xdr:from>
    <xdr:to>
      <xdr:col>7</xdr:col>
      <xdr:colOff>375890</xdr:colOff>
      <xdr:row>193</xdr:row>
      <xdr:rowOff>139714</xdr:rowOff>
    </xdr:to>
    <xdr:sp macro="" textlink="">
      <xdr:nvSpPr>
        <xdr:cNvPr id="1360" name="太陽 1359"/>
        <xdr:cNvSpPr/>
      </xdr:nvSpPr>
      <xdr:spPr>
        <a:xfrm>
          <a:off x="4344379" y="21302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194</xdr:row>
      <xdr:rowOff>31493</xdr:rowOff>
    </xdr:from>
    <xdr:to>
      <xdr:col>7</xdr:col>
      <xdr:colOff>359597</xdr:colOff>
      <xdr:row>194</xdr:row>
      <xdr:rowOff>136893</xdr:rowOff>
    </xdr:to>
    <xdr:sp macro="" textlink="">
      <xdr:nvSpPr>
        <xdr:cNvPr id="1361" name="月 1360"/>
        <xdr:cNvSpPr/>
      </xdr:nvSpPr>
      <xdr:spPr>
        <a:xfrm rot="13320000">
          <a:off x="4383597" y="21462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196</xdr:row>
      <xdr:rowOff>23653</xdr:rowOff>
    </xdr:from>
    <xdr:to>
      <xdr:col>7</xdr:col>
      <xdr:colOff>375890</xdr:colOff>
      <xdr:row>196</xdr:row>
      <xdr:rowOff>139714</xdr:rowOff>
    </xdr:to>
    <xdr:sp macro="" textlink="">
      <xdr:nvSpPr>
        <xdr:cNvPr id="1362" name="太陽 1361"/>
        <xdr:cNvSpPr/>
      </xdr:nvSpPr>
      <xdr:spPr>
        <a:xfrm>
          <a:off x="4344379" y="21759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197</xdr:row>
      <xdr:rowOff>31493</xdr:rowOff>
    </xdr:from>
    <xdr:to>
      <xdr:col>7</xdr:col>
      <xdr:colOff>359597</xdr:colOff>
      <xdr:row>197</xdr:row>
      <xdr:rowOff>136893</xdr:rowOff>
    </xdr:to>
    <xdr:sp macro="" textlink="">
      <xdr:nvSpPr>
        <xdr:cNvPr id="1363" name="月 1362"/>
        <xdr:cNvSpPr/>
      </xdr:nvSpPr>
      <xdr:spPr>
        <a:xfrm rot="13320000">
          <a:off x="4383597" y="21919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199</xdr:row>
      <xdr:rowOff>23653</xdr:rowOff>
    </xdr:from>
    <xdr:to>
      <xdr:col>7</xdr:col>
      <xdr:colOff>375890</xdr:colOff>
      <xdr:row>199</xdr:row>
      <xdr:rowOff>139714</xdr:rowOff>
    </xdr:to>
    <xdr:sp macro="" textlink="">
      <xdr:nvSpPr>
        <xdr:cNvPr id="1364" name="太陽 1363"/>
        <xdr:cNvSpPr/>
      </xdr:nvSpPr>
      <xdr:spPr>
        <a:xfrm>
          <a:off x="4344379" y="22216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200</xdr:row>
      <xdr:rowOff>31493</xdr:rowOff>
    </xdr:from>
    <xdr:to>
      <xdr:col>7</xdr:col>
      <xdr:colOff>359597</xdr:colOff>
      <xdr:row>200</xdr:row>
      <xdr:rowOff>136893</xdr:rowOff>
    </xdr:to>
    <xdr:sp macro="" textlink="">
      <xdr:nvSpPr>
        <xdr:cNvPr id="1365" name="月 1364"/>
        <xdr:cNvSpPr/>
      </xdr:nvSpPr>
      <xdr:spPr>
        <a:xfrm rot="13320000">
          <a:off x="4383597" y="22377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142</xdr:row>
      <xdr:rowOff>23653</xdr:rowOff>
    </xdr:from>
    <xdr:to>
      <xdr:col>7</xdr:col>
      <xdr:colOff>375890</xdr:colOff>
      <xdr:row>142</xdr:row>
      <xdr:rowOff>139714</xdr:rowOff>
    </xdr:to>
    <xdr:sp macro="" textlink="">
      <xdr:nvSpPr>
        <xdr:cNvPr id="1366" name="太陽 1365"/>
        <xdr:cNvSpPr/>
      </xdr:nvSpPr>
      <xdr:spPr>
        <a:xfrm>
          <a:off x="4344379" y="13530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143</xdr:row>
      <xdr:rowOff>31493</xdr:rowOff>
    </xdr:from>
    <xdr:to>
      <xdr:col>7</xdr:col>
      <xdr:colOff>359597</xdr:colOff>
      <xdr:row>143</xdr:row>
      <xdr:rowOff>136893</xdr:rowOff>
    </xdr:to>
    <xdr:sp macro="" textlink="">
      <xdr:nvSpPr>
        <xdr:cNvPr id="1367" name="月 1366"/>
        <xdr:cNvSpPr/>
      </xdr:nvSpPr>
      <xdr:spPr>
        <a:xfrm rot="13320000">
          <a:off x="4383597" y="13690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145</xdr:row>
      <xdr:rowOff>23653</xdr:rowOff>
    </xdr:from>
    <xdr:to>
      <xdr:col>7</xdr:col>
      <xdr:colOff>375890</xdr:colOff>
      <xdr:row>145</xdr:row>
      <xdr:rowOff>139714</xdr:rowOff>
    </xdr:to>
    <xdr:sp macro="" textlink="">
      <xdr:nvSpPr>
        <xdr:cNvPr id="1368" name="太陽 1367"/>
        <xdr:cNvSpPr/>
      </xdr:nvSpPr>
      <xdr:spPr>
        <a:xfrm>
          <a:off x="4344379" y="13987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146</xdr:row>
      <xdr:rowOff>31493</xdr:rowOff>
    </xdr:from>
    <xdr:to>
      <xdr:col>7</xdr:col>
      <xdr:colOff>359597</xdr:colOff>
      <xdr:row>146</xdr:row>
      <xdr:rowOff>136893</xdr:rowOff>
    </xdr:to>
    <xdr:sp macro="" textlink="">
      <xdr:nvSpPr>
        <xdr:cNvPr id="1369" name="月 1368"/>
        <xdr:cNvSpPr/>
      </xdr:nvSpPr>
      <xdr:spPr>
        <a:xfrm rot="13320000">
          <a:off x="4383597" y="14147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148</xdr:row>
      <xdr:rowOff>23653</xdr:rowOff>
    </xdr:from>
    <xdr:to>
      <xdr:col>7</xdr:col>
      <xdr:colOff>375890</xdr:colOff>
      <xdr:row>148</xdr:row>
      <xdr:rowOff>139714</xdr:rowOff>
    </xdr:to>
    <xdr:sp macro="" textlink="">
      <xdr:nvSpPr>
        <xdr:cNvPr id="1370" name="太陽 1369"/>
        <xdr:cNvSpPr/>
      </xdr:nvSpPr>
      <xdr:spPr>
        <a:xfrm>
          <a:off x="4344379" y="14444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149</xdr:row>
      <xdr:rowOff>31493</xdr:rowOff>
    </xdr:from>
    <xdr:to>
      <xdr:col>7</xdr:col>
      <xdr:colOff>359597</xdr:colOff>
      <xdr:row>149</xdr:row>
      <xdr:rowOff>136893</xdr:rowOff>
    </xdr:to>
    <xdr:sp macro="" textlink="">
      <xdr:nvSpPr>
        <xdr:cNvPr id="1371" name="月 1370"/>
        <xdr:cNvSpPr/>
      </xdr:nvSpPr>
      <xdr:spPr>
        <a:xfrm rot="13320000">
          <a:off x="4383597" y="14604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151</xdr:row>
      <xdr:rowOff>23653</xdr:rowOff>
    </xdr:from>
    <xdr:to>
      <xdr:col>7</xdr:col>
      <xdr:colOff>375890</xdr:colOff>
      <xdr:row>151</xdr:row>
      <xdr:rowOff>139714</xdr:rowOff>
    </xdr:to>
    <xdr:sp macro="" textlink="">
      <xdr:nvSpPr>
        <xdr:cNvPr id="1372" name="太陽 1371"/>
        <xdr:cNvSpPr/>
      </xdr:nvSpPr>
      <xdr:spPr>
        <a:xfrm>
          <a:off x="4344379" y="14901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152</xdr:row>
      <xdr:rowOff>31493</xdr:rowOff>
    </xdr:from>
    <xdr:to>
      <xdr:col>7</xdr:col>
      <xdr:colOff>359597</xdr:colOff>
      <xdr:row>152</xdr:row>
      <xdr:rowOff>136893</xdr:rowOff>
    </xdr:to>
    <xdr:sp macro="" textlink="">
      <xdr:nvSpPr>
        <xdr:cNvPr id="1373" name="月 1372"/>
        <xdr:cNvSpPr/>
      </xdr:nvSpPr>
      <xdr:spPr>
        <a:xfrm rot="13320000">
          <a:off x="4383597" y="15061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151</xdr:row>
      <xdr:rowOff>23653</xdr:rowOff>
    </xdr:from>
    <xdr:to>
      <xdr:col>7</xdr:col>
      <xdr:colOff>375890</xdr:colOff>
      <xdr:row>151</xdr:row>
      <xdr:rowOff>139714</xdr:rowOff>
    </xdr:to>
    <xdr:sp macro="" textlink="">
      <xdr:nvSpPr>
        <xdr:cNvPr id="1374" name="太陽 1373"/>
        <xdr:cNvSpPr/>
      </xdr:nvSpPr>
      <xdr:spPr>
        <a:xfrm>
          <a:off x="4344379" y="14901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152</xdr:row>
      <xdr:rowOff>31493</xdr:rowOff>
    </xdr:from>
    <xdr:to>
      <xdr:col>7</xdr:col>
      <xdr:colOff>359597</xdr:colOff>
      <xdr:row>152</xdr:row>
      <xdr:rowOff>136893</xdr:rowOff>
    </xdr:to>
    <xdr:sp macro="" textlink="">
      <xdr:nvSpPr>
        <xdr:cNvPr id="1375" name="月 1374"/>
        <xdr:cNvSpPr/>
      </xdr:nvSpPr>
      <xdr:spPr>
        <a:xfrm rot="13320000">
          <a:off x="4383597" y="15061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154</xdr:row>
      <xdr:rowOff>23653</xdr:rowOff>
    </xdr:from>
    <xdr:to>
      <xdr:col>7</xdr:col>
      <xdr:colOff>375890</xdr:colOff>
      <xdr:row>154</xdr:row>
      <xdr:rowOff>139714</xdr:rowOff>
    </xdr:to>
    <xdr:sp macro="" textlink="">
      <xdr:nvSpPr>
        <xdr:cNvPr id="1376" name="太陽 1375"/>
        <xdr:cNvSpPr/>
      </xdr:nvSpPr>
      <xdr:spPr>
        <a:xfrm>
          <a:off x="4344379" y="15358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155</xdr:row>
      <xdr:rowOff>31493</xdr:rowOff>
    </xdr:from>
    <xdr:to>
      <xdr:col>7</xdr:col>
      <xdr:colOff>359597</xdr:colOff>
      <xdr:row>155</xdr:row>
      <xdr:rowOff>136893</xdr:rowOff>
    </xdr:to>
    <xdr:sp macro="" textlink="">
      <xdr:nvSpPr>
        <xdr:cNvPr id="1377" name="月 1376"/>
        <xdr:cNvSpPr/>
      </xdr:nvSpPr>
      <xdr:spPr>
        <a:xfrm rot="13320000">
          <a:off x="4383597" y="15519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157</xdr:row>
      <xdr:rowOff>23653</xdr:rowOff>
    </xdr:from>
    <xdr:to>
      <xdr:col>7</xdr:col>
      <xdr:colOff>375890</xdr:colOff>
      <xdr:row>157</xdr:row>
      <xdr:rowOff>139714</xdr:rowOff>
    </xdr:to>
    <xdr:sp macro="" textlink="">
      <xdr:nvSpPr>
        <xdr:cNvPr id="1378" name="太陽 1377"/>
        <xdr:cNvSpPr/>
      </xdr:nvSpPr>
      <xdr:spPr>
        <a:xfrm>
          <a:off x="4344379" y="15816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158</xdr:row>
      <xdr:rowOff>31493</xdr:rowOff>
    </xdr:from>
    <xdr:to>
      <xdr:col>7</xdr:col>
      <xdr:colOff>359597</xdr:colOff>
      <xdr:row>158</xdr:row>
      <xdr:rowOff>136893</xdr:rowOff>
    </xdr:to>
    <xdr:sp macro="" textlink="">
      <xdr:nvSpPr>
        <xdr:cNvPr id="1379" name="月 1378"/>
        <xdr:cNvSpPr/>
      </xdr:nvSpPr>
      <xdr:spPr>
        <a:xfrm rot="13320000">
          <a:off x="4383597" y="15976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160</xdr:row>
      <xdr:rowOff>23653</xdr:rowOff>
    </xdr:from>
    <xdr:to>
      <xdr:col>7</xdr:col>
      <xdr:colOff>375890</xdr:colOff>
      <xdr:row>160</xdr:row>
      <xdr:rowOff>139714</xdr:rowOff>
    </xdr:to>
    <xdr:sp macro="" textlink="">
      <xdr:nvSpPr>
        <xdr:cNvPr id="1380" name="太陽 1379"/>
        <xdr:cNvSpPr/>
      </xdr:nvSpPr>
      <xdr:spPr>
        <a:xfrm>
          <a:off x="4344379" y="16273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161</xdr:row>
      <xdr:rowOff>31493</xdr:rowOff>
    </xdr:from>
    <xdr:to>
      <xdr:col>7</xdr:col>
      <xdr:colOff>359597</xdr:colOff>
      <xdr:row>161</xdr:row>
      <xdr:rowOff>136893</xdr:rowOff>
    </xdr:to>
    <xdr:sp macro="" textlink="">
      <xdr:nvSpPr>
        <xdr:cNvPr id="1381" name="月 1380"/>
        <xdr:cNvSpPr/>
      </xdr:nvSpPr>
      <xdr:spPr>
        <a:xfrm rot="13320000">
          <a:off x="4383597" y="16433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163</xdr:row>
      <xdr:rowOff>23653</xdr:rowOff>
    </xdr:from>
    <xdr:to>
      <xdr:col>7</xdr:col>
      <xdr:colOff>375890</xdr:colOff>
      <xdr:row>163</xdr:row>
      <xdr:rowOff>139714</xdr:rowOff>
    </xdr:to>
    <xdr:sp macro="" textlink="">
      <xdr:nvSpPr>
        <xdr:cNvPr id="1382" name="太陽 1381"/>
        <xdr:cNvSpPr/>
      </xdr:nvSpPr>
      <xdr:spPr>
        <a:xfrm>
          <a:off x="4344379" y="16730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164</xdr:row>
      <xdr:rowOff>31493</xdr:rowOff>
    </xdr:from>
    <xdr:to>
      <xdr:col>7</xdr:col>
      <xdr:colOff>359597</xdr:colOff>
      <xdr:row>164</xdr:row>
      <xdr:rowOff>136893</xdr:rowOff>
    </xdr:to>
    <xdr:sp macro="" textlink="">
      <xdr:nvSpPr>
        <xdr:cNvPr id="1383" name="月 1382"/>
        <xdr:cNvSpPr/>
      </xdr:nvSpPr>
      <xdr:spPr>
        <a:xfrm rot="13320000">
          <a:off x="4383597" y="16890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166</xdr:row>
      <xdr:rowOff>23653</xdr:rowOff>
    </xdr:from>
    <xdr:to>
      <xdr:col>7</xdr:col>
      <xdr:colOff>375890</xdr:colOff>
      <xdr:row>166</xdr:row>
      <xdr:rowOff>139714</xdr:rowOff>
    </xdr:to>
    <xdr:sp macro="" textlink="">
      <xdr:nvSpPr>
        <xdr:cNvPr id="1384" name="太陽 1383"/>
        <xdr:cNvSpPr/>
      </xdr:nvSpPr>
      <xdr:spPr>
        <a:xfrm>
          <a:off x="4344379" y="1718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167</xdr:row>
      <xdr:rowOff>31493</xdr:rowOff>
    </xdr:from>
    <xdr:to>
      <xdr:col>7</xdr:col>
      <xdr:colOff>359597</xdr:colOff>
      <xdr:row>167</xdr:row>
      <xdr:rowOff>136893</xdr:rowOff>
    </xdr:to>
    <xdr:sp macro="" textlink="">
      <xdr:nvSpPr>
        <xdr:cNvPr id="1385" name="月 1384"/>
        <xdr:cNvSpPr/>
      </xdr:nvSpPr>
      <xdr:spPr>
        <a:xfrm rot="13320000">
          <a:off x="4383597" y="1734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169</xdr:row>
      <xdr:rowOff>23653</xdr:rowOff>
    </xdr:from>
    <xdr:to>
      <xdr:col>7</xdr:col>
      <xdr:colOff>375890</xdr:colOff>
      <xdr:row>169</xdr:row>
      <xdr:rowOff>139714</xdr:rowOff>
    </xdr:to>
    <xdr:sp macro="" textlink="">
      <xdr:nvSpPr>
        <xdr:cNvPr id="1386" name="太陽 1385"/>
        <xdr:cNvSpPr/>
      </xdr:nvSpPr>
      <xdr:spPr>
        <a:xfrm>
          <a:off x="4344379" y="17644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170</xdr:row>
      <xdr:rowOff>31493</xdr:rowOff>
    </xdr:from>
    <xdr:to>
      <xdr:col>7</xdr:col>
      <xdr:colOff>359597</xdr:colOff>
      <xdr:row>170</xdr:row>
      <xdr:rowOff>136893</xdr:rowOff>
    </xdr:to>
    <xdr:sp macro="" textlink="">
      <xdr:nvSpPr>
        <xdr:cNvPr id="1387" name="月 1386"/>
        <xdr:cNvSpPr/>
      </xdr:nvSpPr>
      <xdr:spPr>
        <a:xfrm rot="13320000">
          <a:off x="4383597" y="17805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172</xdr:row>
      <xdr:rowOff>23653</xdr:rowOff>
    </xdr:from>
    <xdr:to>
      <xdr:col>7</xdr:col>
      <xdr:colOff>375890</xdr:colOff>
      <xdr:row>172</xdr:row>
      <xdr:rowOff>139714</xdr:rowOff>
    </xdr:to>
    <xdr:sp macro="" textlink="">
      <xdr:nvSpPr>
        <xdr:cNvPr id="1388" name="太陽 1387"/>
        <xdr:cNvSpPr/>
      </xdr:nvSpPr>
      <xdr:spPr>
        <a:xfrm>
          <a:off x="4344379" y="18102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173</xdr:row>
      <xdr:rowOff>31493</xdr:rowOff>
    </xdr:from>
    <xdr:to>
      <xdr:col>7</xdr:col>
      <xdr:colOff>359597</xdr:colOff>
      <xdr:row>173</xdr:row>
      <xdr:rowOff>136893</xdr:rowOff>
    </xdr:to>
    <xdr:sp macro="" textlink="">
      <xdr:nvSpPr>
        <xdr:cNvPr id="1389" name="月 1388"/>
        <xdr:cNvSpPr/>
      </xdr:nvSpPr>
      <xdr:spPr>
        <a:xfrm rot="13320000">
          <a:off x="4383597" y="18262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175</xdr:row>
      <xdr:rowOff>23653</xdr:rowOff>
    </xdr:from>
    <xdr:to>
      <xdr:col>7</xdr:col>
      <xdr:colOff>375890</xdr:colOff>
      <xdr:row>175</xdr:row>
      <xdr:rowOff>139714</xdr:rowOff>
    </xdr:to>
    <xdr:sp macro="" textlink="">
      <xdr:nvSpPr>
        <xdr:cNvPr id="1390" name="太陽 1389"/>
        <xdr:cNvSpPr/>
      </xdr:nvSpPr>
      <xdr:spPr>
        <a:xfrm>
          <a:off x="4344379" y="18559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176</xdr:row>
      <xdr:rowOff>31493</xdr:rowOff>
    </xdr:from>
    <xdr:to>
      <xdr:col>7</xdr:col>
      <xdr:colOff>359597</xdr:colOff>
      <xdr:row>176</xdr:row>
      <xdr:rowOff>136893</xdr:rowOff>
    </xdr:to>
    <xdr:sp macro="" textlink="">
      <xdr:nvSpPr>
        <xdr:cNvPr id="1391" name="月 1390"/>
        <xdr:cNvSpPr/>
      </xdr:nvSpPr>
      <xdr:spPr>
        <a:xfrm rot="13320000">
          <a:off x="4383597" y="18719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178</xdr:row>
      <xdr:rowOff>23653</xdr:rowOff>
    </xdr:from>
    <xdr:to>
      <xdr:col>7</xdr:col>
      <xdr:colOff>375890</xdr:colOff>
      <xdr:row>178</xdr:row>
      <xdr:rowOff>139714</xdr:rowOff>
    </xdr:to>
    <xdr:sp macro="" textlink="">
      <xdr:nvSpPr>
        <xdr:cNvPr id="1392" name="太陽 1391"/>
        <xdr:cNvSpPr/>
      </xdr:nvSpPr>
      <xdr:spPr>
        <a:xfrm>
          <a:off x="4344379" y="19016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179</xdr:row>
      <xdr:rowOff>31493</xdr:rowOff>
    </xdr:from>
    <xdr:to>
      <xdr:col>7</xdr:col>
      <xdr:colOff>359597</xdr:colOff>
      <xdr:row>179</xdr:row>
      <xdr:rowOff>136893</xdr:rowOff>
    </xdr:to>
    <xdr:sp macro="" textlink="">
      <xdr:nvSpPr>
        <xdr:cNvPr id="1393" name="月 1392"/>
        <xdr:cNvSpPr/>
      </xdr:nvSpPr>
      <xdr:spPr>
        <a:xfrm rot="13320000">
          <a:off x="4383597" y="19176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181</xdr:row>
      <xdr:rowOff>23653</xdr:rowOff>
    </xdr:from>
    <xdr:to>
      <xdr:col>7</xdr:col>
      <xdr:colOff>375890</xdr:colOff>
      <xdr:row>181</xdr:row>
      <xdr:rowOff>139714</xdr:rowOff>
    </xdr:to>
    <xdr:sp macro="" textlink="">
      <xdr:nvSpPr>
        <xdr:cNvPr id="1394" name="太陽 1393"/>
        <xdr:cNvSpPr/>
      </xdr:nvSpPr>
      <xdr:spPr>
        <a:xfrm>
          <a:off x="4344379" y="19473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182</xdr:row>
      <xdr:rowOff>31493</xdr:rowOff>
    </xdr:from>
    <xdr:to>
      <xdr:col>7</xdr:col>
      <xdr:colOff>359597</xdr:colOff>
      <xdr:row>182</xdr:row>
      <xdr:rowOff>136893</xdr:rowOff>
    </xdr:to>
    <xdr:sp macro="" textlink="">
      <xdr:nvSpPr>
        <xdr:cNvPr id="1395" name="月 1394"/>
        <xdr:cNvSpPr/>
      </xdr:nvSpPr>
      <xdr:spPr>
        <a:xfrm rot="13320000">
          <a:off x="4383597" y="19633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181</xdr:row>
      <xdr:rowOff>23653</xdr:rowOff>
    </xdr:from>
    <xdr:to>
      <xdr:col>7</xdr:col>
      <xdr:colOff>375890</xdr:colOff>
      <xdr:row>181</xdr:row>
      <xdr:rowOff>139714</xdr:rowOff>
    </xdr:to>
    <xdr:sp macro="" textlink="">
      <xdr:nvSpPr>
        <xdr:cNvPr id="1396" name="太陽 1395"/>
        <xdr:cNvSpPr/>
      </xdr:nvSpPr>
      <xdr:spPr>
        <a:xfrm>
          <a:off x="4344379" y="19473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182</xdr:row>
      <xdr:rowOff>31493</xdr:rowOff>
    </xdr:from>
    <xdr:to>
      <xdr:col>7</xdr:col>
      <xdr:colOff>359597</xdr:colOff>
      <xdr:row>182</xdr:row>
      <xdr:rowOff>136893</xdr:rowOff>
    </xdr:to>
    <xdr:sp macro="" textlink="">
      <xdr:nvSpPr>
        <xdr:cNvPr id="1397" name="月 1396"/>
        <xdr:cNvSpPr/>
      </xdr:nvSpPr>
      <xdr:spPr>
        <a:xfrm rot="13320000">
          <a:off x="4383597" y="19633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184</xdr:row>
      <xdr:rowOff>23653</xdr:rowOff>
    </xdr:from>
    <xdr:to>
      <xdr:col>7</xdr:col>
      <xdr:colOff>375890</xdr:colOff>
      <xdr:row>184</xdr:row>
      <xdr:rowOff>139714</xdr:rowOff>
    </xdr:to>
    <xdr:sp macro="" textlink="">
      <xdr:nvSpPr>
        <xdr:cNvPr id="1398" name="太陽 1397"/>
        <xdr:cNvSpPr/>
      </xdr:nvSpPr>
      <xdr:spPr>
        <a:xfrm>
          <a:off x="4344379" y="19930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185</xdr:row>
      <xdr:rowOff>31493</xdr:rowOff>
    </xdr:from>
    <xdr:to>
      <xdr:col>7</xdr:col>
      <xdr:colOff>359597</xdr:colOff>
      <xdr:row>185</xdr:row>
      <xdr:rowOff>136893</xdr:rowOff>
    </xdr:to>
    <xdr:sp macro="" textlink="">
      <xdr:nvSpPr>
        <xdr:cNvPr id="1399" name="月 1398"/>
        <xdr:cNvSpPr/>
      </xdr:nvSpPr>
      <xdr:spPr>
        <a:xfrm rot="13320000">
          <a:off x="4383597" y="20091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187</xdr:row>
      <xdr:rowOff>23653</xdr:rowOff>
    </xdr:from>
    <xdr:to>
      <xdr:col>7</xdr:col>
      <xdr:colOff>375890</xdr:colOff>
      <xdr:row>187</xdr:row>
      <xdr:rowOff>139714</xdr:rowOff>
    </xdr:to>
    <xdr:sp macro="" textlink="">
      <xdr:nvSpPr>
        <xdr:cNvPr id="1400" name="太陽 1399"/>
        <xdr:cNvSpPr/>
      </xdr:nvSpPr>
      <xdr:spPr>
        <a:xfrm>
          <a:off x="4344379" y="20388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188</xdr:row>
      <xdr:rowOff>31493</xdr:rowOff>
    </xdr:from>
    <xdr:to>
      <xdr:col>7</xdr:col>
      <xdr:colOff>359597</xdr:colOff>
      <xdr:row>188</xdr:row>
      <xdr:rowOff>136893</xdr:rowOff>
    </xdr:to>
    <xdr:sp macro="" textlink="">
      <xdr:nvSpPr>
        <xdr:cNvPr id="1401" name="月 1400"/>
        <xdr:cNvSpPr/>
      </xdr:nvSpPr>
      <xdr:spPr>
        <a:xfrm rot="13320000">
          <a:off x="4383597" y="20548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190</xdr:row>
      <xdr:rowOff>23653</xdr:rowOff>
    </xdr:from>
    <xdr:to>
      <xdr:col>7</xdr:col>
      <xdr:colOff>375890</xdr:colOff>
      <xdr:row>190</xdr:row>
      <xdr:rowOff>139714</xdr:rowOff>
    </xdr:to>
    <xdr:sp macro="" textlink="">
      <xdr:nvSpPr>
        <xdr:cNvPr id="1402" name="太陽 1401"/>
        <xdr:cNvSpPr/>
      </xdr:nvSpPr>
      <xdr:spPr>
        <a:xfrm>
          <a:off x="4344379" y="20845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191</xdr:row>
      <xdr:rowOff>31493</xdr:rowOff>
    </xdr:from>
    <xdr:to>
      <xdr:col>7</xdr:col>
      <xdr:colOff>359597</xdr:colOff>
      <xdr:row>191</xdr:row>
      <xdr:rowOff>136893</xdr:rowOff>
    </xdr:to>
    <xdr:sp macro="" textlink="">
      <xdr:nvSpPr>
        <xdr:cNvPr id="1403" name="月 1402"/>
        <xdr:cNvSpPr/>
      </xdr:nvSpPr>
      <xdr:spPr>
        <a:xfrm rot="13320000">
          <a:off x="4383597" y="21005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193</xdr:row>
      <xdr:rowOff>23653</xdr:rowOff>
    </xdr:from>
    <xdr:to>
      <xdr:col>7</xdr:col>
      <xdr:colOff>375890</xdr:colOff>
      <xdr:row>193</xdr:row>
      <xdr:rowOff>139714</xdr:rowOff>
    </xdr:to>
    <xdr:sp macro="" textlink="">
      <xdr:nvSpPr>
        <xdr:cNvPr id="1404" name="太陽 1403"/>
        <xdr:cNvSpPr/>
      </xdr:nvSpPr>
      <xdr:spPr>
        <a:xfrm>
          <a:off x="4344379" y="21302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194</xdr:row>
      <xdr:rowOff>31493</xdr:rowOff>
    </xdr:from>
    <xdr:to>
      <xdr:col>7</xdr:col>
      <xdr:colOff>359597</xdr:colOff>
      <xdr:row>194</xdr:row>
      <xdr:rowOff>136893</xdr:rowOff>
    </xdr:to>
    <xdr:sp macro="" textlink="">
      <xdr:nvSpPr>
        <xdr:cNvPr id="1405" name="月 1404"/>
        <xdr:cNvSpPr/>
      </xdr:nvSpPr>
      <xdr:spPr>
        <a:xfrm rot="13320000">
          <a:off x="4383597" y="21462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196</xdr:row>
      <xdr:rowOff>23653</xdr:rowOff>
    </xdr:from>
    <xdr:to>
      <xdr:col>7</xdr:col>
      <xdr:colOff>375890</xdr:colOff>
      <xdr:row>196</xdr:row>
      <xdr:rowOff>139714</xdr:rowOff>
    </xdr:to>
    <xdr:sp macro="" textlink="">
      <xdr:nvSpPr>
        <xdr:cNvPr id="1406" name="太陽 1405"/>
        <xdr:cNvSpPr/>
      </xdr:nvSpPr>
      <xdr:spPr>
        <a:xfrm>
          <a:off x="4344379" y="21759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197</xdr:row>
      <xdr:rowOff>31493</xdr:rowOff>
    </xdr:from>
    <xdr:to>
      <xdr:col>7</xdr:col>
      <xdr:colOff>359597</xdr:colOff>
      <xdr:row>197</xdr:row>
      <xdr:rowOff>136893</xdr:rowOff>
    </xdr:to>
    <xdr:sp macro="" textlink="">
      <xdr:nvSpPr>
        <xdr:cNvPr id="1407" name="月 1406"/>
        <xdr:cNvSpPr/>
      </xdr:nvSpPr>
      <xdr:spPr>
        <a:xfrm rot="13320000">
          <a:off x="4383597" y="21919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199</xdr:row>
      <xdr:rowOff>23653</xdr:rowOff>
    </xdr:from>
    <xdr:to>
      <xdr:col>7</xdr:col>
      <xdr:colOff>375890</xdr:colOff>
      <xdr:row>199</xdr:row>
      <xdr:rowOff>139714</xdr:rowOff>
    </xdr:to>
    <xdr:sp macro="" textlink="">
      <xdr:nvSpPr>
        <xdr:cNvPr id="1408" name="太陽 1407"/>
        <xdr:cNvSpPr/>
      </xdr:nvSpPr>
      <xdr:spPr>
        <a:xfrm>
          <a:off x="4344379" y="22216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200</xdr:row>
      <xdr:rowOff>31493</xdr:rowOff>
    </xdr:from>
    <xdr:to>
      <xdr:col>7</xdr:col>
      <xdr:colOff>359597</xdr:colOff>
      <xdr:row>200</xdr:row>
      <xdr:rowOff>136893</xdr:rowOff>
    </xdr:to>
    <xdr:sp macro="" textlink="">
      <xdr:nvSpPr>
        <xdr:cNvPr id="1409" name="月 1408"/>
        <xdr:cNvSpPr/>
      </xdr:nvSpPr>
      <xdr:spPr>
        <a:xfrm rot="13320000">
          <a:off x="4383597" y="22377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142</xdr:row>
      <xdr:rowOff>23653</xdr:rowOff>
    </xdr:from>
    <xdr:to>
      <xdr:col>7</xdr:col>
      <xdr:colOff>375890</xdr:colOff>
      <xdr:row>142</xdr:row>
      <xdr:rowOff>139714</xdr:rowOff>
    </xdr:to>
    <xdr:sp macro="" textlink="">
      <xdr:nvSpPr>
        <xdr:cNvPr id="1410" name="太陽 1409"/>
        <xdr:cNvSpPr/>
      </xdr:nvSpPr>
      <xdr:spPr>
        <a:xfrm>
          <a:off x="4344379" y="13530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143</xdr:row>
      <xdr:rowOff>31493</xdr:rowOff>
    </xdr:from>
    <xdr:to>
      <xdr:col>7</xdr:col>
      <xdr:colOff>359597</xdr:colOff>
      <xdr:row>143</xdr:row>
      <xdr:rowOff>136893</xdr:rowOff>
    </xdr:to>
    <xdr:sp macro="" textlink="">
      <xdr:nvSpPr>
        <xdr:cNvPr id="1411" name="月 1410"/>
        <xdr:cNvSpPr/>
      </xdr:nvSpPr>
      <xdr:spPr>
        <a:xfrm rot="13320000">
          <a:off x="4383597" y="13690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145</xdr:row>
      <xdr:rowOff>23653</xdr:rowOff>
    </xdr:from>
    <xdr:to>
      <xdr:col>7</xdr:col>
      <xdr:colOff>375890</xdr:colOff>
      <xdr:row>145</xdr:row>
      <xdr:rowOff>139714</xdr:rowOff>
    </xdr:to>
    <xdr:sp macro="" textlink="">
      <xdr:nvSpPr>
        <xdr:cNvPr id="1412" name="太陽 1411"/>
        <xdr:cNvSpPr/>
      </xdr:nvSpPr>
      <xdr:spPr>
        <a:xfrm>
          <a:off x="4344379" y="13987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146</xdr:row>
      <xdr:rowOff>31493</xdr:rowOff>
    </xdr:from>
    <xdr:to>
      <xdr:col>7</xdr:col>
      <xdr:colOff>359597</xdr:colOff>
      <xdr:row>146</xdr:row>
      <xdr:rowOff>136893</xdr:rowOff>
    </xdr:to>
    <xdr:sp macro="" textlink="">
      <xdr:nvSpPr>
        <xdr:cNvPr id="1413" name="月 1412"/>
        <xdr:cNvSpPr/>
      </xdr:nvSpPr>
      <xdr:spPr>
        <a:xfrm rot="13320000">
          <a:off x="4383597" y="14147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148</xdr:row>
      <xdr:rowOff>23653</xdr:rowOff>
    </xdr:from>
    <xdr:to>
      <xdr:col>7</xdr:col>
      <xdr:colOff>375890</xdr:colOff>
      <xdr:row>148</xdr:row>
      <xdr:rowOff>139714</xdr:rowOff>
    </xdr:to>
    <xdr:sp macro="" textlink="">
      <xdr:nvSpPr>
        <xdr:cNvPr id="1414" name="太陽 1413"/>
        <xdr:cNvSpPr/>
      </xdr:nvSpPr>
      <xdr:spPr>
        <a:xfrm>
          <a:off x="4344379" y="14444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149</xdr:row>
      <xdr:rowOff>31493</xdr:rowOff>
    </xdr:from>
    <xdr:to>
      <xdr:col>7</xdr:col>
      <xdr:colOff>359597</xdr:colOff>
      <xdr:row>149</xdr:row>
      <xdr:rowOff>136893</xdr:rowOff>
    </xdr:to>
    <xdr:sp macro="" textlink="">
      <xdr:nvSpPr>
        <xdr:cNvPr id="1415" name="月 1414"/>
        <xdr:cNvSpPr/>
      </xdr:nvSpPr>
      <xdr:spPr>
        <a:xfrm rot="13320000">
          <a:off x="4383597" y="14604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151</xdr:row>
      <xdr:rowOff>23653</xdr:rowOff>
    </xdr:from>
    <xdr:to>
      <xdr:col>7</xdr:col>
      <xdr:colOff>375890</xdr:colOff>
      <xdr:row>151</xdr:row>
      <xdr:rowOff>139714</xdr:rowOff>
    </xdr:to>
    <xdr:sp macro="" textlink="">
      <xdr:nvSpPr>
        <xdr:cNvPr id="1416" name="太陽 1415"/>
        <xdr:cNvSpPr/>
      </xdr:nvSpPr>
      <xdr:spPr>
        <a:xfrm>
          <a:off x="4344379" y="14901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152</xdr:row>
      <xdr:rowOff>31493</xdr:rowOff>
    </xdr:from>
    <xdr:to>
      <xdr:col>7</xdr:col>
      <xdr:colOff>359597</xdr:colOff>
      <xdr:row>152</xdr:row>
      <xdr:rowOff>136893</xdr:rowOff>
    </xdr:to>
    <xdr:sp macro="" textlink="">
      <xdr:nvSpPr>
        <xdr:cNvPr id="1417" name="月 1416"/>
        <xdr:cNvSpPr/>
      </xdr:nvSpPr>
      <xdr:spPr>
        <a:xfrm rot="13320000">
          <a:off x="4383597" y="15061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151</xdr:row>
      <xdr:rowOff>23653</xdr:rowOff>
    </xdr:from>
    <xdr:to>
      <xdr:col>7</xdr:col>
      <xdr:colOff>375890</xdr:colOff>
      <xdr:row>151</xdr:row>
      <xdr:rowOff>139714</xdr:rowOff>
    </xdr:to>
    <xdr:sp macro="" textlink="">
      <xdr:nvSpPr>
        <xdr:cNvPr id="1418" name="太陽 1417"/>
        <xdr:cNvSpPr/>
      </xdr:nvSpPr>
      <xdr:spPr>
        <a:xfrm>
          <a:off x="4344379" y="14901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152</xdr:row>
      <xdr:rowOff>31493</xdr:rowOff>
    </xdr:from>
    <xdr:to>
      <xdr:col>7</xdr:col>
      <xdr:colOff>359597</xdr:colOff>
      <xdr:row>152</xdr:row>
      <xdr:rowOff>136893</xdr:rowOff>
    </xdr:to>
    <xdr:sp macro="" textlink="">
      <xdr:nvSpPr>
        <xdr:cNvPr id="1419" name="月 1418"/>
        <xdr:cNvSpPr/>
      </xdr:nvSpPr>
      <xdr:spPr>
        <a:xfrm rot="13320000">
          <a:off x="4383597" y="15061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154</xdr:row>
      <xdr:rowOff>23653</xdr:rowOff>
    </xdr:from>
    <xdr:to>
      <xdr:col>7</xdr:col>
      <xdr:colOff>375890</xdr:colOff>
      <xdr:row>154</xdr:row>
      <xdr:rowOff>139714</xdr:rowOff>
    </xdr:to>
    <xdr:sp macro="" textlink="">
      <xdr:nvSpPr>
        <xdr:cNvPr id="1420" name="太陽 1419"/>
        <xdr:cNvSpPr/>
      </xdr:nvSpPr>
      <xdr:spPr>
        <a:xfrm>
          <a:off x="4344379" y="15358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155</xdr:row>
      <xdr:rowOff>31493</xdr:rowOff>
    </xdr:from>
    <xdr:to>
      <xdr:col>7</xdr:col>
      <xdr:colOff>359597</xdr:colOff>
      <xdr:row>155</xdr:row>
      <xdr:rowOff>136893</xdr:rowOff>
    </xdr:to>
    <xdr:sp macro="" textlink="">
      <xdr:nvSpPr>
        <xdr:cNvPr id="1421" name="月 1420"/>
        <xdr:cNvSpPr/>
      </xdr:nvSpPr>
      <xdr:spPr>
        <a:xfrm rot="13320000">
          <a:off x="4383597" y="15519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157</xdr:row>
      <xdr:rowOff>23653</xdr:rowOff>
    </xdr:from>
    <xdr:to>
      <xdr:col>7</xdr:col>
      <xdr:colOff>375890</xdr:colOff>
      <xdr:row>157</xdr:row>
      <xdr:rowOff>139714</xdr:rowOff>
    </xdr:to>
    <xdr:sp macro="" textlink="">
      <xdr:nvSpPr>
        <xdr:cNvPr id="1422" name="太陽 1421"/>
        <xdr:cNvSpPr/>
      </xdr:nvSpPr>
      <xdr:spPr>
        <a:xfrm>
          <a:off x="4344379" y="15816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158</xdr:row>
      <xdr:rowOff>31493</xdr:rowOff>
    </xdr:from>
    <xdr:to>
      <xdr:col>7</xdr:col>
      <xdr:colOff>359597</xdr:colOff>
      <xdr:row>158</xdr:row>
      <xdr:rowOff>136893</xdr:rowOff>
    </xdr:to>
    <xdr:sp macro="" textlink="">
      <xdr:nvSpPr>
        <xdr:cNvPr id="1423" name="月 1422"/>
        <xdr:cNvSpPr/>
      </xdr:nvSpPr>
      <xdr:spPr>
        <a:xfrm rot="13320000">
          <a:off x="4383597" y="15976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160</xdr:row>
      <xdr:rowOff>23653</xdr:rowOff>
    </xdr:from>
    <xdr:to>
      <xdr:col>7</xdr:col>
      <xdr:colOff>375890</xdr:colOff>
      <xdr:row>160</xdr:row>
      <xdr:rowOff>139714</xdr:rowOff>
    </xdr:to>
    <xdr:sp macro="" textlink="">
      <xdr:nvSpPr>
        <xdr:cNvPr id="1424" name="太陽 1423"/>
        <xdr:cNvSpPr/>
      </xdr:nvSpPr>
      <xdr:spPr>
        <a:xfrm>
          <a:off x="4344379" y="16273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161</xdr:row>
      <xdr:rowOff>31493</xdr:rowOff>
    </xdr:from>
    <xdr:to>
      <xdr:col>7</xdr:col>
      <xdr:colOff>359597</xdr:colOff>
      <xdr:row>161</xdr:row>
      <xdr:rowOff>136893</xdr:rowOff>
    </xdr:to>
    <xdr:sp macro="" textlink="">
      <xdr:nvSpPr>
        <xdr:cNvPr id="1425" name="月 1424"/>
        <xdr:cNvSpPr/>
      </xdr:nvSpPr>
      <xdr:spPr>
        <a:xfrm rot="13320000">
          <a:off x="4383597" y="16433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163</xdr:row>
      <xdr:rowOff>23653</xdr:rowOff>
    </xdr:from>
    <xdr:to>
      <xdr:col>7</xdr:col>
      <xdr:colOff>375890</xdr:colOff>
      <xdr:row>163</xdr:row>
      <xdr:rowOff>139714</xdr:rowOff>
    </xdr:to>
    <xdr:sp macro="" textlink="">
      <xdr:nvSpPr>
        <xdr:cNvPr id="1426" name="太陽 1425"/>
        <xdr:cNvSpPr/>
      </xdr:nvSpPr>
      <xdr:spPr>
        <a:xfrm>
          <a:off x="4344379" y="16730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164</xdr:row>
      <xdr:rowOff>31493</xdr:rowOff>
    </xdr:from>
    <xdr:to>
      <xdr:col>7</xdr:col>
      <xdr:colOff>359597</xdr:colOff>
      <xdr:row>164</xdr:row>
      <xdr:rowOff>136893</xdr:rowOff>
    </xdr:to>
    <xdr:sp macro="" textlink="">
      <xdr:nvSpPr>
        <xdr:cNvPr id="1427" name="月 1426"/>
        <xdr:cNvSpPr/>
      </xdr:nvSpPr>
      <xdr:spPr>
        <a:xfrm rot="13320000">
          <a:off x="4383597" y="16890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166</xdr:row>
      <xdr:rowOff>23653</xdr:rowOff>
    </xdr:from>
    <xdr:to>
      <xdr:col>7</xdr:col>
      <xdr:colOff>375890</xdr:colOff>
      <xdr:row>166</xdr:row>
      <xdr:rowOff>139714</xdr:rowOff>
    </xdr:to>
    <xdr:sp macro="" textlink="">
      <xdr:nvSpPr>
        <xdr:cNvPr id="1428" name="太陽 1427"/>
        <xdr:cNvSpPr/>
      </xdr:nvSpPr>
      <xdr:spPr>
        <a:xfrm>
          <a:off x="4344379" y="1718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167</xdr:row>
      <xdr:rowOff>31493</xdr:rowOff>
    </xdr:from>
    <xdr:to>
      <xdr:col>7</xdr:col>
      <xdr:colOff>359597</xdr:colOff>
      <xdr:row>167</xdr:row>
      <xdr:rowOff>136893</xdr:rowOff>
    </xdr:to>
    <xdr:sp macro="" textlink="">
      <xdr:nvSpPr>
        <xdr:cNvPr id="1429" name="月 1428"/>
        <xdr:cNvSpPr/>
      </xdr:nvSpPr>
      <xdr:spPr>
        <a:xfrm rot="13320000">
          <a:off x="4383597" y="1734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169</xdr:row>
      <xdr:rowOff>23653</xdr:rowOff>
    </xdr:from>
    <xdr:to>
      <xdr:col>7</xdr:col>
      <xdr:colOff>375890</xdr:colOff>
      <xdr:row>169</xdr:row>
      <xdr:rowOff>139714</xdr:rowOff>
    </xdr:to>
    <xdr:sp macro="" textlink="">
      <xdr:nvSpPr>
        <xdr:cNvPr id="1430" name="太陽 1429"/>
        <xdr:cNvSpPr/>
      </xdr:nvSpPr>
      <xdr:spPr>
        <a:xfrm>
          <a:off x="4344379" y="17644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170</xdr:row>
      <xdr:rowOff>31493</xdr:rowOff>
    </xdr:from>
    <xdr:to>
      <xdr:col>7</xdr:col>
      <xdr:colOff>359597</xdr:colOff>
      <xdr:row>170</xdr:row>
      <xdr:rowOff>136893</xdr:rowOff>
    </xdr:to>
    <xdr:sp macro="" textlink="">
      <xdr:nvSpPr>
        <xdr:cNvPr id="1431" name="月 1430"/>
        <xdr:cNvSpPr/>
      </xdr:nvSpPr>
      <xdr:spPr>
        <a:xfrm rot="13320000">
          <a:off x="4383597" y="17805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172</xdr:row>
      <xdr:rowOff>23653</xdr:rowOff>
    </xdr:from>
    <xdr:to>
      <xdr:col>7</xdr:col>
      <xdr:colOff>375890</xdr:colOff>
      <xdr:row>172</xdr:row>
      <xdr:rowOff>139714</xdr:rowOff>
    </xdr:to>
    <xdr:sp macro="" textlink="">
      <xdr:nvSpPr>
        <xdr:cNvPr id="1432" name="太陽 1431"/>
        <xdr:cNvSpPr/>
      </xdr:nvSpPr>
      <xdr:spPr>
        <a:xfrm>
          <a:off x="4344379" y="18102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173</xdr:row>
      <xdr:rowOff>31493</xdr:rowOff>
    </xdr:from>
    <xdr:to>
      <xdr:col>7</xdr:col>
      <xdr:colOff>359597</xdr:colOff>
      <xdr:row>173</xdr:row>
      <xdr:rowOff>136893</xdr:rowOff>
    </xdr:to>
    <xdr:sp macro="" textlink="">
      <xdr:nvSpPr>
        <xdr:cNvPr id="1433" name="月 1432"/>
        <xdr:cNvSpPr/>
      </xdr:nvSpPr>
      <xdr:spPr>
        <a:xfrm rot="13320000">
          <a:off x="4383597" y="18262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175</xdr:row>
      <xdr:rowOff>23653</xdr:rowOff>
    </xdr:from>
    <xdr:to>
      <xdr:col>7</xdr:col>
      <xdr:colOff>375890</xdr:colOff>
      <xdr:row>175</xdr:row>
      <xdr:rowOff>139714</xdr:rowOff>
    </xdr:to>
    <xdr:sp macro="" textlink="">
      <xdr:nvSpPr>
        <xdr:cNvPr id="1434" name="太陽 1433"/>
        <xdr:cNvSpPr/>
      </xdr:nvSpPr>
      <xdr:spPr>
        <a:xfrm>
          <a:off x="4344379" y="18559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176</xdr:row>
      <xdr:rowOff>31493</xdr:rowOff>
    </xdr:from>
    <xdr:to>
      <xdr:col>7</xdr:col>
      <xdr:colOff>359597</xdr:colOff>
      <xdr:row>176</xdr:row>
      <xdr:rowOff>136893</xdr:rowOff>
    </xdr:to>
    <xdr:sp macro="" textlink="">
      <xdr:nvSpPr>
        <xdr:cNvPr id="1435" name="月 1434"/>
        <xdr:cNvSpPr/>
      </xdr:nvSpPr>
      <xdr:spPr>
        <a:xfrm rot="13320000">
          <a:off x="4383597" y="18719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178</xdr:row>
      <xdr:rowOff>23653</xdr:rowOff>
    </xdr:from>
    <xdr:to>
      <xdr:col>7</xdr:col>
      <xdr:colOff>375890</xdr:colOff>
      <xdr:row>178</xdr:row>
      <xdr:rowOff>139714</xdr:rowOff>
    </xdr:to>
    <xdr:sp macro="" textlink="">
      <xdr:nvSpPr>
        <xdr:cNvPr id="1436" name="太陽 1435"/>
        <xdr:cNvSpPr/>
      </xdr:nvSpPr>
      <xdr:spPr>
        <a:xfrm>
          <a:off x="4344379" y="19016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179</xdr:row>
      <xdr:rowOff>31493</xdr:rowOff>
    </xdr:from>
    <xdr:to>
      <xdr:col>7</xdr:col>
      <xdr:colOff>359597</xdr:colOff>
      <xdr:row>179</xdr:row>
      <xdr:rowOff>136893</xdr:rowOff>
    </xdr:to>
    <xdr:sp macro="" textlink="">
      <xdr:nvSpPr>
        <xdr:cNvPr id="1437" name="月 1436"/>
        <xdr:cNvSpPr/>
      </xdr:nvSpPr>
      <xdr:spPr>
        <a:xfrm rot="13320000">
          <a:off x="4383597" y="19176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181</xdr:row>
      <xdr:rowOff>23653</xdr:rowOff>
    </xdr:from>
    <xdr:to>
      <xdr:col>7</xdr:col>
      <xdr:colOff>375890</xdr:colOff>
      <xdr:row>181</xdr:row>
      <xdr:rowOff>139714</xdr:rowOff>
    </xdr:to>
    <xdr:sp macro="" textlink="">
      <xdr:nvSpPr>
        <xdr:cNvPr id="1438" name="太陽 1437"/>
        <xdr:cNvSpPr/>
      </xdr:nvSpPr>
      <xdr:spPr>
        <a:xfrm>
          <a:off x="4344379" y="19473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182</xdr:row>
      <xdr:rowOff>31493</xdr:rowOff>
    </xdr:from>
    <xdr:to>
      <xdr:col>7</xdr:col>
      <xdr:colOff>359597</xdr:colOff>
      <xdr:row>182</xdr:row>
      <xdr:rowOff>136893</xdr:rowOff>
    </xdr:to>
    <xdr:sp macro="" textlink="">
      <xdr:nvSpPr>
        <xdr:cNvPr id="1439" name="月 1438"/>
        <xdr:cNvSpPr/>
      </xdr:nvSpPr>
      <xdr:spPr>
        <a:xfrm rot="13320000">
          <a:off x="4383597" y="19633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181</xdr:row>
      <xdr:rowOff>23653</xdr:rowOff>
    </xdr:from>
    <xdr:to>
      <xdr:col>7</xdr:col>
      <xdr:colOff>375890</xdr:colOff>
      <xdr:row>181</xdr:row>
      <xdr:rowOff>139714</xdr:rowOff>
    </xdr:to>
    <xdr:sp macro="" textlink="">
      <xdr:nvSpPr>
        <xdr:cNvPr id="1440" name="太陽 1439"/>
        <xdr:cNvSpPr/>
      </xdr:nvSpPr>
      <xdr:spPr>
        <a:xfrm>
          <a:off x="4344379" y="19473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182</xdr:row>
      <xdr:rowOff>31493</xdr:rowOff>
    </xdr:from>
    <xdr:to>
      <xdr:col>7</xdr:col>
      <xdr:colOff>359597</xdr:colOff>
      <xdr:row>182</xdr:row>
      <xdr:rowOff>136893</xdr:rowOff>
    </xdr:to>
    <xdr:sp macro="" textlink="">
      <xdr:nvSpPr>
        <xdr:cNvPr id="1441" name="月 1440"/>
        <xdr:cNvSpPr/>
      </xdr:nvSpPr>
      <xdr:spPr>
        <a:xfrm rot="13320000">
          <a:off x="4383597" y="19633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184</xdr:row>
      <xdr:rowOff>23653</xdr:rowOff>
    </xdr:from>
    <xdr:to>
      <xdr:col>7</xdr:col>
      <xdr:colOff>375890</xdr:colOff>
      <xdr:row>184</xdr:row>
      <xdr:rowOff>139714</xdr:rowOff>
    </xdr:to>
    <xdr:sp macro="" textlink="">
      <xdr:nvSpPr>
        <xdr:cNvPr id="1442" name="太陽 1441"/>
        <xdr:cNvSpPr/>
      </xdr:nvSpPr>
      <xdr:spPr>
        <a:xfrm>
          <a:off x="4344379" y="19930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185</xdr:row>
      <xdr:rowOff>31493</xdr:rowOff>
    </xdr:from>
    <xdr:to>
      <xdr:col>7</xdr:col>
      <xdr:colOff>359597</xdr:colOff>
      <xdr:row>185</xdr:row>
      <xdr:rowOff>136893</xdr:rowOff>
    </xdr:to>
    <xdr:sp macro="" textlink="">
      <xdr:nvSpPr>
        <xdr:cNvPr id="1443" name="月 1442"/>
        <xdr:cNvSpPr/>
      </xdr:nvSpPr>
      <xdr:spPr>
        <a:xfrm rot="13320000">
          <a:off x="4383597" y="20091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187</xdr:row>
      <xdr:rowOff>23653</xdr:rowOff>
    </xdr:from>
    <xdr:to>
      <xdr:col>7</xdr:col>
      <xdr:colOff>375890</xdr:colOff>
      <xdr:row>187</xdr:row>
      <xdr:rowOff>139714</xdr:rowOff>
    </xdr:to>
    <xdr:sp macro="" textlink="">
      <xdr:nvSpPr>
        <xdr:cNvPr id="1444" name="太陽 1443"/>
        <xdr:cNvSpPr/>
      </xdr:nvSpPr>
      <xdr:spPr>
        <a:xfrm>
          <a:off x="4344379" y="20388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188</xdr:row>
      <xdr:rowOff>31493</xdr:rowOff>
    </xdr:from>
    <xdr:to>
      <xdr:col>7</xdr:col>
      <xdr:colOff>359597</xdr:colOff>
      <xdr:row>188</xdr:row>
      <xdr:rowOff>136893</xdr:rowOff>
    </xdr:to>
    <xdr:sp macro="" textlink="">
      <xdr:nvSpPr>
        <xdr:cNvPr id="1445" name="月 1444"/>
        <xdr:cNvSpPr/>
      </xdr:nvSpPr>
      <xdr:spPr>
        <a:xfrm rot="13320000">
          <a:off x="4383597" y="20548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190</xdr:row>
      <xdr:rowOff>23653</xdr:rowOff>
    </xdr:from>
    <xdr:to>
      <xdr:col>7</xdr:col>
      <xdr:colOff>375890</xdr:colOff>
      <xdr:row>190</xdr:row>
      <xdr:rowOff>139714</xdr:rowOff>
    </xdr:to>
    <xdr:sp macro="" textlink="">
      <xdr:nvSpPr>
        <xdr:cNvPr id="1446" name="太陽 1445"/>
        <xdr:cNvSpPr/>
      </xdr:nvSpPr>
      <xdr:spPr>
        <a:xfrm>
          <a:off x="4344379" y="20845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191</xdr:row>
      <xdr:rowOff>31493</xdr:rowOff>
    </xdr:from>
    <xdr:to>
      <xdr:col>7</xdr:col>
      <xdr:colOff>359597</xdr:colOff>
      <xdr:row>191</xdr:row>
      <xdr:rowOff>136893</xdr:rowOff>
    </xdr:to>
    <xdr:sp macro="" textlink="">
      <xdr:nvSpPr>
        <xdr:cNvPr id="1447" name="月 1446"/>
        <xdr:cNvSpPr/>
      </xdr:nvSpPr>
      <xdr:spPr>
        <a:xfrm rot="13320000">
          <a:off x="4383597" y="21005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193</xdr:row>
      <xdr:rowOff>23653</xdr:rowOff>
    </xdr:from>
    <xdr:to>
      <xdr:col>7</xdr:col>
      <xdr:colOff>375890</xdr:colOff>
      <xdr:row>193</xdr:row>
      <xdr:rowOff>139714</xdr:rowOff>
    </xdr:to>
    <xdr:sp macro="" textlink="">
      <xdr:nvSpPr>
        <xdr:cNvPr id="1448" name="太陽 1447"/>
        <xdr:cNvSpPr/>
      </xdr:nvSpPr>
      <xdr:spPr>
        <a:xfrm>
          <a:off x="4344379" y="21302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194</xdr:row>
      <xdr:rowOff>31493</xdr:rowOff>
    </xdr:from>
    <xdr:to>
      <xdr:col>7</xdr:col>
      <xdr:colOff>359597</xdr:colOff>
      <xdr:row>194</xdr:row>
      <xdr:rowOff>136893</xdr:rowOff>
    </xdr:to>
    <xdr:sp macro="" textlink="">
      <xdr:nvSpPr>
        <xdr:cNvPr id="1449" name="月 1448"/>
        <xdr:cNvSpPr/>
      </xdr:nvSpPr>
      <xdr:spPr>
        <a:xfrm rot="13320000">
          <a:off x="4383597" y="21462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196</xdr:row>
      <xdr:rowOff>23653</xdr:rowOff>
    </xdr:from>
    <xdr:to>
      <xdr:col>7</xdr:col>
      <xdr:colOff>375890</xdr:colOff>
      <xdr:row>196</xdr:row>
      <xdr:rowOff>139714</xdr:rowOff>
    </xdr:to>
    <xdr:sp macro="" textlink="">
      <xdr:nvSpPr>
        <xdr:cNvPr id="1450" name="太陽 1449"/>
        <xdr:cNvSpPr/>
      </xdr:nvSpPr>
      <xdr:spPr>
        <a:xfrm>
          <a:off x="4344379" y="21759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197</xdr:row>
      <xdr:rowOff>31493</xdr:rowOff>
    </xdr:from>
    <xdr:to>
      <xdr:col>7</xdr:col>
      <xdr:colOff>359597</xdr:colOff>
      <xdr:row>197</xdr:row>
      <xdr:rowOff>136893</xdr:rowOff>
    </xdr:to>
    <xdr:sp macro="" textlink="">
      <xdr:nvSpPr>
        <xdr:cNvPr id="1451" name="月 1450"/>
        <xdr:cNvSpPr/>
      </xdr:nvSpPr>
      <xdr:spPr>
        <a:xfrm rot="13320000">
          <a:off x="4383597" y="21919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199</xdr:row>
      <xdr:rowOff>23653</xdr:rowOff>
    </xdr:from>
    <xdr:to>
      <xdr:col>7</xdr:col>
      <xdr:colOff>375890</xdr:colOff>
      <xdr:row>199</xdr:row>
      <xdr:rowOff>139714</xdr:rowOff>
    </xdr:to>
    <xdr:sp macro="" textlink="">
      <xdr:nvSpPr>
        <xdr:cNvPr id="1452" name="太陽 1451"/>
        <xdr:cNvSpPr/>
      </xdr:nvSpPr>
      <xdr:spPr>
        <a:xfrm>
          <a:off x="4344379" y="22216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200</xdr:row>
      <xdr:rowOff>31493</xdr:rowOff>
    </xdr:from>
    <xdr:to>
      <xdr:col>7</xdr:col>
      <xdr:colOff>359597</xdr:colOff>
      <xdr:row>200</xdr:row>
      <xdr:rowOff>136893</xdr:rowOff>
    </xdr:to>
    <xdr:sp macro="" textlink="">
      <xdr:nvSpPr>
        <xdr:cNvPr id="1453" name="月 1452"/>
        <xdr:cNvSpPr/>
      </xdr:nvSpPr>
      <xdr:spPr>
        <a:xfrm rot="13320000">
          <a:off x="4383597" y="22377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202</xdr:row>
      <xdr:rowOff>23653</xdr:rowOff>
    </xdr:from>
    <xdr:to>
      <xdr:col>7</xdr:col>
      <xdr:colOff>375890</xdr:colOff>
      <xdr:row>202</xdr:row>
      <xdr:rowOff>139714</xdr:rowOff>
    </xdr:to>
    <xdr:sp macro="" textlink="">
      <xdr:nvSpPr>
        <xdr:cNvPr id="1454" name="太陽 1453"/>
        <xdr:cNvSpPr/>
      </xdr:nvSpPr>
      <xdr:spPr>
        <a:xfrm>
          <a:off x="4344379" y="13530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203</xdr:row>
      <xdr:rowOff>31493</xdr:rowOff>
    </xdr:from>
    <xdr:to>
      <xdr:col>7</xdr:col>
      <xdr:colOff>359597</xdr:colOff>
      <xdr:row>203</xdr:row>
      <xdr:rowOff>136893</xdr:rowOff>
    </xdr:to>
    <xdr:sp macro="" textlink="">
      <xdr:nvSpPr>
        <xdr:cNvPr id="1455" name="月 1454"/>
        <xdr:cNvSpPr/>
      </xdr:nvSpPr>
      <xdr:spPr>
        <a:xfrm rot="13320000">
          <a:off x="4383597" y="13690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205</xdr:row>
      <xdr:rowOff>23653</xdr:rowOff>
    </xdr:from>
    <xdr:to>
      <xdr:col>7</xdr:col>
      <xdr:colOff>375890</xdr:colOff>
      <xdr:row>205</xdr:row>
      <xdr:rowOff>139714</xdr:rowOff>
    </xdr:to>
    <xdr:sp macro="" textlink="">
      <xdr:nvSpPr>
        <xdr:cNvPr id="1456" name="太陽 1455"/>
        <xdr:cNvSpPr/>
      </xdr:nvSpPr>
      <xdr:spPr>
        <a:xfrm>
          <a:off x="4344379" y="13987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206</xdr:row>
      <xdr:rowOff>31493</xdr:rowOff>
    </xdr:from>
    <xdr:to>
      <xdr:col>7</xdr:col>
      <xdr:colOff>359597</xdr:colOff>
      <xdr:row>206</xdr:row>
      <xdr:rowOff>136893</xdr:rowOff>
    </xdr:to>
    <xdr:sp macro="" textlink="">
      <xdr:nvSpPr>
        <xdr:cNvPr id="1457" name="月 1456"/>
        <xdr:cNvSpPr/>
      </xdr:nvSpPr>
      <xdr:spPr>
        <a:xfrm rot="13320000">
          <a:off x="4383597" y="14147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208</xdr:row>
      <xdr:rowOff>23653</xdr:rowOff>
    </xdr:from>
    <xdr:to>
      <xdr:col>7</xdr:col>
      <xdr:colOff>375890</xdr:colOff>
      <xdr:row>208</xdr:row>
      <xdr:rowOff>139714</xdr:rowOff>
    </xdr:to>
    <xdr:sp macro="" textlink="">
      <xdr:nvSpPr>
        <xdr:cNvPr id="1458" name="太陽 1457"/>
        <xdr:cNvSpPr/>
      </xdr:nvSpPr>
      <xdr:spPr>
        <a:xfrm>
          <a:off x="4344379" y="14444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209</xdr:row>
      <xdr:rowOff>31493</xdr:rowOff>
    </xdr:from>
    <xdr:to>
      <xdr:col>7</xdr:col>
      <xdr:colOff>359597</xdr:colOff>
      <xdr:row>209</xdr:row>
      <xdr:rowOff>136893</xdr:rowOff>
    </xdr:to>
    <xdr:sp macro="" textlink="">
      <xdr:nvSpPr>
        <xdr:cNvPr id="1459" name="月 1458"/>
        <xdr:cNvSpPr/>
      </xdr:nvSpPr>
      <xdr:spPr>
        <a:xfrm rot="13320000">
          <a:off x="4383597" y="14604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211</xdr:row>
      <xdr:rowOff>23653</xdr:rowOff>
    </xdr:from>
    <xdr:to>
      <xdr:col>7</xdr:col>
      <xdr:colOff>375890</xdr:colOff>
      <xdr:row>211</xdr:row>
      <xdr:rowOff>139714</xdr:rowOff>
    </xdr:to>
    <xdr:sp macro="" textlink="">
      <xdr:nvSpPr>
        <xdr:cNvPr id="1460" name="太陽 1459"/>
        <xdr:cNvSpPr/>
      </xdr:nvSpPr>
      <xdr:spPr>
        <a:xfrm>
          <a:off x="4344379" y="14901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212</xdr:row>
      <xdr:rowOff>31493</xdr:rowOff>
    </xdr:from>
    <xdr:to>
      <xdr:col>7</xdr:col>
      <xdr:colOff>359597</xdr:colOff>
      <xdr:row>212</xdr:row>
      <xdr:rowOff>136893</xdr:rowOff>
    </xdr:to>
    <xdr:sp macro="" textlink="">
      <xdr:nvSpPr>
        <xdr:cNvPr id="1461" name="月 1460"/>
        <xdr:cNvSpPr/>
      </xdr:nvSpPr>
      <xdr:spPr>
        <a:xfrm rot="13320000">
          <a:off x="4383597" y="15061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211</xdr:row>
      <xdr:rowOff>23653</xdr:rowOff>
    </xdr:from>
    <xdr:to>
      <xdr:col>7</xdr:col>
      <xdr:colOff>375890</xdr:colOff>
      <xdr:row>211</xdr:row>
      <xdr:rowOff>139714</xdr:rowOff>
    </xdr:to>
    <xdr:sp macro="" textlink="">
      <xdr:nvSpPr>
        <xdr:cNvPr id="1462" name="太陽 1461"/>
        <xdr:cNvSpPr/>
      </xdr:nvSpPr>
      <xdr:spPr>
        <a:xfrm>
          <a:off x="4344379" y="14901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212</xdr:row>
      <xdr:rowOff>31493</xdr:rowOff>
    </xdr:from>
    <xdr:to>
      <xdr:col>7</xdr:col>
      <xdr:colOff>359597</xdr:colOff>
      <xdr:row>212</xdr:row>
      <xdr:rowOff>136893</xdr:rowOff>
    </xdr:to>
    <xdr:sp macro="" textlink="">
      <xdr:nvSpPr>
        <xdr:cNvPr id="1463" name="月 1462"/>
        <xdr:cNvSpPr/>
      </xdr:nvSpPr>
      <xdr:spPr>
        <a:xfrm rot="13320000">
          <a:off x="4383597" y="15061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214</xdr:row>
      <xdr:rowOff>23653</xdr:rowOff>
    </xdr:from>
    <xdr:to>
      <xdr:col>7</xdr:col>
      <xdr:colOff>375890</xdr:colOff>
      <xdr:row>214</xdr:row>
      <xdr:rowOff>139714</xdr:rowOff>
    </xdr:to>
    <xdr:sp macro="" textlink="">
      <xdr:nvSpPr>
        <xdr:cNvPr id="1464" name="太陽 1463"/>
        <xdr:cNvSpPr/>
      </xdr:nvSpPr>
      <xdr:spPr>
        <a:xfrm>
          <a:off x="4344379" y="15358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215</xdr:row>
      <xdr:rowOff>31493</xdr:rowOff>
    </xdr:from>
    <xdr:to>
      <xdr:col>7</xdr:col>
      <xdr:colOff>359597</xdr:colOff>
      <xdr:row>215</xdr:row>
      <xdr:rowOff>136893</xdr:rowOff>
    </xdr:to>
    <xdr:sp macro="" textlink="">
      <xdr:nvSpPr>
        <xdr:cNvPr id="1465" name="月 1464"/>
        <xdr:cNvSpPr/>
      </xdr:nvSpPr>
      <xdr:spPr>
        <a:xfrm rot="13320000">
          <a:off x="4383597" y="15519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217</xdr:row>
      <xdr:rowOff>23653</xdr:rowOff>
    </xdr:from>
    <xdr:to>
      <xdr:col>7</xdr:col>
      <xdr:colOff>375890</xdr:colOff>
      <xdr:row>217</xdr:row>
      <xdr:rowOff>139714</xdr:rowOff>
    </xdr:to>
    <xdr:sp macro="" textlink="">
      <xdr:nvSpPr>
        <xdr:cNvPr id="1466" name="太陽 1465"/>
        <xdr:cNvSpPr/>
      </xdr:nvSpPr>
      <xdr:spPr>
        <a:xfrm>
          <a:off x="4344379" y="15816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218</xdr:row>
      <xdr:rowOff>31493</xdr:rowOff>
    </xdr:from>
    <xdr:to>
      <xdr:col>7</xdr:col>
      <xdr:colOff>359597</xdr:colOff>
      <xdr:row>218</xdr:row>
      <xdr:rowOff>136893</xdr:rowOff>
    </xdr:to>
    <xdr:sp macro="" textlink="">
      <xdr:nvSpPr>
        <xdr:cNvPr id="1467" name="月 1466"/>
        <xdr:cNvSpPr/>
      </xdr:nvSpPr>
      <xdr:spPr>
        <a:xfrm rot="13320000">
          <a:off x="4383597" y="15976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220</xdr:row>
      <xdr:rowOff>23653</xdr:rowOff>
    </xdr:from>
    <xdr:to>
      <xdr:col>7</xdr:col>
      <xdr:colOff>375890</xdr:colOff>
      <xdr:row>220</xdr:row>
      <xdr:rowOff>139714</xdr:rowOff>
    </xdr:to>
    <xdr:sp macro="" textlink="">
      <xdr:nvSpPr>
        <xdr:cNvPr id="1468" name="太陽 1467"/>
        <xdr:cNvSpPr/>
      </xdr:nvSpPr>
      <xdr:spPr>
        <a:xfrm>
          <a:off x="4344379" y="16273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221</xdr:row>
      <xdr:rowOff>31493</xdr:rowOff>
    </xdr:from>
    <xdr:to>
      <xdr:col>7</xdr:col>
      <xdr:colOff>359597</xdr:colOff>
      <xdr:row>221</xdr:row>
      <xdr:rowOff>136893</xdr:rowOff>
    </xdr:to>
    <xdr:sp macro="" textlink="">
      <xdr:nvSpPr>
        <xdr:cNvPr id="1469" name="月 1468"/>
        <xdr:cNvSpPr/>
      </xdr:nvSpPr>
      <xdr:spPr>
        <a:xfrm rot="13320000">
          <a:off x="4383597" y="16433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223</xdr:row>
      <xdr:rowOff>23653</xdr:rowOff>
    </xdr:from>
    <xdr:to>
      <xdr:col>7</xdr:col>
      <xdr:colOff>375890</xdr:colOff>
      <xdr:row>223</xdr:row>
      <xdr:rowOff>139714</xdr:rowOff>
    </xdr:to>
    <xdr:sp macro="" textlink="">
      <xdr:nvSpPr>
        <xdr:cNvPr id="1470" name="太陽 1469"/>
        <xdr:cNvSpPr/>
      </xdr:nvSpPr>
      <xdr:spPr>
        <a:xfrm>
          <a:off x="4344379" y="16730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224</xdr:row>
      <xdr:rowOff>31493</xdr:rowOff>
    </xdr:from>
    <xdr:to>
      <xdr:col>7</xdr:col>
      <xdr:colOff>359597</xdr:colOff>
      <xdr:row>224</xdr:row>
      <xdr:rowOff>136893</xdr:rowOff>
    </xdr:to>
    <xdr:sp macro="" textlink="">
      <xdr:nvSpPr>
        <xdr:cNvPr id="1471" name="月 1470"/>
        <xdr:cNvSpPr/>
      </xdr:nvSpPr>
      <xdr:spPr>
        <a:xfrm rot="13320000">
          <a:off x="4383597" y="16890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226</xdr:row>
      <xdr:rowOff>23653</xdr:rowOff>
    </xdr:from>
    <xdr:to>
      <xdr:col>7</xdr:col>
      <xdr:colOff>375890</xdr:colOff>
      <xdr:row>226</xdr:row>
      <xdr:rowOff>139714</xdr:rowOff>
    </xdr:to>
    <xdr:sp macro="" textlink="">
      <xdr:nvSpPr>
        <xdr:cNvPr id="1472" name="太陽 1471"/>
        <xdr:cNvSpPr/>
      </xdr:nvSpPr>
      <xdr:spPr>
        <a:xfrm>
          <a:off x="4344379" y="1718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227</xdr:row>
      <xdr:rowOff>31493</xdr:rowOff>
    </xdr:from>
    <xdr:to>
      <xdr:col>7</xdr:col>
      <xdr:colOff>359597</xdr:colOff>
      <xdr:row>227</xdr:row>
      <xdr:rowOff>136893</xdr:rowOff>
    </xdr:to>
    <xdr:sp macro="" textlink="">
      <xdr:nvSpPr>
        <xdr:cNvPr id="1473" name="月 1472"/>
        <xdr:cNvSpPr/>
      </xdr:nvSpPr>
      <xdr:spPr>
        <a:xfrm rot="13320000">
          <a:off x="4383597" y="1734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229</xdr:row>
      <xdr:rowOff>23653</xdr:rowOff>
    </xdr:from>
    <xdr:to>
      <xdr:col>7</xdr:col>
      <xdr:colOff>375890</xdr:colOff>
      <xdr:row>229</xdr:row>
      <xdr:rowOff>139714</xdr:rowOff>
    </xdr:to>
    <xdr:sp macro="" textlink="">
      <xdr:nvSpPr>
        <xdr:cNvPr id="1474" name="太陽 1473"/>
        <xdr:cNvSpPr/>
      </xdr:nvSpPr>
      <xdr:spPr>
        <a:xfrm>
          <a:off x="4344379" y="17644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230</xdr:row>
      <xdr:rowOff>31493</xdr:rowOff>
    </xdr:from>
    <xdr:to>
      <xdr:col>7</xdr:col>
      <xdr:colOff>359597</xdr:colOff>
      <xdr:row>230</xdr:row>
      <xdr:rowOff>136893</xdr:rowOff>
    </xdr:to>
    <xdr:sp macro="" textlink="">
      <xdr:nvSpPr>
        <xdr:cNvPr id="1475" name="月 1474"/>
        <xdr:cNvSpPr/>
      </xdr:nvSpPr>
      <xdr:spPr>
        <a:xfrm rot="13320000">
          <a:off x="4383597" y="17805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232</xdr:row>
      <xdr:rowOff>23653</xdr:rowOff>
    </xdr:from>
    <xdr:to>
      <xdr:col>7</xdr:col>
      <xdr:colOff>375890</xdr:colOff>
      <xdr:row>232</xdr:row>
      <xdr:rowOff>139714</xdr:rowOff>
    </xdr:to>
    <xdr:sp macro="" textlink="">
      <xdr:nvSpPr>
        <xdr:cNvPr id="1476" name="太陽 1475"/>
        <xdr:cNvSpPr/>
      </xdr:nvSpPr>
      <xdr:spPr>
        <a:xfrm>
          <a:off x="4344379" y="18102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233</xdr:row>
      <xdr:rowOff>31493</xdr:rowOff>
    </xdr:from>
    <xdr:to>
      <xdr:col>7</xdr:col>
      <xdr:colOff>359597</xdr:colOff>
      <xdr:row>233</xdr:row>
      <xdr:rowOff>136893</xdr:rowOff>
    </xdr:to>
    <xdr:sp macro="" textlink="">
      <xdr:nvSpPr>
        <xdr:cNvPr id="1477" name="月 1476"/>
        <xdr:cNvSpPr/>
      </xdr:nvSpPr>
      <xdr:spPr>
        <a:xfrm rot="13320000">
          <a:off x="4383597" y="18262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235</xdr:row>
      <xdr:rowOff>23653</xdr:rowOff>
    </xdr:from>
    <xdr:to>
      <xdr:col>7</xdr:col>
      <xdr:colOff>375890</xdr:colOff>
      <xdr:row>235</xdr:row>
      <xdr:rowOff>139714</xdr:rowOff>
    </xdr:to>
    <xdr:sp macro="" textlink="">
      <xdr:nvSpPr>
        <xdr:cNvPr id="1478" name="太陽 1477"/>
        <xdr:cNvSpPr/>
      </xdr:nvSpPr>
      <xdr:spPr>
        <a:xfrm>
          <a:off x="4344379" y="18559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236</xdr:row>
      <xdr:rowOff>31493</xdr:rowOff>
    </xdr:from>
    <xdr:to>
      <xdr:col>7</xdr:col>
      <xdr:colOff>359597</xdr:colOff>
      <xdr:row>236</xdr:row>
      <xdr:rowOff>136893</xdr:rowOff>
    </xdr:to>
    <xdr:sp macro="" textlink="">
      <xdr:nvSpPr>
        <xdr:cNvPr id="1479" name="月 1478"/>
        <xdr:cNvSpPr/>
      </xdr:nvSpPr>
      <xdr:spPr>
        <a:xfrm rot="13320000">
          <a:off x="4383597" y="18719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238</xdr:row>
      <xdr:rowOff>23653</xdr:rowOff>
    </xdr:from>
    <xdr:to>
      <xdr:col>7</xdr:col>
      <xdr:colOff>375890</xdr:colOff>
      <xdr:row>238</xdr:row>
      <xdr:rowOff>139714</xdr:rowOff>
    </xdr:to>
    <xdr:sp macro="" textlink="">
      <xdr:nvSpPr>
        <xdr:cNvPr id="1480" name="太陽 1479"/>
        <xdr:cNvSpPr/>
      </xdr:nvSpPr>
      <xdr:spPr>
        <a:xfrm>
          <a:off x="4344379" y="19016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239</xdr:row>
      <xdr:rowOff>31493</xdr:rowOff>
    </xdr:from>
    <xdr:to>
      <xdr:col>7</xdr:col>
      <xdr:colOff>359597</xdr:colOff>
      <xdr:row>239</xdr:row>
      <xdr:rowOff>136893</xdr:rowOff>
    </xdr:to>
    <xdr:sp macro="" textlink="">
      <xdr:nvSpPr>
        <xdr:cNvPr id="1481" name="月 1480"/>
        <xdr:cNvSpPr/>
      </xdr:nvSpPr>
      <xdr:spPr>
        <a:xfrm rot="13320000">
          <a:off x="4383597" y="19176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241</xdr:row>
      <xdr:rowOff>23653</xdr:rowOff>
    </xdr:from>
    <xdr:to>
      <xdr:col>7</xdr:col>
      <xdr:colOff>375890</xdr:colOff>
      <xdr:row>241</xdr:row>
      <xdr:rowOff>139714</xdr:rowOff>
    </xdr:to>
    <xdr:sp macro="" textlink="">
      <xdr:nvSpPr>
        <xdr:cNvPr id="1482" name="太陽 1481"/>
        <xdr:cNvSpPr/>
      </xdr:nvSpPr>
      <xdr:spPr>
        <a:xfrm>
          <a:off x="4344379" y="19473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242</xdr:row>
      <xdr:rowOff>31493</xdr:rowOff>
    </xdr:from>
    <xdr:to>
      <xdr:col>7</xdr:col>
      <xdr:colOff>359597</xdr:colOff>
      <xdr:row>242</xdr:row>
      <xdr:rowOff>136893</xdr:rowOff>
    </xdr:to>
    <xdr:sp macro="" textlink="">
      <xdr:nvSpPr>
        <xdr:cNvPr id="1483" name="月 1482"/>
        <xdr:cNvSpPr/>
      </xdr:nvSpPr>
      <xdr:spPr>
        <a:xfrm rot="13320000">
          <a:off x="4383597" y="19633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241</xdr:row>
      <xdr:rowOff>23653</xdr:rowOff>
    </xdr:from>
    <xdr:to>
      <xdr:col>7</xdr:col>
      <xdr:colOff>375890</xdr:colOff>
      <xdr:row>241</xdr:row>
      <xdr:rowOff>139714</xdr:rowOff>
    </xdr:to>
    <xdr:sp macro="" textlink="">
      <xdr:nvSpPr>
        <xdr:cNvPr id="1484" name="太陽 1483"/>
        <xdr:cNvSpPr/>
      </xdr:nvSpPr>
      <xdr:spPr>
        <a:xfrm>
          <a:off x="4344379" y="19473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242</xdr:row>
      <xdr:rowOff>31493</xdr:rowOff>
    </xdr:from>
    <xdr:to>
      <xdr:col>7</xdr:col>
      <xdr:colOff>359597</xdr:colOff>
      <xdr:row>242</xdr:row>
      <xdr:rowOff>136893</xdr:rowOff>
    </xdr:to>
    <xdr:sp macro="" textlink="">
      <xdr:nvSpPr>
        <xdr:cNvPr id="1485" name="月 1484"/>
        <xdr:cNvSpPr/>
      </xdr:nvSpPr>
      <xdr:spPr>
        <a:xfrm rot="13320000">
          <a:off x="4383597" y="19633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244</xdr:row>
      <xdr:rowOff>23653</xdr:rowOff>
    </xdr:from>
    <xdr:to>
      <xdr:col>7</xdr:col>
      <xdr:colOff>375890</xdr:colOff>
      <xdr:row>244</xdr:row>
      <xdr:rowOff>139714</xdr:rowOff>
    </xdr:to>
    <xdr:sp macro="" textlink="">
      <xdr:nvSpPr>
        <xdr:cNvPr id="1486" name="太陽 1485"/>
        <xdr:cNvSpPr/>
      </xdr:nvSpPr>
      <xdr:spPr>
        <a:xfrm>
          <a:off x="4344379" y="19930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245</xdr:row>
      <xdr:rowOff>31493</xdr:rowOff>
    </xdr:from>
    <xdr:to>
      <xdr:col>7</xdr:col>
      <xdr:colOff>359597</xdr:colOff>
      <xdr:row>245</xdr:row>
      <xdr:rowOff>136893</xdr:rowOff>
    </xdr:to>
    <xdr:sp macro="" textlink="">
      <xdr:nvSpPr>
        <xdr:cNvPr id="1487" name="月 1486"/>
        <xdr:cNvSpPr/>
      </xdr:nvSpPr>
      <xdr:spPr>
        <a:xfrm rot="13320000">
          <a:off x="4383597" y="20091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247</xdr:row>
      <xdr:rowOff>23653</xdr:rowOff>
    </xdr:from>
    <xdr:to>
      <xdr:col>7</xdr:col>
      <xdr:colOff>375890</xdr:colOff>
      <xdr:row>247</xdr:row>
      <xdr:rowOff>139714</xdr:rowOff>
    </xdr:to>
    <xdr:sp macro="" textlink="">
      <xdr:nvSpPr>
        <xdr:cNvPr id="1488" name="太陽 1487"/>
        <xdr:cNvSpPr/>
      </xdr:nvSpPr>
      <xdr:spPr>
        <a:xfrm>
          <a:off x="4344379" y="20388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248</xdr:row>
      <xdr:rowOff>31493</xdr:rowOff>
    </xdr:from>
    <xdr:to>
      <xdr:col>7</xdr:col>
      <xdr:colOff>359597</xdr:colOff>
      <xdr:row>248</xdr:row>
      <xdr:rowOff>136893</xdr:rowOff>
    </xdr:to>
    <xdr:sp macro="" textlink="">
      <xdr:nvSpPr>
        <xdr:cNvPr id="1489" name="月 1488"/>
        <xdr:cNvSpPr/>
      </xdr:nvSpPr>
      <xdr:spPr>
        <a:xfrm rot="13320000">
          <a:off x="4383597" y="20548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250</xdr:row>
      <xdr:rowOff>23653</xdr:rowOff>
    </xdr:from>
    <xdr:to>
      <xdr:col>7</xdr:col>
      <xdr:colOff>375890</xdr:colOff>
      <xdr:row>250</xdr:row>
      <xdr:rowOff>139714</xdr:rowOff>
    </xdr:to>
    <xdr:sp macro="" textlink="">
      <xdr:nvSpPr>
        <xdr:cNvPr id="1490" name="太陽 1489"/>
        <xdr:cNvSpPr/>
      </xdr:nvSpPr>
      <xdr:spPr>
        <a:xfrm>
          <a:off x="4344379" y="20845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251</xdr:row>
      <xdr:rowOff>31493</xdr:rowOff>
    </xdr:from>
    <xdr:to>
      <xdr:col>7</xdr:col>
      <xdr:colOff>359597</xdr:colOff>
      <xdr:row>251</xdr:row>
      <xdr:rowOff>136893</xdr:rowOff>
    </xdr:to>
    <xdr:sp macro="" textlink="">
      <xdr:nvSpPr>
        <xdr:cNvPr id="1491" name="月 1490"/>
        <xdr:cNvSpPr/>
      </xdr:nvSpPr>
      <xdr:spPr>
        <a:xfrm rot="13320000">
          <a:off x="4383597" y="21005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253</xdr:row>
      <xdr:rowOff>23653</xdr:rowOff>
    </xdr:from>
    <xdr:to>
      <xdr:col>7</xdr:col>
      <xdr:colOff>375890</xdr:colOff>
      <xdr:row>253</xdr:row>
      <xdr:rowOff>139714</xdr:rowOff>
    </xdr:to>
    <xdr:sp macro="" textlink="">
      <xdr:nvSpPr>
        <xdr:cNvPr id="1492" name="太陽 1491"/>
        <xdr:cNvSpPr/>
      </xdr:nvSpPr>
      <xdr:spPr>
        <a:xfrm>
          <a:off x="4344379" y="21302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254</xdr:row>
      <xdr:rowOff>31493</xdr:rowOff>
    </xdr:from>
    <xdr:to>
      <xdr:col>7</xdr:col>
      <xdr:colOff>359597</xdr:colOff>
      <xdr:row>254</xdr:row>
      <xdr:rowOff>136893</xdr:rowOff>
    </xdr:to>
    <xdr:sp macro="" textlink="">
      <xdr:nvSpPr>
        <xdr:cNvPr id="1493" name="月 1492"/>
        <xdr:cNvSpPr/>
      </xdr:nvSpPr>
      <xdr:spPr>
        <a:xfrm rot="13320000">
          <a:off x="4383597" y="21462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256</xdr:row>
      <xdr:rowOff>23653</xdr:rowOff>
    </xdr:from>
    <xdr:to>
      <xdr:col>7</xdr:col>
      <xdr:colOff>375890</xdr:colOff>
      <xdr:row>256</xdr:row>
      <xdr:rowOff>139714</xdr:rowOff>
    </xdr:to>
    <xdr:sp macro="" textlink="">
      <xdr:nvSpPr>
        <xdr:cNvPr id="1494" name="太陽 1493"/>
        <xdr:cNvSpPr/>
      </xdr:nvSpPr>
      <xdr:spPr>
        <a:xfrm>
          <a:off x="4344379" y="21759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257</xdr:row>
      <xdr:rowOff>31493</xdr:rowOff>
    </xdr:from>
    <xdr:to>
      <xdr:col>7</xdr:col>
      <xdr:colOff>359597</xdr:colOff>
      <xdr:row>257</xdr:row>
      <xdr:rowOff>136893</xdr:rowOff>
    </xdr:to>
    <xdr:sp macro="" textlink="">
      <xdr:nvSpPr>
        <xdr:cNvPr id="1495" name="月 1494"/>
        <xdr:cNvSpPr/>
      </xdr:nvSpPr>
      <xdr:spPr>
        <a:xfrm rot="13320000">
          <a:off x="4383597" y="21919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259</xdr:row>
      <xdr:rowOff>23653</xdr:rowOff>
    </xdr:from>
    <xdr:to>
      <xdr:col>7</xdr:col>
      <xdr:colOff>375890</xdr:colOff>
      <xdr:row>259</xdr:row>
      <xdr:rowOff>139714</xdr:rowOff>
    </xdr:to>
    <xdr:sp macro="" textlink="">
      <xdr:nvSpPr>
        <xdr:cNvPr id="1496" name="太陽 1495"/>
        <xdr:cNvSpPr/>
      </xdr:nvSpPr>
      <xdr:spPr>
        <a:xfrm>
          <a:off x="4344379" y="22216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260</xdr:row>
      <xdr:rowOff>31493</xdr:rowOff>
    </xdr:from>
    <xdr:to>
      <xdr:col>7</xdr:col>
      <xdr:colOff>359597</xdr:colOff>
      <xdr:row>260</xdr:row>
      <xdr:rowOff>136893</xdr:rowOff>
    </xdr:to>
    <xdr:sp macro="" textlink="">
      <xdr:nvSpPr>
        <xdr:cNvPr id="1497" name="月 1496"/>
        <xdr:cNvSpPr/>
      </xdr:nvSpPr>
      <xdr:spPr>
        <a:xfrm rot="13320000">
          <a:off x="4383597" y="22377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202</xdr:row>
      <xdr:rowOff>23653</xdr:rowOff>
    </xdr:from>
    <xdr:to>
      <xdr:col>7</xdr:col>
      <xdr:colOff>375890</xdr:colOff>
      <xdr:row>202</xdr:row>
      <xdr:rowOff>139714</xdr:rowOff>
    </xdr:to>
    <xdr:sp macro="" textlink="">
      <xdr:nvSpPr>
        <xdr:cNvPr id="1498" name="太陽 1497"/>
        <xdr:cNvSpPr/>
      </xdr:nvSpPr>
      <xdr:spPr>
        <a:xfrm>
          <a:off x="4344379" y="13530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203</xdr:row>
      <xdr:rowOff>31493</xdr:rowOff>
    </xdr:from>
    <xdr:to>
      <xdr:col>7</xdr:col>
      <xdr:colOff>359597</xdr:colOff>
      <xdr:row>203</xdr:row>
      <xdr:rowOff>136893</xdr:rowOff>
    </xdr:to>
    <xdr:sp macro="" textlink="">
      <xdr:nvSpPr>
        <xdr:cNvPr id="1499" name="月 1498"/>
        <xdr:cNvSpPr/>
      </xdr:nvSpPr>
      <xdr:spPr>
        <a:xfrm rot="13320000">
          <a:off x="4383597" y="13690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205</xdr:row>
      <xdr:rowOff>23653</xdr:rowOff>
    </xdr:from>
    <xdr:to>
      <xdr:col>7</xdr:col>
      <xdr:colOff>375890</xdr:colOff>
      <xdr:row>205</xdr:row>
      <xdr:rowOff>139714</xdr:rowOff>
    </xdr:to>
    <xdr:sp macro="" textlink="">
      <xdr:nvSpPr>
        <xdr:cNvPr id="1500" name="太陽 1499"/>
        <xdr:cNvSpPr/>
      </xdr:nvSpPr>
      <xdr:spPr>
        <a:xfrm>
          <a:off x="4344379" y="13987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206</xdr:row>
      <xdr:rowOff>31493</xdr:rowOff>
    </xdr:from>
    <xdr:to>
      <xdr:col>7</xdr:col>
      <xdr:colOff>359597</xdr:colOff>
      <xdr:row>206</xdr:row>
      <xdr:rowOff>136893</xdr:rowOff>
    </xdr:to>
    <xdr:sp macro="" textlink="">
      <xdr:nvSpPr>
        <xdr:cNvPr id="1501" name="月 1500"/>
        <xdr:cNvSpPr/>
      </xdr:nvSpPr>
      <xdr:spPr>
        <a:xfrm rot="13320000">
          <a:off x="4383597" y="14147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208</xdr:row>
      <xdr:rowOff>23653</xdr:rowOff>
    </xdr:from>
    <xdr:to>
      <xdr:col>7</xdr:col>
      <xdr:colOff>375890</xdr:colOff>
      <xdr:row>208</xdr:row>
      <xdr:rowOff>139714</xdr:rowOff>
    </xdr:to>
    <xdr:sp macro="" textlink="">
      <xdr:nvSpPr>
        <xdr:cNvPr id="1502" name="太陽 1501"/>
        <xdr:cNvSpPr/>
      </xdr:nvSpPr>
      <xdr:spPr>
        <a:xfrm>
          <a:off x="4344379" y="14444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209</xdr:row>
      <xdr:rowOff>31493</xdr:rowOff>
    </xdr:from>
    <xdr:to>
      <xdr:col>7</xdr:col>
      <xdr:colOff>359597</xdr:colOff>
      <xdr:row>209</xdr:row>
      <xdr:rowOff>136893</xdr:rowOff>
    </xdr:to>
    <xdr:sp macro="" textlink="">
      <xdr:nvSpPr>
        <xdr:cNvPr id="1503" name="月 1502"/>
        <xdr:cNvSpPr/>
      </xdr:nvSpPr>
      <xdr:spPr>
        <a:xfrm rot="13320000">
          <a:off x="4383597" y="14604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211</xdr:row>
      <xdr:rowOff>23653</xdr:rowOff>
    </xdr:from>
    <xdr:to>
      <xdr:col>7</xdr:col>
      <xdr:colOff>375890</xdr:colOff>
      <xdr:row>211</xdr:row>
      <xdr:rowOff>139714</xdr:rowOff>
    </xdr:to>
    <xdr:sp macro="" textlink="">
      <xdr:nvSpPr>
        <xdr:cNvPr id="1504" name="太陽 1503"/>
        <xdr:cNvSpPr/>
      </xdr:nvSpPr>
      <xdr:spPr>
        <a:xfrm>
          <a:off x="4344379" y="14901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212</xdr:row>
      <xdr:rowOff>31493</xdr:rowOff>
    </xdr:from>
    <xdr:to>
      <xdr:col>7</xdr:col>
      <xdr:colOff>359597</xdr:colOff>
      <xdr:row>212</xdr:row>
      <xdr:rowOff>136893</xdr:rowOff>
    </xdr:to>
    <xdr:sp macro="" textlink="">
      <xdr:nvSpPr>
        <xdr:cNvPr id="1505" name="月 1504"/>
        <xdr:cNvSpPr/>
      </xdr:nvSpPr>
      <xdr:spPr>
        <a:xfrm rot="13320000">
          <a:off x="4383597" y="15061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211</xdr:row>
      <xdr:rowOff>23653</xdr:rowOff>
    </xdr:from>
    <xdr:to>
      <xdr:col>7</xdr:col>
      <xdr:colOff>375890</xdr:colOff>
      <xdr:row>211</xdr:row>
      <xdr:rowOff>139714</xdr:rowOff>
    </xdr:to>
    <xdr:sp macro="" textlink="">
      <xdr:nvSpPr>
        <xdr:cNvPr id="1506" name="太陽 1505"/>
        <xdr:cNvSpPr/>
      </xdr:nvSpPr>
      <xdr:spPr>
        <a:xfrm>
          <a:off x="4344379" y="14901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212</xdr:row>
      <xdr:rowOff>31493</xdr:rowOff>
    </xdr:from>
    <xdr:to>
      <xdr:col>7</xdr:col>
      <xdr:colOff>359597</xdr:colOff>
      <xdr:row>212</xdr:row>
      <xdr:rowOff>136893</xdr:rowOff>
    </xdr:to>
    <xdr:sp macro="" textlink="">
      <xdr:nvSpPr>
        <xdr:cNvPr id="1507" name="月 1506"/>
        <xdr:cNvSpPr/>
      </xdr:nvSpPr>
      <xdr:spPr>
        <a:xfrm rot="13320000">
          <a:off x="4383597" y="15061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214</xdr:row>
      <xdr:rowOff>23653</xdr:rowOff>
    </xdr:from>
    <xdr:to>
      <xdr:col>7</xdr:col>
      <xdr:colOff>375890</xdr:colOff>
      <xdr:row>214</xdr:row>
      <xdr:rowOff>139714</xdr:rowOff>
    </xdr:to>
    <xdr:sp macro="" textlink="">
      <xdr:nvSpPr>
        <xdr:cNvPr id="1508" name="太陽 1507"/>
        <xdr:cNvSpPr/>
      </xdr:nvSpPr>
      <xdr:spPr>
        <a:xfrm>
          <a:off x="4344379" y="15358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215</xdr:row>
      <xdr:rowOff>31493</xdr:rowOff>
    </xdr:from>
    <xdr:to>
      <xdr:col>7</xdr:col>
      <xdr:colOff>359597</xdr:colOff>
      <xdr:row>215</xdr:row>
      <xdr:rowOff>136893</xdr:rowOff>
    </xdr:to>
    <xdr:sp macro="" textlink="">
      <xdr:nvSpPr>
        <xdr:cNvPr id="1509" name="月 1508"/>
        <xdr:cNvSpPr/>
      </xdr:nvSpPr>
      <xdr:spPr>
        <a:xfrm rot="13320000">
          <a:off x="4383597" y="15519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217</xdr:row>
      <xdr:rowOff>23653</xdr:rowOff>
    </xdr:from>
    <xdr:to>
      <xdr:col>7</xdr:col>
      <xdr:colOff>375890</xdr:colOff>
      <xdr:row>217</xdr:row>
      <xdr:rowOff>139714</xdr:rowOff>
    </xdr:to>
    <xdr:sp macro="" textlink="">
      <xdr:nvSpPr>
        <xdr:cNvPr id="1510" name="太陽 1509"/>
        <xdr:cNvSpPr/>
      </xdr:nvSpPr>
      <xdr:spPr>
        <a:xfrm>
          <a:off x="4344379" y="15816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218</xdr:row>
      <xdr:rowOff>31493</xdr:rowOff>
    </xdr:from>
    <xdr:to>
      <xdr:col>7</xdr:col>
      <xdr:colOff>359597</xdr:colOff>
      <xdr:row>218</xdr:row>
      <xdr:rowOff>136893</xdr:rowOff>
    </xdr:to>
    <xdr:sp macro="" textlink="">
      <xdr:nvSpPr>
        <xdr:cNvPr id="1511" name="月 1510"/>
        <xdr:cNvSpPr/>
      </xdr:nvSpPr>
      <xdr:spPr>
        <a:xfrm rot="13320000">
          <a:off x="4383597" y="15976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220</xdr:row>
      <xdr:rowOff>23653</xdr:rowOff>
    </xdr:from>
    <xdr:to>
      <xdr:col>7</xdr:col>
      <xdr:colOff>375890</xdr:colOff>
      <xdr:row>220</xdr:row>
      <xdr:rowOff>139714</xdr:rowOff>
    </xdr:to>
    <xdr:sp macro="" textlink="">
      <xdr:nvSpPr>
        <xdr:cNvPr id="1512" name="太陽 1511"/>
        <xdr:cNvSpPr/>
      </xdr:nvSpPr>
      <xdr:spPr>
        <a:xfrm>
          <a:off x="4344379" y="16273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221</xdr:row>
      <xdr:rowOff>31493</xdr:rowOff>
    </xdr:from>
    <xdr:to>
      <xdr:col>7</xdr:col>
      <xdr:colOff>359597</xdr:colOff>
      <xdr:row>221</xdr:row>
      <xdr:rowOff>136893</xdr:rowOff>
    </xdr:to>
    <xdr:sp macro="" textlink="">
      <xdr:nvSpPr>
        <xdr:cNvPr id="1513" name="月 1512"/>
        <xdr:cNvSpPr/>
      </xdr:nvSpPr>
      <xdr:spPr>
        <a:xfrm rot="13320000">
          <a:off x="4383597" y="16433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223</xdr:row>
      <xdr:rowOff>23653</xdr:rowOff>
    </xdr:from>
    <xdr:to>
      <xdr:col>7</xdr:col>
      <xdr:colOff>375890</xdr:colOff>
      <xdr:row>223</xdr:row>
      <xdr:rowOff>139714</xdr:rowOff>
    </xdr:to>
    <xdr:sp macro="" textlink="">
      <xdr:nvSpPr>
        <xdr:cNvPr id="1514" name="太陽 1513"/>
        <xdr:cNvSpPr/>
      </xdr:nvSpPr>
      <xdr:spPr>
        <a:xfrm>
          <a:off x="4344379" y="16730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224</xdr:row>
      <xdr:rowOff>31493</xdr:rowOff>
    </xdr:from>
    <xdr:to>
      <xdr:col>7</xdr:col>
      <xdr:colOff>359597</xdr:colOff>
      <xdr:row>224</xdr:row>
      <xdr:rowOff>136893</xdr:rowOff>
    </xdr:to>
    <xdr:sp macro="" textlink="">
      <xdr:nvSpPr>
        <xdr:cNvPr id="1515" name="月 1514"/>
        <xdr:cNvSpPr/>
      </xdr:nvSpPr>
      <xdr:spPr>
        <a:xfrm rot="13320000">
          <a:off x="4383597" y="16890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226</xdr:row>
      <xdr:rowOff>23653</xdr:rowOff>
    </xdr:from>
    <xdr:to>
      <xdr:col>7</xdr:col>
      <xdr:colOff>375890</xdr:colOff>
      <xdr:row>226</xdr:row>
      <xdr:rowOff>139714</xdr:rowOff>
    </xdr:to>
    <xdr:sp macro="" textlink="">
      <xdr:nvSpPr>
        <xdr:cNvPr id="1516" name="太陽 1515"/>
        <xdr:cNvSpPr/>
      </xdr:nvSpPr>
      <xdr:spPr>
        <a:xfrm>
          <a:off x="4344379" y="1718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227</xdr:row>
      <xdr:rowOff>31493</xdr:rowOff>
    </xdr:from>
    <xdr:to>
      <xdr:col>7</xdr:col>
      <xdr:colOff>359597</xdr:colOff>
      <xdr:row>227</xdr:row>
      <xdr:rowOff>136893</xdr:rowOff>
    </xdr:to>
    <xdr:sp macro="" textlink="">
      <xdr:nvSpPr>
        <xdr:cNvPr id="1517" name="月 1516"/>
        <xdr:cNvSpPr/>
      </xdr:nvSpPr>
      <xdr:spPr>
        <a:xfrm rot="13320000">
          <a:off x="4383597" y="1734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229</xdr:row>
      <xdr:rowOff>23653</xdr:rowOff>
    </xdr:from>
    <xdr:to>
      <xdr:col>7</xdr:col>
      <xdr:colOff>375890</xdr:colOff>
      <xdr:row>229</xdr:row>
      <xdr:rowOff>139714</xdr:rowOff>
    </xdr:to>
    <xdr:sp macro="" textlink="">
      <xdr:nvSpPr>
        <xdr:cNvPr id="1518" name="太陽 1517"/>
        <xdr:cNvSpPr/>
      </xdr:nvSpPr>
      <xdr:spPr>
        <a:xfrm>
          <a:off x="4344379" y="17644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230</xdr:row>
      <xdr:rowOff>31493</xdr:rowOff>
    </xdr:from>
    <xdr:to>
      <xdr:col>7</xdr:col>
      <xdr:colOff>359597</xdr:colOff>
      <xdr:row>230</xdr:row>
      <xdr:rowOff>136893</xdr:rowOff>
    </xdr:to>
    <xdr:sp macro="" textlink="">
      <xdr:nvSpPr>
        <xdr:cNvPr id="1519" name="月 1518"/>
        <xdr:cNvSpPr/>
      </xdr:nvSpPr>
      <xdr:spPr>
        <a:xfrm rot="13320000">
          <a:off x="4383597" y="17805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232</xdr:row>
      <xdr:rowOff>23653</xdr:rowOff>
    </xdr:from>
    <xdr:to>
      <xdr:col>7</xdr:col>
      <xdr:colOff>375890</xdr:colOff>
      <xdr:row>232</xdr:row>
      <xdr:rowOff>139714</xdr:rowOff>
    </xdr:to>
    <xdr:sp macro="" textlink="">
      <xdr:nvSpPr>
        <xdr:cNvPr id="1520" name="太陽 1519"/>
        <xdr:cNvSpPr/>
      </xdr:nvSpPr>
      <xdr:spPr>
        <a:xfrm>
          <a:off x="4344379" y="18102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233</xdr:row>
      <xdr:rowOff>31493</xdr:rowOff>
    </xdr:from>
    <xdr:to>
      <xdr:col>7</xdr:col>
      <xdr:colOff>359597</xdr:colOff>
      <xdr:row>233</xdr:row>
      <xdr:rowOff>136893</xdr:rowOff>
    </xdr:to>
    <xdr:sp macro="" textlink="">
      <xdr:nvSpPr>
        <xdr:cNvPr id="1521" name="月 1520"/>
        <xdr:cNvSpPr/>
      </xdr:nvSpPr>
      <xdr:spPr>
        <a:xfrm rot="13320000">
          <a:off x="4383597" y="18262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235</xdr:row>
      <xdr:rowOff>23653</xdr:rowOff>
    </xdr:from>
    <xdr:to>
      <xdr:col>7</xdr:col>
      <xdr:colOff>375890</xdr:colOff>
      <xdr:row>235</xdr:row>
      <xdr:rowOff>139714</xdr:rowOff>
    </xdr:to>
    <xdr:sp macro="" textlink="">
      <xdr:nvSpPr>
        <xdr:cNvPr id="1522" name="太陽 1521"/>
        <xdr:cNvSpPr/>
      </xdr:nvSpPr>
      <xdr:spPr>
        <a:xfrm>
          <a:off x="4344379" y="18559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236</xdr:row>
      <xdr:rowOff>31493</xdr:rowOff>
    </xdr:from>
    <xdr:to>
      <xdr:col>7</xdr:col>
      <xdr:colOff>359597</xdr:colOff>
      <xdr:row>236</xdr:row>
      <xdr:rowOff>136893</xdr:rowOff>
    </xdr:to>
    <xdr:sp macro="" textlink="">
      <xdr:nvSpPr>
        <xdr:cNvPr id="1523" name="月 1522"/>
        <xdr:cNvSpPr/>
      </xdr:nvSpPr>
      <xdr:spPr>
        <a:xfrm rot="13320000">
          <a:off x="4383597" y="18719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238</xdr:row>
      <xdr:rowOff>23653</xdr:rowOff>
    </xdr:from>
    <xdr:to>
      <xdr:col>7</xdr:col>
      <xdr:colOff>375890</xdr:colOff>
      <xdr:row>238</xdr:row>
      <xdr:rowOff>139714</xdr:rowOff>
    </xdr:to>
    <xdr:sp macro="" textlink="">
      <xdr:nvSpPr>
        <xdr:cNvPr id="1524" name="太陽 1523"/>
        <xdr:cNvSpPr/>
      </xdr:nvSpPr>
      <xdr:spPr>
        <a:xfrm>
          <a:off x="4344379" y="19016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239</xdr:row>
      <xdr:rowOff>31493</xdr:rowOff>
    </xdr:from>
    <xdr:to>
      <xdr:col>7</xdr:col>
      <xdr:colOff>359597</xdr:colOff>
      <xdr:row>239</xdr:row>
      <xdr:rowOff>136893</xdr:rowOff>
    </xdr:to>
    <xdr:sp macro="" textlink="">
      <xdr:nvSpPr>
        <xdr:cNvPr id="1525" name="月 1524"/>
        <xdr:cNvSpPr/>
      </xdr:nvSpPr>
      <xdr:spPr>
        <a:xfrm rot="13320000">
          <a:off x="4383597" y="19176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241</xdr:row>
      <xdr:rowOff>23653</xdr:rowOff>
    </xdr:from>
    <xdr:to>
      <xdr:col>7</xdr:col>
      <xdr:colOff>375890</xdr:colOff>
      <xdr:row>241</xdr:row>
      <xdr:rowOff>139714</xdr:rowOff>
    </xdr:to>
    <xdr:sp macro="" textlink="">
      <xdr:nvSpPr>
        <xdr:cNvPr id="1526" name="太陽 1525"/>
        <xdr:cNvSpPr/>
      </xdr:nvSpPr>
      <xdr:spPr>
        <a:xfrm>
          <a:off x="4344379" y="19473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242</xdr:row>
      <xdr:rowOff>31493</xdr:rowOff>
    </xdr:from>
    <xdr:to>
      <xdr:col>7</xdr:col>
      <xdr:colOff>359597</xdr:colOff>
      <xdr:row>242</xdr:row>
      <xdr:rowOff>136893</xdr:rowOff>
    </xdr:to>
    <xdr:sp macro="" textlink="">
      <xdr:nvSpPr>
        <xdr:cNvPr id="1527" name="月 1526"/>
        <xdr:cNvSpPr/>
      </xdr:nvSpPr>
      <xdr:spPr>
        <a:xfrm rot="13320000">
          <a:off x="4383597" y="19633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241</xdr:row>
      <xdr:rowOff>23653</xdr:rowOff>
    </xdr:from>
    <xdr:to>
      <xdr:col>7</xdr:col>
      <xdr:colOff>375890</xdr:colOff>
      <xdr:row>241</xdr:row>
      <xdr:rowOff>139714</xdr:rowOff>
    </xdr:to>
    <xdr:sp macro="" textlink="">
      <xdr:nvSpPr>
        <xdr:cNvPr id="1528" name="太陽 1527"/>
        <xdr:cNvSpPr/>
      </xdr:nvSpPr>
      <xdr:spPr>
        <a:xfrm>
          <a:off x="4344379" y="19473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242</xdr:row>
      <xdr:rowOff>31493</xdr:rowOff>
    </xdr:from>
    <xdr:to>
      <xdr:col>7</xdr:col>
      <xdr:colOff>359597</xdr:colOff>
      <xdr:row>242</xdr:row>
      <xdr:rowOff>136893</xdr:rowOff>
    </xdr:to>
    <xdr:sp macro="" textlink="">
      <xdr:nvSpPr>
        <xdr:cNvPr id="1529" name="月 1528"/>
        <xdr:cNvSpPr/>
      </xdr:nvSpPr>
      <xdr:spPr>
        <a:xfrm rot="13320000">
          <a:off x="4383597" y="19633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244</xdr:row>
      <xdr:rowOff>23653</xdr:rowOff>
    </xdr:from>
    <xdr:to>
      <xdr:col>7</xdr:col>
      <xdr:colOff>375890</xdr:colOff>
      <xdr:row>244</xdr:row>
      <xdr:rowOff>139714</xdr:rowOff>
    </xdr:to>
    <xdr:sp macro="" textlink="">
      <xdr:nvSpPr>
        <xdr:cNvPr id="1530" name="太陽 1529"/>
        <xdr:cNvSpPr/>
      </xdr:nvSpPr>
      <xdr:spPr>
        <a:xfrm>
          <a:off x="4344379" y="19930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245</xdr:row>
      <xdr:rowOff>31493</xdr:rowOff>
    </xdr:from>
    <xdr:to>
      <xdr:col>7</xdr:col>
      <xdr:colOff>359597</xdr:colOff>
      <xdr:row>245</xdr:row>
      <xdr:rowOff>136893</xdr:rowOff>
    </xdr:to>
    <xdr:sp macro="" textlink="">
      <xdr:nvSpPr>
        <xdr:cNvPr id="1531" name="月 1530"/>
        <xdr:cNvSpPr/>
      </xdr:nvSpPr>
      <xdr:spPr>
        <a:xfrm rot="13320000">
          <a:off x="4383597" y="20091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247</xdr:row>
      <xdr:rowOff>23653</xdr:rowOff>
    </xdr:from>
    <xdr:to>
      <xdr:col>7</xdr:col>
      <xdr:colOff>375890</xdr:colOff>
      <xdr:row>247</xdr:row>
      <xdr:rowOff>139714</xdr:rowOff>
    </xdr:to>
    <xdr:sp macro="" textlink="">
      <xdr:nvSpPr>
        <xdr:cNvPr id="1532" name="太陽 1531"/>
        <xdr:cNvSpPr/>
      </xdr:nvSpPr>
      <xdr:spPr>
        <a:xfrm>
          <a:off x="4344379" y="20388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248</xdr:row>
      <xdr:rowOff>31493</xdr:rowOff>
    </xdr:from>
    <xdr:to>
      <xdr:col>7</xdr:col>
      <xdr:colOff>359597</xdr:colOff>
      <xdr:row>248</xdr:row>
      <xdr:rowOff>136893</xdr:rowOff>
    </xdr:to>
    <xdr:sp macro="" textlink="">
      <xdr:nvSpPr>
        <xdr:cNvPr id="1533" name="月 1532"/>
        <xdr:cNvSpPr/>
      </xdr:nvSpPr>
      <xdr:spPr>
        <a:xfrm rot="13320000">
          <a:off x="4383597" y="20548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250</xdr:row>
      <xdr:rowOff>23653</xdr:rowOff>
    </xdr:from>
    <xdr:to>
      <xdr:col>7</xdr:col>
      <xdr:colOff>375890</xdr:colOff>
      <xdr:row>250</xdr:row>
      <xdr:rowOff>139714</xdr:rowOff>
    </xdr:to>
    <xdr:sp macro="" textlink="">
      <xdr:nvSpPr>
        <xdr:cNvPr id="1534" name="太陽 1533"/>
        <xdr:cNvSpPr/>
      </xdr:nvSpPr>
      <xdr:spPr>
        <a:xfrm>
          <a:off x="4344379" y="20845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251</xdr:row>
      <xdr:rowOff>31493</xdr:rowOff>
    </xdr:from>
    <xdr:to>
      <xdr:col>7</xdr:col>
      <xdr:colOff>359597</xdr:colOff>
      <xdr:row>251</xdr:row>
      <xdr:rowOff>136893</xdr:rowOff>
    </xdr:to>
    <xdr:sp macro="" textlink="">
      <xdr:nvSpPr>
        <xdr:cNvPr id="1535" name="月 1534"/>
        <xdr:cNvSpPr/>
      </xdr:nvSpPr>
      <xdr:spPr>
        <a:xfrm rot="13320000">
          <a:off x="4383597" y="21005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253</xdr:row>
      <xdr:rowOff>23653</xdr:rowOff>
    </xdr:from>
    <xdr:to>
      <xdr:col>7</xdr:col>
      <xdr:colOff>375890</xdr:colOff>
      <xdr:row>253</xdr:row>
      <xdr:rowOff>139714</xdr:rowOff>
    </xdr:to>
    <xdr:sp macro="" textlink="">
      <xdr:nvSpPr>
        <xdr:cNvPr id="1536" name="太陽 1535"/>
        <xdr:cNvSpPr/>
      </xdr:nvSpPr>
      <xdr:spPr>
        <a:xfrm>
          <a:off x="4344379" y="21302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254</xdr:row>
      <xdr:rowOff>31493</xdr:rowOff>
    </xdr:from>
    <xdr:to>
      <xdr:col>7</xdr:col>
      <xdr:colOff>359597</xdr:colOff>
      <xdr:row>254</xdr:row>
      <xdr:rowOff>136893</xdr:rowOff>
    </xdr:to>
    <xdr:sp macro="" textlink="">
      <xdr:nvSpPr>
        <xdr:cNvPr id="1537" name="月 1536"/>
        <xdr:cNvSpPr/>
      </xdr:nvSpPr>
      <xdr:spPr>
        <a:xfrm rot="13320000">
          <a:off x="4383597" y="21462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256</xdr:row>
      <xdr:rowOff>23653</xdr:rowOff>
    </xdr:from>
    <xdr:to>
      <xdr:col>7</xdr:col>
      <xdr:colOff>375890</xdr:colOff>
      <xdr:row>256</xdr:row>
      <xdr:rowOff>139714</xdr:rowOff>
    </xdr:to>
    <xdr:sp macro="" textlink="">
      <xdr:nvSpPr>
        <xdr:cNvPr id="1538" name="太陽 1537"/>
        <xdr:cNvSpPr/>
      </xdr:nvSpPr>
      <xdr:spPr>
        <a:xfrm>
          <a:off x="4344379" y="21759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257</xdr:row>
      <xdr:rowOff>31493</xdr:rowOff>
    </xdr:from>
    <xdr:to>
      <xdr:col>7</xdr:col>
      <xdr:colOff>359597</xdr:colOff>
      <xdr:row>257</xdr:row>
      <xdr:rowOff>136893</xdr:rowOff>
    </xdr:to>
    <xdr:sp macro="" textlink="">
      <xdr:nvSpPr>
        <xdr:cNvPr id="1539" name="月 1538"/>
        <xdr:cNvSpPr/>
      </xdr:nvSpPr>
      <xdr:spPr>
        <a:xfrm rot="13320000">
          <a:off x="4383597" y="21919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259</xdr:row>
      <xdr:rowOff>23653</xdr:rowOff>
    </xdr:from>
    <xdr:to>
      <xdr:col>7</xdr:col>
      <xdr:colOff>375890</xdr:colOff>
      <xdr:row>259</xdr:row>
      <xdr:rowOff>139714</xdr:rowOff>
    </xdr:to>
    <xdr:sp macro="" textlink="">
      <xdr:nvSpPr>
        <xdr:cNvPr id="1540" name="太陽 1539"/>
        <xdr:cNvSpPr/>
      </xdr:nvSpPr>
      <xdr:spPr>
        <a:xfrm>
          <a:off x="4344379" y="22216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260</xdr:row>
      <xdr:rowOff>31493</xdr:rowOff>
    </xdr:from>
    <xdr:to>
      <xdr:col>7</xdr:col>
      <xdr:colOff>359597</xdr:colOff>
      <xdr:row>260</xdr:row>
      <xdr:rowOff>136893</xdr:rowOff>
    </xdr:to>
    <xdr:sp macro="" textlink="">
      <xdr:nvSpPr>
        <xdr:cNvPr id="1541" name="月 1540"/>
        <xdr:cNvSpPr/>
      </xdr:nvSpPr>
      <xdr:spPr>
        <a:xfrm rot="13320000">
          <a:off x="4383597" y="22377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202</xdr:row>
      <xdr:rowOff>23653</xdr:rowOff>
    </xdr:from>
    <xdr:to>
      <xdr:col>7</xdr:col>
      <xdr:colOff>375890</xdr:colOff>
      <xdr:row>202</xdr:row>
      <xdr:rowOff>139714</xdr:rowOff>
    </xdr:to>
    <xdr:sp macro="" textlink="">
      <xdr:nvSpPr>
        <xdr:cNvPr id="1542" name="太陽 1541"/>
        <xdr:cNvSpPr/>
      </xdr:nvSpPr>
      <xdr:spPr>
        <a:xfrm>
          <a:off x="4344379" y="13530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203</xdr:row>
      <xdr:rowOff>31493</xdr:rowOff>
    </xdr:from>
    <xdr:to>
      <xdr:col>7</xdr:col>
      <xdr:colOff>359597</xdr:colOff>
      <xdr:row>203</xdr:row>
      <xdr:rowOff>136893</xdr:rowOff>
    </xdr:to>
    <xdr:sp macro="" textlink="">
      <xdr:nvSpPr>
        <xdr:cNvPr id="1543" name="月 1542"/>
        <xdr:cNvSpPr/>
      </xdr:nvSpPr>
      <xdr:spPr>
        <a:xfrm rot="13320000">
          <a:off x="4383597" y="13690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205</xdr:row>
      <xdr:rowOff>23653</xdr:rowOff>
    </xdr:from>
    <xdr:to>
      <xdr:col>7</xdr:col>
      <xdr:colOff>375890</xdr:colOff>
      <xdr:row>205</xdr:row>
      <xdr:rowOff>139714</xdr:rowOff>
    </xdr:to>
    <xdr:sp macro="" textlink="">
      <xdr:nvSpPr>
        <xdr:cNvPr id="1544" name="太陽 1543"/>
        <xdr:cNvSpPr/>
      </xdr:nvSpPr>
      <xdr:spPr>
        <a:xfrm>
          <a:off x="4344379" y="13987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206</xdr:row>
      <xdr:rowOff>31493</xdr:rowOff>
    </xdr:from>
    <xdr:to>
      <xdr:col>7</xdr:col>
      <xdr:colOff>359597</xdr:colOff>
      <xdr:row>206</xdr:row>
      <xdr:rowOff>136893</xdr:rowOff>
    </xdr:to>
    <xdr:sp macro="" textlink="">
      <xdr:nvSpPr>
        <xdr:cNvPr id="1545" name="月 1544"/>
        <xdr:cNvSpPr/>
      </xdr:nvSpPr>
      <xdr:spPr>
        <a:xfrm rot="13320000">
          <a:off x="4383597" y="14147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208</xdr:row>
      <xdr:rowOff>23653</xdr:rowOff>
    </xdr:from>
    <xdr:to>
      <xdr:col>7</xdr:col>
      <xdr:colOff>375890</xdr:colOff>
      <xdr:row>208</xdr:row>
      <xdr:rowOff>139714</xdr:rowOff>
    </xdr:to>
    <xdr:sp macro="" textlink="">
      <xdr:nvSpPr>
        <xdr:cNvPr id="1546" name="太陽 1545"/>
        <xdr:cNvSpPr/>
      </xdr:nvSpPr>
      <xdr:spPr>
        <a:xfrm>
          <a:off x="4344379" y="14444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209</xdr:row>
      <xdr:rowOff>31493</xdr:rowOff>
    </xdr:from>
    <xdr:to>
      <xdr:col>7</xdr:col>
      <xdr:colOff>359597</xdr:colOff>
      <xdr:row>209</xdr:row>
      <xdr:rowOff>136893</xdr:rowOff>
    </xdr:to>
    <xdr:sp macro="" textlink="">
      <xdr:nvSpPr>
        <xdr:cNvPr id="1547" name="月 1546"/>
        <xdr:cNvSpPr/>
      </xdr:nvSpPr>
      <xdr:spPr>
        <a:xfrm rot="13320000">
          <a:off x="4383597" y="14604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211</xdr:row>
      <xdr:rowOff>23653</xdr:rowOff>
    </xdr:from>
    <xdr:to>
      <xdr:col>7</xdr:col>
      <xdr:colOff>375890</xdr:colOff>
      <xdr:row>211</xdr:row>
      <xdr:rowOff>139714</xdr:rowOff>
    </xdr:to>
    <xdr:sp macro="" textlink="">
      <xdr:nvSpPr>
        <xdr:cNvPr id="1548" name="太陽 1547"/>
        <xdr:cNvSpPr/>
      </xdr:nvSpPr>
      <xdr:spPr>
        <a:xfrm>
          <a:off x="4344379" y="14901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212</xdr:row>
      <xdr:rowOff>31493</xdr:rowOff>
    </xdr:from>
    <xdr:to>
      <xdr:col>7</xdr:col>
      <xdr:colOff>359597</xdr:colOff>
      <xdr:row>212</xdr:row>
      <xdr:rowOff>136893</xdr:rowOff>
    </xdr:to>
    <xdr:sp macro="" textlink="">
      <xdr:nvSpPr>
        <xdr:cNvPr id="1549" name="月 1548"/>
        <xdr:cNvSpPr/>
      </xdr:nvSpPr>
      <xdr:spPr>
        <a:xfrm rot="13320000">
          <a:off x="4383597" y="15061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211</xdr:row>
      <xdr:rowOff>23653</xdr:rowOff>
    </xdr:from>
    <xdr:to>
      <xdr:col>7</xdr:col>
      <xdr:colOff>375890</xdr:colOff>
      <xdr:row>211</xdr:row>
      <xdr:rowOff>139714</xdr:rowOff>
    </xdr:to>
    <xdr:sp macro="" textlink="">
      <xdr:nvSpPr>
        <xdr:cNvPr id="1550" name="太陽 1549"/>
        <xdr:cNvSpPr/>
      </xdr:nvSpPr>
      <xdr:spPr>
        <a:xfrm>
          <a:off x="4344379" y="14901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212</xdr:row>
      <xdr:rowOff>31493</xdr:rowOff>
    </xdr:from>
    <xdr:to>
      <xdr:col>7</xdr:col>
      <xdr:colOff>359597</xdr:colOff>
      <xdr:row>212</xdr:row>
      <xdr:rowOff>136893</xdr:rowOff>
    </xdr:to>
    <xdr:sp macro="" textlink="">
      <xdr:nvSpPr>
        <xdr:cNvPr id="1551" name="月 1550"/>
        <xdr:cNvSpPr/>
      </xdr:nvSpPr>
      <xdr:spPr>
        <a:xfrm rot="13320000">
          <a:off x="4383597" y="15061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214</xdr:row>
      <xdr:rowOff>23653</xdr:rowOff>
    </xdr:from>
    <xdr:to>
      <xdr:col>7</xdr:col>
      <xdr:colOff>375890</xdr:colOff>
      <xdr:row>214</xdr:row>
      <xdr:rowOff>139714</xdr:rowOff>
    </xdr:to>
    <xdr:sp macro="" textlink="">
      <xdr:nvSpPr>
        <xdr:cNvPr id="1552" name="太陽 1551"/>
        <xdr:cNvSpPr/>
      </xdr:nvSpPr>
      <xdr:spPr>
        <a:xfrm>
          <a:off x="4344379" y="15358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215</xdr:row>
      <xdr:rowOff>31493</xdr:rowOff>
    </xdr:from>
    <xdr:to>
      <xdr:col>7</xdr:col>
      <xdr:colOff>359597</xdr:colOff>
      <xdr:row>215</xdr:row>
      <xdr:rowOff>136893</xdr:rowOff>
    </xdr:to>
    <xdr:sp macro="" textlink="">
      <xdr:nvSpPr>
        <xdr:cNvPr id="1553" name="月 1552"/>
        <xdr:cNvSpPr/>
      </xdr:nvSpPr>
      <xdr:spPr>
        <a:xfrm rot="13320000">
          <a:off x="4383597" y="15519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217</xdr:row>
      <xdr:rowOff>23653</xdr:rowOff>
    </xdr:from>
    <xdr:to>
      <xdr:col>7</xdr:col>
      <xdr:colOff>375890</xdr:colOff>
      <xdr:row>217</xdr:row>
      <xdr:rowOff>139714</xdr:rowOff>
    </xdr:to>
    <xdr:sp macro="" textlink="">
      <xdr:nvSpPr>
        <xdr:cNvPr id="1554" name="太陽 1553"/>
        <xdr:cNvSpPr/>
      </xdr:nvSpPr>
      <xdr:spPr>
        <a:xfrm>
          <a:off x="4344379" y="15816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218</xdr:row>
      <xdr:rowOff>31493</xdr:rowOff>
    </xdr:from>
    <xdr:to>
      <xdr:col>7</xdr:col>
      <xdr:colOff>359597</xdr:colOff>
      <xdr:row>218</xdr:row>
      <xdr:rowOff>136893</xdr:rowOff>
    </xdr:to>
    <xdr:sp macro="" textlink="">
      <xdr:nvSpPr>
        <xdr:cNvPr id="1555" name="月 1554"/>
        <xdr:cNvSpPr/>
      </xdr:nvSpPr>
      <xdr:spPr>
        <a:xfrm rot="13320000">
          <a:off x="4383597" y="15976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220</xdr:row>
      <xdr:rowOff>23653</xdr:rowOff>
    </xdr:from>
    <xdr:to>
      <xdr:col>7</xdr:col>
      <xdr:colOff>375890</xdr:colOff>
      <xdr:row>220</xdr:row>
      <xdr:rowOff>139714</xdr:rowOff>
    </xdr:to>
    <xdr:sp macro="" textlink="">
      <xdr:nvSpPr>
        <xdr:cNvPr id="1556" name="太陽 1555"/>
        <xdr:cNvSpPr/>
      </xdr:nvSpPr>
      <xdr:spPr>
        <a:xfrm>
          <a:off x="4344379" y="16273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221</xdr:row>
      <xdr:rowOff>31493</xdr:rowOff>
    </xdr:from>
    <xdr:to>
      <xdr:col>7</xdr:col>
      <xdr:colOff>359597</xdr:colOff>
      <xdr:row>221</xdr:row>
      <xdr:rowOff>136893</xdr:rowOff>
    </xdr:to>
    <xdr:sp macro="" textlink="">
      <xdr:nvSpPr>
        <xdr:cNvPr id="1557" name="月 1556"/>
        <xdr:cNvSpPr/>
      </xdr:nvSpPr>
      <xdr:spPr>
        <a:xfrm rot="13320000">
          <a:off x="4383597" y="16433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223</xdr:row>
      <xdr:rowOff>23653</xdr:rowOff>
    </xdr:from>
    <xdr:to>
      <xdr:col>7</xdr:col>
      <xdr:colOff>375890</xdr:colOff>
      <xdr:row>223</xdr:row>
      <xdr:rowOff>139714</xdr:rowOff>
    </xdr:to>
    <xdr:sp macro="" textlink="">
      <xdr:nvSpPr>
        <xdr:cNvPr id="1558" name="太陽 1557"/>
        <xdr:cNvSpPr/>
      </xdr:nvSpPr>
      <xdr:spPr>
        <a:xfrm>
          <a:off x="4344379" y="16730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224</xdr:row>
      <xdr:rowOff>31493</xdr:rowOff>
    </xdr:from>
    <xdr:to>
      <xdr:col>7</xdr:col>
      <xdr:colOff>359597</xdr:colOff>
      <xdr:row>224</xdr:row>
      <xdr:rowOff>136893</xdr:rowOff>
    </xdr:to>
    <xdr:sp macro="" textlink="">
      <xdr:nvSpPr>
        <xdr:cNvPr id="1559" name="月 1558"/>
        <xdr:cNvSpPr/>
      </xdr:nvSpPr>
      <xdr:spPr>
        <a:xfrm rot="13320000">
          <a:off x="4383597" y="16890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226</xdr:row>
      <xdr:rowOff>23653</xdr:rowOff>
    </xdr:from>
    <xdr:to>
      <xdr:col>7</xdr:col>
      <xdr:colOff>375890</xdr:colOff>
      <xdr:row>226</xdr:row>
      <xdr:rowOff>139714</xdr:rowOff>
    </xdr:to>
    <xdr:sp macro="" textlink="">
      <xdr:nvSpPr>
        <xdr:cNvPr id="1560" name="太陽 1559"/>
        <xdr:cNvSpPr/>
      </xdr:nvSpPr>
      <xdr:spPr>
        <a:xfrm>
          <a:off x="4344379" y="1718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227</xdr:row>
      <xdr:rowOff>31493</xdr:rowOff>
    </xdr:from>
    <xdr:to>
      <xdr:col>7</xdr:col>
      <xdr:colOff>359597</xdr:colOff>
      <xdr:row>227</xdr:row>
      <xdr:rowOff>136893</xdr:rowOff>
    </xdr:to>
    <xdr:sp macro="" textlink="">
      <xdr:nvSpPr>
        <xdr:cNvPr id="1561" name="月 1560"/>
        <xdr:cNvSpPr/>
      </xdr:nvSpPr>
      <xdr:spPr>
        <a:xfrm rot="13320000">
          <a:off x="4383597" y="1734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229</xdr:row>
      <xdr:rowOff>23653</xdr:rowOff>
    </xdr:from>
    <xdr:to>
      <xdr:col>7</xdr:col>
      <xdr:colOff>375890</xdr:colOff>
      <xdr:row>229</xdr:row>
      <xdr:rowOff>139714</xdr:rowOff>
    </xdr:to>
    <xdr:sp macro="" textlink="">
      <xdr:nvSpPr>
        <xdr:cNvPr id="1562" name="太陽 1561"/>
        <xdr:cNvSpPr/>
      </xdr:nvSpPr>
      <xdr:spPr>
        <a:xfrm>
          <a:off x="4344379" y="17644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230</xdr:row>
      <xdr:rowOff>31493</xdr:rowOff>
    </xdr:from>
    <xdr:to>
      <xdr:col>7</xdr:col>
      <xdr:colOff>359597</xdr:colOff>
      <xdr:row>230</xdr:row>
      <xdr:rowOff>136893</xdr:rowOff>
    </xdr:to>
    <xdr:sp macro="" textlink="">
      <xdr:nvSpPr>
        <xdr:cNvPr id="1563" name="月 1562"/>
        <xdr:cNvSpPr/>
      </xdr:nvSpPr>
      <xdr:spPr>
        <a:xfrm rot="13320000">
          <a:off x="4383597" y="17805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232</xdr:row>
      <xdr:rowOff>23653</xdr:rowOff>
    </xdr:from>
    <xdr:to>
      <xdr:col>7</xdr:col>
      <xdr:colOff>375890</xdr:colOff>
      <xdr:row>232</xdr:row>
      <xdr:rowOff>139714</xdr:rowOff>
    </xdr:to>
    <xdr:sp macro="" textlink="">
      <xdr:nvSpPr>
        <xdr:cNvPr id="1564" name="太陽 1563"/>
        <xdr:cNvSpPr/>
      </xdr:nvSpPr>
      <xdr:spPr>
        <a:xfrm>
          <a:off x="4344379" y="18102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233</xdr:row>
      <xdr:rowOff>31493</xdr:rowOff>
    </xdr:from>
    <xdr:to>
      <xdr:col>7</xdr:col>
      <xdr:colOff>359597</xdr:colOff>
      <xdr:row>233</xdr:row>
      <xdr:rowOff>136893</xdr:rowOff>
    </xdr:to>
    <xdr:sp macro="" textlink="">
      <xdr:nvSpPr>
        <xdr:cNvPr id="1565" name="月 1564"/>
        <xdr:cNvSpPr/>
      </xdr:nvSpPr>
      <xdr:spPr>
        <a:xfrm rot="13320000">
          <a:off x="4383597" y="18262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235</xdr:row>
      <xdr:rowOff>23653</xdr:rowOff>
    </xdr:from>
    <xdr:to>
      <xdr:col>7</xdr:col>
      <xdr:colOff>375890</xdr:colOff>
      <xdr:row>235</xdr:row>
      <xdr:rowOff>139714</xdr:rowOff>
    </xdr:to>
    <xdr:sp macro="" textlink="">
      <xdr:nvSpPr>
        <xdr:cNvPr id="1566" name="太陽 1565"/>
        <xdr:cNvSpPr/>
      </xdr:nvSpPr>
      <xdr:spPr>
        <a:xfrm>
          <a:off x="4344379" y="18559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236</xdr:row>
      <xdr:rowOff>31493</xdr:rowOff>
    </xdr:from>
    <xdr:to>
      <xdr:col>7</xdr:col>
      <xdr:colOff>359597</xdr:colOff>
      <xdr:row>236</xdr:row>
      <xdr:rowOff>136893</xdr:rowOff>
    </xdr:to>
    <xdr:sp macro="" textlink="">
      <xdr:nvSpPr>
        <xdr:cNvPr id="1567" name="月 1566"/>
        <xdr:cNvSpPr/>
      </xdr:nvSpPr>
      <xdr:spPr>
        <a:xfrm rot="13320000">
          <a:off x="4383597" y="18719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238</xdr:row>
      <xdr:rowOff>23653</xdr:rowOff>
    </xdr:from>
    <xdr:to>
      <xdr:col>7</xdr:col>
      <xdr:colOff>375890</xdr:colOff>
      <xdr:row>238</xdr:row>
      <xdr:rowOff>139714</xdr:rowOff>
    </xdr:to>
    <xdr:sp macro="" textlink="">
      <xdr:nvSpPr>
        <xdr:cNvPr id="1568" name="太陽 1567"/>
        <xdr:cNvSpPr/>
      </xdr:nvSpPr>
      <xdr:spPr>
        <a:xfrm>
          <a:off x="4344379" y="19016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239</xdr:row>
      <xdr:rowOff>31493</xdr:rowOff>
    </xdr:from>
    <xdr:to>
      <xdr:col>7</xdr:col>
      <xdr:colOff>359597</xdr:colOff>
      <xdr:row>239</xdr:row>
      <xdr:rowOff>136893</xdr:rowOff>
    </xdr:to>
    <xdr:sp macro="" textlink="">
      <xdr:nvSpPr>
        <xdr:cNvPr id="1569" name="月 1568"/>
        <xdr:cNvSpPr/>
      </xdr:nvSpPr>
      <xdr:spPr>
        <a:xfrm rot="13320000">
          <a:off x="4383597" y="19176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241</xdr:row>
      <xdr:rowOff>23653</xdr:rowOff>
    </xdr:from>
    <xdr:to>
      <xdr:col>7</xdr:col>
      <xdr:colOff>375890</xdr:colOff>
      <xdr:row>241</xdr:row>
      <xdr:rowOff>139714</xdr:rowOff>
    </xdr:to>
    <xdr:sp macro="" textlink="">
      <xdr:nvSpPr>
        <xdr:cNvPr id="1570" name="太陽 1569"/>
        <xdr:cNvSpPr/>
      </xdr:nvSpPr>
      <xdr:spPr>
        <a:xfrm>
          <a:off x="4344379" y="19473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242</xdr:row>
      <xdr:rowOff>31493</xdr:rowOff>
    </xdr:from>
    <xdr:to>
      <xdr:col>7</xdr:col>
      <xdr:colOff>359597</xdr:colOff>
      <xdr:row>242</xdr:row>
      <xdr:rowOff>136893</xdr:rowOff>
    </xdr:to>
    <xdr:sp macro="" textlink="">
      <xdr:nvSpPr>
        <xdr:cNvPr id="1571" name="月 1570"/>
        <xdr:cNvSpPr/>
      </xdr:nvSpPr>
      <xdr:spPr>
        <a:xfrm rot="13320000">
          <a:off x="4383597" y="19633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241</xdr:row>
      <xdr:rowOff>23653</xdr:rowOff>
    </xdr:from>
    <xdr:to>
      <xdr:col>7</xdr:col>
      <xdr:colOff>375890</xdr:colOff>
      <xdr:row>241</xdr:row>
      <xdr:rowOff>139714</xdr:rowOff>
    </xdr:to>
    <xdr:sp macro="" textlink="">
      <xdr:nvSpPr>
        <xdr:cNvPr id="1572" name="太陽 1571"/>
        <xdr:cNvSpPr/>
      </xdr:nvSpPr>
      <xdr:spPr>
        <a:xfrm>
          <a:off x="4344379" y="19473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242</xdr:row>
      <xdr:rowOff>31493</xdr:rowOff>
    </xdr:from>
    <xdr:to>
      <xdr:col>7</xdr:col>
      <xdr:colOff>359597</xdr:colOff>
      <xdr:row>242</xdr:row>
      <xdr:rowOff>136893</xdr:rowOff>
    </xdr:to>
    <xdr:sp macro="" textlink="">
      <xdr:nvSpPr>
        <xdr:cNvPr id="1573" name="月 1572"/>
        <xdr:cNvSpPr/>
      </xdr:nvSpPr>
      <xdr:spPr>
        <a:xfrm rot="13320000">
          <a:off x="4383597" y="19633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244</xdr:row>
      <xdr:rowOff>23653</xdr:rowOff>
    </xdr:from>
    <xdr:to>
      <xdr:col>7</xdr:col>
      <xdr:colOff>375890</xdr:colOff>
      <xdr:row>244</xdr:row>
      <xdr:rowOff>139714</xdr:rowOff>
    </xdr:to>
    <xdr:sp macro="" textlink="">
      <xdr:nvSpPr>
        <xdr:cNvPr id="1574" name="太陽 1573"/>
        <xdr:cNvSpPr/>
      </xdr:nvSpPr>
      <xdr:spPr>
        <a:xfrm>
          <a:off x="4344379" y="19930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245</xdr:row>
      <xdr:rowOff>31493</xdr:rowOff>
    </xdr:from>
    <xdr:to>
      <xdr:col>7</xdr:col>
      <xdr:colOff>359597</xdr:colOff>
      <xdr:row>245</xdr:row>
      <xdr:rowOff>136893</xdr:rowOff>
    </xdr:to>
    <xdr:sp macro="" textlink="">
      <xdr:nvSpPr>
        <xdr:cNvPr id="1575" name="月 1574"/>
        <xdr:cNvSpPr/>
      </xdr:nvSpPr>
      <xdr:spPr>
        <a:xfrm rot="13320000">
          <a:off x="4383597" y="20091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247</xdr:row>
      <xdr:rowOff>23653</xdr:rowOff>
    </xdr:from>
    <xdr:to>
      <xdr:col>7</xdr:col>
      <xdr:colOff>375890</xdr:colOff>
      <xdr:row>247</xdr:row>
      <xdr:rowOff>139714</xdr:rowOff>
    </xdr:to>
    <xdr:sp macro="" textlink="">
      <xdr:nvSpPr>
        <xdr:cNvPr id="1576" name="太陽 1575"/>
        <xdr:cNvSpPr/>
      </xdr:nvSpPr>
      <xdr:spPr>
        <a:xfrm>
          <a:off x="4344379" y="20388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248</xdr:row>
      <xdr:rowOff>31493</xdr:rowOff>
    </xdr:from>
    <xdr:to>
      <xdr:col>7</xdr:col>
      <xdr:colOff>359597</xdr:colOff>
      <xdr:row>248</xdr:row>
      <xdr:rowOff>136893</xdr:rowOff>
    </xdr:to>
    <xdr:sp macro="" textlink="">
      <xdr:nvSpPr>
        <xdr:cNvPr id="1577" name="月 1576"/>
        <xdr:cNvSpPr/>
      </xdr:nvSpPr>
      <xdr:spPr>
        <a:xfrm rot="13320000">
          <a:off x="4383597" y="20548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250</xdr:row>
      <xdr:rowOff>23653</xdr:rowOff>
    </xdr:from>
    <xdr:to>
      <xdr:col>7</xdr:col>
      <xdr:colOff>375890</xdr:colOff>
      <xdr:row>250</xdr:row>
      <xdr:rowOff>139714</xdr:rowOff>
    </xdr:to>
    <xdr:sp macro="" textlink="">
      <xdr:nvSpPr>
        <xdr:cNvPr id="1578" name="太陽 1577"/>
        <xdr:cNvSpPr/>
      </xdr:nvSpPr>
      <xdr:spPr>
        <a:xfrm>
          <a:off x="4344379" y="20845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251</xdr:row>
      <xdr:rowOff>31493</xdr:rowOff>
    </xdr:from>
    <xdr:to>
      <xdr:col>7</xdr:col>
      <xdr:colOff>359597</xdr:colOff>
      <xdr:row>251</xdr:row>
      <xdr:rowOff>136893</xdr:rowOff>
    </xdr:to>
    <xdr:sp macro="" textlink="">
      <xdr:nvSpPr>
        <xdr:cNvPr id="1579" name="月 1578"/>
        <xdr:cNvSpPr/>
      </xdr:nvSpPr>
      <xdr:spPr>
        <a:xfrm rot="13320000">
          <a:off x="4383597" y="21005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253</xdr:row>
      <xdr:rowOff>23653</xdr:rowOff>
    </xdr:from>
    <xdr:to>
      <xdr:col>7</xdr:col>
      <xdr:colOff>375890</xdr:colOff>
      <xdr:row>253</xdr:row>
      <xdr:rowOff>139714</xdr:rowOff>
    </xdr:to>
    <xdr:sp macro="" textlink="">
      <xdr:nvSpPr>
        <xdr:cNvPr id="1580" name="太陽 1579"/>
        <xdr:cNvSpPr/>
      </xdr:nvSpPr>
      <xdr:spPr>
        <a:xfrm>
          <a:off x="4344379" y="21302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254</xdr:row>
      <xdr:rowOff>31493</xdr:rowOff>
    </xdr:from>
    <xdr:to>
      <xdr:col>7</xdr:col>
      <xdr:colOff>359597</xdr:colOff>
      <xdr:row>254</xdr:row>
      <xdr:rowOff>136893</xdr:rowOff>
    </xdr:to>
    <xdr:sp macro="" textlink="">
      <xdr:nvSpPr>
        <xdr:cNvPr id="1581" name="月 1580"/>
        <xdr:cNvSpPr/>
      </xdr:nvSpPr>
      <xdr:spPr>
        <a:xfrm rot="13320000">
          <a:off x="4383597" y="21462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256</xdr:row>
      <xdr:rowOff>23653</xdr:rowOff>
    </xdr:from>
    <xdr:to>
      <xdr:col>7</xdr:col>
      <xdr:colOff>375890</xdr:colOff>
      <xdr:row>256</xdr:row>
      <xdr:rowOff>139714</xdr:rowOff>
    </xdr:to>
    <xdr:sp macro="" textlink="">
      <xdr:nvSpPr>
        <xdr:cNvPr id="1582" name="太陽 1581"/>
        <xdr:cNvSpPr/>
      </xdr:nvSpPr>
      <xdr:spPr>
        <a:xfrm>
          <a:off x="4344379" y="21759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257</xdr:row>
      <xdr:rowOff>31493</xdr:rowOff>
    </xdr:from>
    <xdr:to>
      <xdr:col>7</xdr:col>
      <xdr:colOff>359597</xdr:colOff>
      <xdr:row>257</xdr:row>
      <xdr:rowOff>136893</xdr:rowOff>
    </xdr:to>
    <xdr:sp macro="" textlink="">
      <xdr:nvSpPr>
        <xdr:cNvPr id="1583" name="月 1582"/>
        <xdr:cNvSpPr/>
      </xdr:nvSpPr>
      <xdr:spPr>
        <a:xfrm rot="13320000">
          <a:off x="4383597" y="21919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259</xdr:row>
      <xdr:rowOff>23653</xdr:rowOff>
    </xdr:from>
    <xdr:to>
      <xdr:col>7</xdr:col>
      <xdr:colOff>375890</xdr:colOff>
      <xdr:row>259</xdr:row>
      <xdr:rowOff>139714</xdr:rowOff>
    </xdr:to>
    <xdr:sp macro="" textlink="">
      <xdr:nvSpPr>
        <xdr:cNvPr id="1584" name="太陽 1583"/>
        <xdr:cNvSpPr/>
      </xdr:nvSpPr>
      <xdr:spPr>
        <a:xfrm>
          <a:off x="4344379" y="22216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260</xdr:row>
      <xdr:rowOff>31493</xdr:rowOff>
    </xdr:from>
    <xdr:to>
      <xdr:col>7</xdr:col>
      <xdr:colOff>359597</xdr:colOff>
      <xdr:row>260</xdr:row>
      <xdr:rowOff>136893</xdr:rowOff>
    </xdr:to>
    <xdr:sp macro="" textlink="">
      <xdr:nvSpPr>
        <xdr:cNvPr id="1585" name="月 1584"/>
        <xdr:cNvSpPr/>
      </xdr:nvSpPr>
      <xdr:spPr>
        <a:xfrm rot="13320000">
          <a:off x="4383597" y="22377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202</xdr:row>
      <xdr:rowOff>23653</xdr:rowOff>
    </xdr:from>
    <xdr:to>
      <xdr:col>7</xdr:col>
      <xdr:colOff>375890</xdr:colOff>
      <xdr:row>202</xdr:row>
      <xdr:rowOff>139714</xdr:rowOff>
    </xdr:to>
    <xdr:sp macro="" textlink="">
      <xdr:nvSpPr>
        <xdr:cNvPr id="1586" name="太陽 1585"/>
        <xdr:cNvSpPr/>
      </xdr:nvSpPr>
      <xdr:spPr>
        <a:xfrm>
          <a:off x="4344379" y="13530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203</xdr:row>
      <xdr:rowOff>31493</xdr:rowOff>
    </xdr:from>
    <xdr:to>
      <xdr:col>7</xdr:col>
      <xdr:colOff>359597</xdr:colOff>
      <xdr:row>203</xdr:row>
      <xdr:rowOff>136893</xdr:rowOff>
    </xdr:to>
    <xdr:sp macro="" textlink="">
      <xdr:nvSpPr>
        <xdr:cNvPr id="1587" name="月 1586"/>
        <xdr:cNvSpPr/>
      </xdr:nvSpPr>
      <xdr:spPr>
        <a:xfrm rot="13320000">
          <a:off x="4383597" y="13690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205</xdr:row>
      <xdr:rowOff>23653</xdr:rowOff>
    </xdr:from>
    <xdr:to>
      <xdr:col>7</xdr:col>
      <xdr:colOff>375890</xdr:colOff>
      <xdr:row>205</xdr:row>
      <xdr:rowOff>139714</xdr:rowOff>
    </xdr:to>
    <xdr:sp macro="" textlink="">
      <xdr:nvSpPr>
        <xdr:cNvPr id="1588" name="太陽 1587"/>
        <xdr:cNvSpPr/>
      </xdr:nvSpPr>
      <xdr:spPr>
        <a:xfrm>
          <a:off x="4344379" y="13987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206</xdr:row>
      <xdr:rowOff>31493</xdr:rowOff>
    </xdr:from>
    <xdr:to>
      <xdr:col>7</xdr:col>
      <xdr:colOff>359597</xdr:colOff>
      <xdr:row>206</xdr:row>
      <xdr:rowOff>136893</xdr:rowOff>
    </xdr:to>
    <xdr:sp macro="" textlink="">
      <xdr:nvSpPr>
        <xdr:cNvPr id="1589" name="月 1588"/>
        <xdr:cNvSpPr/>
      </xdr:nvSpPr>
      <xdr:spPr>
        <a:xfrm rot="13320000">
          <a:off x="4383597" y="14147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208</xdr:row>
      <xdr:rowOff>23653</xdr:rowOff>
    </xdr:from>
    <xdr:to>
      <xdr:col>7</xdr:col>
      <xdr:colOff>375890</xdr:colOff>
      <xdr:row>208</xdr:row>
      <xdr:rowOff>139714</xdr:rowOff>
    </xdr:to>
    <xdr:sp macro="" textlink="">
      <xdr:nvSpPr>
        <xdr:cNvPr id="1590" name="太陽 1589"/>
        <xdr:cNvSpPr/>
      </xdr:nvSpPr>
      <xdr:spPr>
        <a:xfrm>
          <a:off x="4344379" y="14444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209</xdr:row>
      <xdr:rowOff>31493</xdr:rowOff>
    </xdr:from>
    <xdr:to>
      <xdr:col>7</xdr:col>
      <xdr:colOff>359597</xdr:colOff>
      <xdr:row>209</xdr:row>
      <xdr:rowOff>136893</xdr:rowOff>
    </xdr:to>
    <xdr:sp macro="" textlink="">
      <xdr:nvSpPr>
        <xdr:cNvPr id="1591" name="月 1590"/>
        <xdr:cNvSpPr/>
      </xdr:nvSpPr>
      <xdr:spPr>
        <a:xfrm rot="13320000">
          <a:off x="4383597" y="14604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211</xdr:row>
      <xdr:rowOff>23653</xdr:rowOff>
    </xdr:from>
    <xdr:to>
      <xdr:col>7</xdr:col>
      <xdr:colOff>375890</xdr:colOff>
      <xdr:row>211</xdr:row>
      <xdr:rowOff>139714</xdr:rowOff>
    </xdr:to>
    <xdr:sp macro="" textlink="">
      <xdr:nvSpPr>
        <xdr:cNvPr id="1592" name="太陽 1591"/>
        <xdr:cNvSpPr/>
      </xdr:nvSpPr>
      <xdr:spPr>
        <a:xfrm>
          <a:off x="4344379" y="14901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212</xdr:row>
      <xdr:rowOff>31493</xdr:rowOff>
    </xdr:from>
    <xdr:to>
      <xdr:col>7</xdr:col>
      <xdr:colOff>359597</xdr:colOff>
      <xdr:row>212</xdr:row>
      <xdr:rowOff>136893</xdr:rowOff>
    </xdr:to>
    <xdr:sp macro="" textlink="">
      <xdr:nvSpPr>
        <xdr:cNvPr id="1593" name="月 1592"/>
        <xdr:cNvSpPr/>
      </xdr:nvSpPr>
      <xdr:spPr>
        <a:xfrm rot="13320000">
          <a:off x="4383597" y="15061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211</xdr:row>
      <xdr:rowOff>23653</xdr:rowOff>
    </xdr:from>
    <xdr:to>
      <xdr:col>7</xdr:col>
      <xdr:colOff>375890</xdr:colOff>
      <xdr:row>211</xdr:row>
      <xdr:rowOff>139714</xdr:rowOff>
    </xdr:to>
    <xdr:sp macro="" textlink="">
      <xdr:nvSpPr>
        <xdr:cNvPr id="1594" name="太陽 1593"/>
        <xdr:cNvSpPr/>
      </xdr:nvSpPr>
      <xdr:spPr>
        <a:xfrm>
          <a:off x="4344379" y="14901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212</xdr:row>
      <xdr:rowOff>31493</xdr:rowOff>
    </xdr:from>
    <xdr:to>
      <xdr:col>7</xdr:col>
      <xdr:colOff>359597</xdr:colOff>
      <xdr:row>212</xdr:row>
      <xdr:rowOff>136893</xdr:rowOff>
    </xdr:to>
    <xdr:sp macro="" textlink="">
      <xdr:nvSpPr>
        <xdr:cNvPr id="1595" name="月 1594"/>
        <xdr:cNvSpPr/>
      </xdr:nvSpPr>
      <xdr:spPr>
        <a:xfrm rot="13320000">
          <a:off x="4383597" y="15061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214</xdr:row>
      <xdr:rowOff>23653</xdr:rowOff>
    </xdr:from>
    <xdr:to>
      <xdr:col>7</xdr:col>
      <xdr:colOff>375890</xdr:colOff>
      <xdr:row>214</xdr:row>
      <xdr:rowOff>139714</xdr:rowOff>
    </xdr:to>
    <xdr:sp macro="" textlink="">
      <xdr:nvSpPr>
        <xdr:cNvPr id="1596" name="太陽 1595"/>
        <xdr:cNvSpPr/>
      </xdr:nvSpPr>
      <xdr:spPr>
        <a:xfrm>
          <a:off x="4344379" y="15358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215</xdr:row>
      <xdr:rowOff>31493</xdr:rowOff>
    </xdr:from>
    <xdr:to>
      <xdr:col>7</xdr:col>
      <xdr:colOff>359597</xdr:colOff>
      <xdr:row>215</xdr:row>
      <xdr:rowOff>136893</xdr:rowOff>
    </xdr:to>
    <xdr:sp macro="" textlink="">
      <xdr:nvSpPr>
        <xdr:cNvPr id="1597" name="月 1596"/>
        <xdr:cNvSpPr/>
      </xdr:nvSpPr>
      <xdr:spPr>
        <a:xfrm rot="13320000">
          <a:off x="4383597" y="15519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217</xdr:row>
      <xdr:rowOff>23653</xdr:rowOff>
    </xdr:from>
    <xdr:to>
      <xdr:col>7</xdr:col>
      <xdr:colOff>375890</xdr:colOff>
      <xdr:row>217</xdr:row>
      <xdr:rowOff>139714</xdr:rowOff>
    </xdr:to>
    <xdr:sp macro="" textlink="">
      <xdr:nvSpPr>
        <xdr:cNvPr id="1598" name="太陽 1597"/>
        <xdr:cNvSpPr/>
      </xdr:nvSpPr>
      <xdr:spPr>
        <a:xfrm>
          <a:off x="4344379" y="15816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218</xdr:row>
      <xdr:rowOff>31493</xdr:rowOff>
    </xdr:from>
    <xdr:to>
      <xdr:col>7</xdr:col>
      <xdr:colOff>359597</xdr:colOff>
      <xdr:row>218</xdr:row>
      <xdr:rowOff>136893</xdr:rowOff>
    </xdr:to>
    <xdr:sp macro="" textlink="">
      <xdr:nvSpPr>
        <xdr:cNvPr id="1599" name="月 1598"/>
        <xdr:cNvSpPr/>
      </xdr:nvSpPr>
      <xdr:spPr>
        <a:xfrm rot="13320000">
          <a:off x="4383597" y="15976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220</xdr:row>
      <xdr:rowOff>23653</xdr:rowOff>
    </xdr:from>
    <xdr:to>
      <xdr:col>7</xdr:col>
      <xdr:colOff>375890</xdr:colOff>
      <xdr:row>220</xdr:row>
      <xdr:rowOff>139714</xdr:rowOff>
    </xdr:to>
    <xdr:sp macro="" textlink="">
      <xdr:nvSpPr>
        <xdr:cNvPr id="1600" name="太陽 1599"/>
        <xdr:cNvSpPr/>
      </xdr:nvSpPr>
      <xdr:spPr>
        <a:xfrm>
          <a:off x="4344379" y="16273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221</xdr:row>
      <xdr:rowOff>31493</xdr:rowOff>
    </xdr:from>
    <xdr:to>
      <xdr:col>7</xdr:col>
      <xdr:colOff>359597</xdr:colOff>
      <xdr:row>221</xdr:row>
      <xdr:rowOff>136893</xdr:rowOff>
    </xdr:to>
    <xdr:sp macro="" textlink="">
      <xdr:nvSpPr>
        <xdr:cNvPr id="1601" name="月 1600"/>
        <xdr:cNvSpPr/>
      </xdr:nvSpPr>
      <xdr:spPr>
        <a:xfrm rot="13320000">
          <a:off x="4383597" y="16433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223</xdr:row>
      <xdr:rowOff>23653</xdr:rowOff>
    </xdr:from>
    <xdr:to>
      <xdr:col>7</xdr:col>
      <xdr:colOff>375890</xdr:colOff>
      <xdr:row>223</xdr:row>
      <xdr:rowOff>139714</xdr:rowOff>
    </xdr:to>
    <xdr:sp macro="" textlink="">
      <xdr:nvSpPr>
        <xdr:cNvPr id="1602" name="太陽 1601"/>
        <xdr:cNvSpPr/>
      </xdr:nvSpPr>
      <xdr:spPr>
        <a:xfrm>
          <a:off x="4344379" y="16730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224</xdr:row>
      <xdr:rowOff>31493</xdr:rowOff>
    </xdr:from>
    <xdr:to>
      <xdr:col>7</xdr:col>
      <xdr:colOff>359597</xdr:colOff>
      <xdr:row>224</xdr:row>
      <xdr:rowOff>136893</xdr:rowOff>
    </xdr:to>
    <xdr:sp macro="" textlink="">
      <xdr:nvSpPr>
        <xdr:cNvPr id="1603" name="月 1602"/>
        <xdr:cNvSpPr/>
      </xdr:nvSpPr>
      <xdr:spPr>
        <a:xfrm rot="13320000">
          <a:off x="4383597" y="16890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226</xdr:row>
      <xdr:rowOff>23653</xdr:rowOff>
    </xdr:from>
    <xdr:to>
      <xdr:col>7</xdr:col>
      <xdr:colOff>375890</xdr:colOff>
      <xdr:row>226</xdr:row>
      <xdr:rowOff>139714</xdr:rowOff>
    </xdr:to>
    <xdr:sp macro="" textlink="">
      <xdr:nvSpPr>
        <xdr:cNvPr id="1604" name="太陽 1603"/>
        <xdr:cNvSpPr/>
      </xdr:nvSpPr>
      <xdr:spPr>
        <a:xfrm>
          <a:off x="4344379" y="1718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227</xdr:row>
      <xdr:rowOff>31493</xdr:rowOff>
    </xdr:from>
    <xdr:to>
      <xdr:col>7</xdr:col>
      <xdr:colOff>359597</xdr:colOff>
      <xdr:row>227</xdr:row>
      <xdr:rowOff>136893</xdr:rowOff>
    </xdr:to>
    <xdr:sp macro="" textlink="">
      <xdr:nvSpPr>
        <xdr:cNvPr id="1605" name="月 1604"/>
        <xdr:cNvSpPr/>
      </xdr:nvSpPr>
      <xdr:spPr>
        <a:xfrm rot="13320000">
          <a:off x="4383597" y="1734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229</xdr:row>
      <xdr:rowOff>23653</xdr:rowOff>
    </xdr:from>
    <xdr:to>
      <xdr:col>7</xdr:col>
      <xdr:colOff>375890</xdr:colOff>
      <xdr:row>229</xdr:row>
      <xdr:rowOff>139714</xdr:rowOff>
    </xdr:to>
    <xdr:sp macro="" textlink="">
      <xdr:nvSpPr>
        <xdr:cNvPr id="1606" name="太陽 1605"/>
        <xdr:cNvSpPr/>
      </xdr:nvSpPr>
      <xdr:spPr>
        <a:xfrm>
          <a:off x="4344379" y="17644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230</xdr:row>
      <xdr:rowOff>31493</xdr:rowOff>
    </xdr:from>
    <xdr:to>
      <xdr:col>7</xdr:col>
      <xdr:colOff>359597</xdr:colOff>
      <xdr:row>230</xdr:row>
      <xdr:rowOff>136893</xdr:rowOff>
    </xdr:to>
    <xdr:sp macro="" textlink="">
      <xdr:nvSpPr>
        <xdr:cNvPr id="1607" name="月 1606"/>
        <xdr:cNvSpPr/>
      </xdr:nvSpPr>
      <xdr:spPr>
        <a:xfrm rot="13320000">
          <a:off x="4383597" y="17805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232</xdr:row>
      <xdr:rowOff>23653</xdr:rowOff>
    </xdr:from>
    <xdr:to>
      <xdr:col>7</xdr:col>
      <xdr:colOff>375890</xdr:colOff>
      <xdr:row>232</xdr:row>
      <xdr:rowOff>139714</xdr:rowOff>
    </xdr:to>
    <xdr:sp macro="" textlink="">
      <xdr:nvSpPr>
        <xdr:cNvPr id="1608" name="太陽 1607"/>
        <xdr:cNvSpPr/>
      </xdr:nvSpPr>
      <xdr:spPr>
        <a:xfrm>
          <a:off x="4344379" y="18102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233</xdr:row>
      <xdr:rowOff>31493</xdr:rowOff>
    </xdr:from>
    <xdr:to>
      <xdr:col>7</xdr:col>
      <xdr:colOff>359597</xdr:colOff>
      <xdr:row>233</xdr:row>
      <xdr:rowOff>136893</xdr:rowOff>
    </xdr:to>
    <xdr:sp macro="" textlink="">
      <xdr:nvSpPr>
        <xdr:cNvPr id="1609" name="月 1608"/>
        <xdr:cNvSpPr/>
      </xdr:nvSpPr>
      <xdr:spPr>
        <a:xfrm rot="13320000">
          <a:off x="4383597" y="18262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235</xdr:row>
      <xdr:rowOff>23653</xdr:rowOff>
    </xdr:from>
    <xdr:to>
      <xdr:col>7</xdr:col>
      <xdr:colOff>375890</xdr:colOff>
      <xdr:row>235</xdr:row>
      <xdr:rowOff>139714</xdr:rowOff>
    </xdr:to>
    <xdr:sp macro="" textlink="">
      <xdr:nvSpPr>
        <xdr:cNvPr id="1610" name="太陽 1609"/>
        <xdr:cNvSpPr/>
      </xdr:nvSpPr>
      <xdr:spPr>
        <a:xfrm>
          <a:off x="4344379" y="18559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236</xdr:row>
      <xdr:rowOff>31493</xdr:rowOff>
    </xdr:from>
    <xdr:to>
      <xdr:col>7</xdr:col>
      <xdr:colOff>359597</xdr:colOff>
      <xdr:row>236</xdr:row>
      <xdr:rowOff>136893</xdr:rowOff>
    </xdr:to>
    <xdr:sp macro="" textlink="">
      <xdr:nvSpPr>
        <xdr:cNvPr id="1611" name="月 1610"/>
        <xdr:cNvSpPr/>
      </xdr:nvSpPr>
      <xdr:spPr>
        <a:xfrm rot="13320000">
          <a:off x="4383597" y="18719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238</xdr:row>
      <xdr:rowOff>23653</xdr:rowOff>
    </xdr:from>
    <xdr:to>
      <xdr:col>7</xdr:col>
      <xdr:colOff>375890</xdr:colOff>
      <xdr:row>238</xdr:row>
      <xdr:rowOff>139714</xdr:rowOff>
    </xdr:to>
    <xdr:sp macro="" textlink="">
      <xdr:nvSpPr>
        <xdr:cNvPr id="1612" name="太陽 1611"/>
        <xdr:cNvSpPr/>
      </xdr:nvSpPr>
      <xdr:spPr>
        <a:xfrm>
          <a:off x="4344379" y="19016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239</xdr:row>
      <xdr:rowOff>31493</xdr:rowOff>
    </xdr:from>
    <xdr:to>
      <xdr:col>7</xdr:col>
      <xdr:colOff>359597</xdr:colOff>
      <xdr:row>239</xdr:row>
      <xdr:rowOff>136893</xdr:rowOff>
    </xdr:to>
    <xdr:sp macro="" textlink="">
      <xdr:nvSpPr>
        <xdr:cNvPr id="1613" name="月 1612"/>
        <xdr:cNvSpPr/>
      </xdr:nvSpPr>
      <xdr:spPr>
        <a:xfrm rot="13320000">
          <a:off x="4383597" y="19176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241</xdr:row>
      <xdr:rowOff>23653</xdr:rowOff>
    </xdr:from>
    <xdr:to>
      <xdr:col>7</xdr:col>
      <xdr:colOff>375890</xdr:colOff>
      <xdr:row>241</xdr:row>
      <xdr:rowOff>139714</xdr:rowOff>
    </xdr:to>
    <xdr:sp macro="" textlink="">
      <xdr:nvSpPr>
        <xdr:cNvPr id="1614" name="太陽 1613"/>
        <xdr:cNvSpPr/>
      </xdr:nvSpPr>
      <xdr:spPr>
        <a:xfrm>
          <a:off x="4344379" y="19473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242</xdr:row>
      <xdr:rowOff>31493</xdr:rowOff>
    </xdr:from>
    <xdr:to>
      <xdr:col>7</xdr:col>
      <xdr:colOff>359597</xdr:colOff>
      <xdr:row>242</xdr:row>
      <xdr:rowOff>136893</xdr:rowOff>
    </xdr:to>
    <xdr:sp macro="" textlink="">
      <xdr:nvSpPr>
        <xdr:cNvPr id="1615" name="月 1614"/>
        <xdr:cNvSpPr/>
      </xdr:nvSpPr>
      <xdr:spPr>
        <a:xfrm rot="13320000">
          <a:off x="4383597" y="19633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241</xdr:row>
      <xdr:rowOff>23653</xdr:rowOff>
    </xdr:from>
    <xdr:to>
      <xdr:col>7</xdr:col>
      <xdr:colOff>375890</xdr:colOff>
      <xdr:row>241</xdr:row>
      <xdr:rowOff>139714</xdr:rowOff>
    </xdr:to>
    <xdr:sp macro="" textlink="">
      <xdr:nvSpPr>
        <xdr:cNvPr id="1616" name="太陽 1615"/>
        <xdr:cNvSpPr/>
      </xdr:nvSpPr>
      <xdr:spPr>
        <a:xfrm>
          <a:off x="4344379" y="19473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242</xdr:row>
      <xdr:rowOff>31493</xdr:rowOff>
    </xdr:from>
    <xdr:to>
      <xdr:col>7</xdr:col>
      <xdr:colOff>359597</xdr:colOff>
      <xdr:row>242</xdr:row>
      <xdr:rowOff>136893</xdr:rowOff>
    </xdr:to>
    <xdr:sp macro="" textlink="">
      <xdr:nvSpPr>
        <xdr:cNvPr id="1617" name="月 1616"/>
        <xdr:cNvSpPr/>
      </xdr:nvSpPr>
      <xdr:spPr>
        <a:xfrm rot="13320000">
          <a:off x="4383597" y="19633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244</xdr:row>
      <xdr:rowOff>23653</xdr:rowOff>
    </xdr:from>
    <xdr:to>
      <xdr:col>7</xdr:col>
      <xdr:colOff>375890</xdr:colOff>
      <xdr:row>244</xdr:row>
      <xdr:rowOff>139714</xdr:rowOff>
    </xdr:to>
    <xdr:sp macro="" textlink="">
      <xdr:nvSpPr>
        <xdr:cNvPr id="1618" name="太陽 1617"/>
        <xdr:cNvSpPr/>
      </xdr:nvSpPr>
      <xdr:spPr>
        <a:xfrm>
          <a:off x="4344379" y="19930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245</xdr:row>
      <xdr:rowOff>31493</xdr:rowOff>
    </xdr:from>
    <xdr:to>
      <xdr:col>7</xdr:col>
      <xdr:colOff>359597</xdr:colOff>
      <xdr:row>245</xdr:row>
      <xdr:rowOff>136893</xdr:rowOff>
    </xdr:to>
    <xdr:sp macro="" textlink="">
      <xdr:nvSpPr>
        <xdr:cNvPr id="1619" name="月 1618"/>
        <xdr:cNvSpPr/>
      </xdr:nvSpPr>
      <xdr:spPr>
        <a:xfrm rot="13320000">
          <a:off x="4383597" y="20091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247</xdr:row>
      <xdr:rowOff>23653</xdr:rowOff>
    </xdr:from>
    <xdr:to>
      <xdr:col>7</xdr:col>
      <xdr:colOff>375890</xdr:colOff>
      <xdr:row>247</xdr:row>
      <xdr:rowOff>139714</xdr:rowOff>
    </xdr:to>
    <xdr:sp macro="" textlink="">
      <xdr:nvSpPr>
        <xdr:cNvPr id="1620" name="太陽 1619"/>
        <xdr:cNvSpPr/>
      </xdr:nvSpPr>
      <xdr:spPr>
        <a:xfrm>
          <a:off x="4344379" y="20388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248</xdr:row>
      <xdr:rowOff>31493</xdr:rowOff>
    </xdr:from>
    <xdr:to>
      <xdr:col>7</xdr:col>
      <xdr:colOff>359597</xdr:colOff>
      <xdr:row>248</xdr:row>
      <xdr:rowOff>136893</xdr:rowOff>
    </xdr:to>
    <xdr:sp macro="" textlink="">
      <xdr:nvSpPr>
        <xdr:cNvPr id="1621" name="月 1620"/>
        <xdr:cNvSpPr/>
      </xdr:nvSpPr>
      <xdr:spPr>
        <a:xfrm rot="13320000">
          <a:off x="4383597" y="20548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250</xdr:row>
      <xdr:rowOff>23653</xdr:rowOff>
    </xdr:from>
    <xdr:to>
      <xdr:col>7</xdr:col>
      <xdr:colOff>375890</xdr:colOff>
      <xdr:row>250</xdr:row>
      <xdr:rowOff>139714</xdr:rowOff>
    </xdr:to>
    <xdr:sp macro="" textlink="">
      <xdr:nvSpPr>
        <xdr:cNvPr id="1622" name="太陽 1621"/>
        <xdr:cNvSpPr/>
      </xdr:nvSpPr>
      <xdr:spPr>
        <a:xfrm>
          <a:off x="4344379" y="20845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251</xdr:row>
      <xdr:rowOff>31493</xdr:rowOff>
    </xdr:from>
    <xdr:to>
      <xdr:col>7</xdr:col>
      <xdr:colOff>359597</xdr:colOff>
      <xdr:row>251</xdr:row>
      <xdr:rowOff>136893</xdr:rowOff>
    </xdr:to>
    <xdr:sp macro="" textlink="">
      <xdr:nvSpPr>
        <xdr:cNvPr id="1623" name="月 1622"/>
        <xdr:cNvSpPr/>
      </xdr:nvSpPr>
      <xdr:spPr>
        <a:xfrm rot="13320000">
          <a:off x="4383597" y="21005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253</xdr:row>
      <xdr:rowOff>23653</xdr:rowOff>
    </xdr:from>
    <xdr:to>
      <xdr:col>7</xdr:col>
      <xdr:colOff>375890</xdr:colOff>
      <xdr:row>253</xdr:row>
      <xdr:rowOff>139714</xdr:rowOff>
    </xdr:to>
    <xdr:sp macro="" textlink="">
      <xdr:nvSpPr>
        <xdr:cNvPr id="1624" name="太陽 1623"/>
        <xdr:cNvSpPr/>
      </xdr:nvSpPr>
      <xdr:spPr>
        <a:xfrm>
          <a:off x="4344379" y="21302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254</xdr:row>
      <xdr:rowOff>31493</xdr:rowOff>
    </xdr:from>
    <xdr:to>
      <xdr:col>7</xdr:col>
      <xdr:colOff>359597</xdr:colOff>
      <xdr:row>254</xdr:row>
      <xdr:rowOff>136893</xdr:rowOff>
    </xdr:to>
    <xdr:sp macro="" textlink="">
      <xdr:nvSpPr>
        <xdr:cNvPr id="1625" name="月 1624"/>
        <xdr:cNvSpPr/>
      </xdr:nvSpPr>
      <xdr:spPr>
        <a:xfrm rot="13320000">
          <a:off x="4383597" y="21462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256</xdr:row>
      <xdr:rowOff>23653</xdr:rowOff>
    </xdr:from>
    <xdr:to>
      <xdr:col>7</xdr:col>
      <xdr:colOff>375890</xdr:colOff>
      <xdr:row>256</xdr:row>
      <xdr:rowOff>139714</xdr:rowOff>
    </xdr:to>
    <xdr:sp macro="" textlink="">
      <xdr:nvSpPr>
        <xdr:cNvPr id="1626" name="太陽 1625"/>
        <xdr:cNvSpPr/>
      </xdr:nvSpPr>
      <xdr:spPr>
        <a:xfrm>
          <a:off x="4344379" y="21759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257</xdr:row>
      <xdr:rowOff>31493</xdr:rowOff>
    </xdr:from>
    <xdr:to>
      <xdr:col>7</xdr:col>
      <xdr:colOff>359597</xdr:colOff>
      <xdr:row>257</xdr:row>
      <xdr:rowOff>136893</xdr:rowOff>
    </xdr:to>
    <xdr:sp macro="" textlink="">
      <xdr:nvSpPr>
        <xdr:cNvPr id="1627" name="月 1626"/>
        <xdr:cNvSpPr/>
      </xdr:nvSpPr>
      <xdr:spPr>
        <a:xfrm rot="13320000">
          <a:off x="4383597" y="21919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259</xdr:row>
      <xdr:rowOff>23653</xdr:rowOff>
    </xdr:from>
    <xdr:to>
      <xdr:col>7</xdr:col>
      <xdr:colOff>375890</xdr:colOff>
      <xdr:row>259</xdr:row>
      <xdr:rowOff>139714</xdr:rowOff>
    </xdr:to>
    <xdr:sp macro="" textlink="">
      <xdr:nvSpPr>
        <xdr:cNvPr id="1628" name="太陽 1627"/>
        <xdr:cNvSpPr/>
      </xdr:nvSpPr>
      <xdr:spPr>
        <a:xfrm>
          <a:off x="4344379" y="22216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260</xdr:row>
      <xdr:rowOff>31493</xdr:rowOff>
    </xdr:from>
    <xdr:to>
      <xdr:col>7</xdr:col>
      <xdr:colOff>359597</xdr:colOff>
      <xdr:row>260</xdr:row>
      <xdr:rowOff>136893</xdr:rowOff>
    </xdr:to>
    <xdr:sp macro="" textlink="">
      <xdr:nvSpPr>
        <xdr:cNvPr id="1629" name="月 1628"/>
        <xdr:cNvSpPr/>
      </xdr:nvSpPr>
      <xdr:spPr>
        <a:xfrm rot="13320000">
          <a:off x="4383597" y="22377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202</xdr:row>
      <xdr:rowOff>23653</xdr:rowOff>
    </xdr:from>
    <xdr:to>
      <xdr:col>7</xdr:col>
      <xdr:colOff>375890</xdr:colOff>
      <xdr:row>202</xdr:row>
      <xdr:rowOff>139714</xdr:rowOff>
    </xdr:to>
    <xdr:sp macro="" textlink="">
      <xdr:nvSpPr>
        <xdr:cNvPr id="1630" name="太陽 1629"/>
        <xdr:cNvSpPr/>
      </xdr:nvSpPr>
      <xdr:spPr>
        <a:xfrm>
          <a:off x="4344379" y="13530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203</xdr:row>
      <xdr:rowOff>31493</xdr:rowOff>
    </xdr:from>
    <xdr:to>
      <xdr:col>7</xdr:col>
      <xdr:colOff>359597</xdr:colOff>
      <xdr:row>203</xdr:row>
      <xdr:rowOff>136893</xdr:rowOff>
    </xdr:to>
    <xdr:sp macro="" textlink="">
      <xdr:nvSpPr>
        <xdr:cNvPr id="1631" name="月 1630"/>
        <xdr:cNvSpPr/>
      </xdr:nvSpPr>
      <xdr:spPr>
        <a:xfrm rot="13320000">
          <a:off x="4383597" y="13690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205</xdr:row>
      <xdr:rowOff>23653</xdr:rowOff>
    </xdr:from>
    <xdr:to>
      <xdr:col>7</xdr:col>
      <xdr:colOff>375890</xdr:colOff>
      <xdr:row>205</xdr:row>
      <xdr:rowOff>139714</xdr:rowOff>
    </xdr:to>
    <xdr:sp macro="" textlink="">
      <xdr:nvSpPr>
        <xdr:cNvPr id="1632" name="太陽 1631"/>
        <xdr:cNvSpPr/>
      </xdr:nvSpPr>
      <xdr:spPr>
        <a:xfrm>
          <a:off x="4344379" y="13987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206</xdr:row>
      <xdr:rowOff>31493</xdr:rowOff>
    </xdr:from>
    <xdr:to>
      <xdr:col>7</xdr:col>
      <xdr:colOff>359597</xdr:colOff>
      <xdr:row>206</xdr:row>
      <xdr:rowOff>136893</xdr:rowOff>
    </xdr:to>
    <xdr:sp macro="" textlink="">
      <xdr:nvSpPr>
        <xdr:cNvPr id="1633" name="月 1632"/>
        <xdr:cNvSpPr/>
      </xdr:nvSpPr>
      <xdr:spPr>
        <a:xfrm rot="13320000">
          <a:off x="4383597" y="14147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208</xdr:row>
      <xdr:rowOff>23653</xdr:rowOff>
    </xdr:from>
    <xdr:to>
      <xdr:col>7</xdr:col>
      <xdr:colOff>375890</xdr:colOff>
      <xdr:row>208</xdr:row>
      <xdr:rowOff>139714</xdr:rowOff>
    </xdr:to>
    <xdr:sp macro="" textlink="">
      <xdr:nvSpPr>
        <xdr:cNvPr id="1634" name="太陽 1633"/>
        <xdr:cNvSpPr/>
      </xdr:nvSpPr>
      <xdr:spPr>
        <a:xfrm>
          <a:off x="4344379" y="14444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209</xdr:row>
      <xdr:rowOff>31493</xdr:rowOff>
    </xdr:from>
    <xdr:to>
      <xdr:col>7</xdr:col>
      <xdr:colOff>359597</xdr:colOff>
      <xdr:row>209</xdr:row>
      <xdr:rowOff>136893</xdr:rowOff>
    </xdr:to>
    <xdr:sp macro="" textlink="">
      <xdr:nvSpPr>
        <xdr:cNvPr id="1635" name="月 1634"/>
        <xdr:cNvSpPr/>
      </xdr:nvSpPr>
      <xdr:spPr>
        <a:xfrm rot="13320000">
          <a:off x="4383597" y="14604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211</xdr:row>
      <xdr:rowOff>23653</xdr:rowOff>
    </xdr:from>
    <xdr:to>
      <xdr:col>7</xdr:col>
      <xdr:colOff>375890</xdr:colOff>
      <xdr:row>211</xdr:row>
      <xdr:rowOff>139714</xdr:rowOff>
    </xdr:to>
    <xdr:sp macro="" textlink="">
      <xdr:nvSpPr>
        <xdr:cNvPr id="1636" name="太陽 1635"/>
        <xdr:cNvSpPr/>
      </xdr:nvSpPr>
      <xdr:spPr>
        <a:xfrm>
          <a:off x="4344379" y="14901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212</xdr:row>
      <xdr:rowOff>31493</xdr:rowOff>
    </xdr:from>
    <xdr:to>
      <xdr:col>7</xdr:col>
      <xdr:colOff>359597</xdr:colOff>
      <xdr:row>212</xdr:row>
      <xdr:rowOff>136893</xdr:rowOff>
    </xdr:to>
    <xdr:sp macro="" textlink="">
      <xdr:nvSpPr>
        <xdr:cNvPr id="1637" name="月 1636"/>
        <xdr:cNvSpPr/>
      </xdr:nvSpPr>
      <xdr:spPr>
        <a:xfrm rot="13320000">
          <a:off x="4383597" y="15061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211</xdr:row>
      <xdr:rowOff>23653</xdr:rowOff>
    </xdr:from>
    <xdr:to>
      <xdr:col>7</xdr:col>
      <xdr:colOff>375890</xdr:colOff>
      <xdr:row>211</xdr:row>
      <xdr:rowOff>139714</xdr:rowOff>
    </xdr:to>
    <xdr:sp macro="" textlink="">
      <xdr:nvSpPr>
        <xdr:cNvPr id="1638" name="太陽 1637"/>
        <xdr:cNvSpPr/>
      </xdr:nvSpPr>
      <xdr:spPr>
        <a:xfrm>
          <a:off x="4344379" y="14901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212</xdr:row>
      <xdr:rowOff>31493</xdr:rowOff>
    </xdr:from>
    <xdr:to>
      <xdr:col>7</xdr:col>
      <xdr:colOff>359597</xdr:colOff>
      <xdr:row>212</xdr:row>
      <xdr:rowOff>136893</xdr:rowOff>
    </xdr:to>
    <xdr:sp macro="" textlink="">
      <xdr:nvSpPr>
        <xdr:cNvPr id="1639" name="月 1638"/>
        <xdr:cNvSpPr/>
      </xdr:nvSpPr>
      <xdr:spPr>
        <a:xfrm rot="13320000">
          <a:off x="4383597" y="15061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214</xdr:row>
      <xdr:rowOff>23653</xdr:rowOff>
    </xdr:from>
    <xdr:to>
      <xdr:col>7</xdr:col>
      <xdr:colOff>375890</xdr:colOff>
      <xdr:row>214</xdr:row>
      <xdr:rowOff>139714</xdr:rowOff>
    </xdr:to>
    <xdr:sp macro="" textlink="">
      <xdr:nvSpPr>
        <xdr:cNvPr id="1640" name="太陽 1639"/>
        <xdr:cNvSpPr/>
      </xdr:nvSpPr>
      <xdr:spPr>
        <a:xfrm>
          <a:off x="4344379" y="15358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215</xdr:row>
      <xdr:rowOff>31493</xdr:rowOff>
    </xdr:from>
    <xdr:to>
      <xdr:col>7</xdr:col>
      <xdr:colOff>359597</xdr:colOff>
      <xdr:row>215</xdr:row>
      <xdr:rowOff>136893</xdr:rowOff>
    </xdr:to>
    <xdr:sp macro="" textlink="">
      <xdr:nvSpPr>
        <xdr:cNvPr id="1641" name="月 1640"/>
        <xdr:cNvSpPr/>
      </xdr:nvSpPr>
      <xdr:spPr>
        <a:xfrm rot="13320000">
          <a:off x="4383597" y="15519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217</xdr:row>
      <xdr:rowOff>23653</xdr:rowOff>
    </xdr:from>
    <xdr:to>
      <xdr:col>7</xdr:col>
      <xdr:colOff>375890</xdr:colOff>
      <xdr:row>217</xdr:row>
      <xdr:rowOff>139714</xdr:rowOff>
    </xdr:to>
    <xdr:sp macro="" textlink="">
      <xdr:nvSpPr>
        <xdr:cNvPr id="1642" name="太陽 1641"/>
        <xdr:cNvSpPr/>
      </xdr:nvSpPr>
      <xdr:spPr>
        <a:xfrm>
          <a:off x="4344379" y="15816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218</xdr:row>
      <xdr:rowOff>31493</xdr:rowOff>
    </xdr:from>
    <xdr:to>
      <xdr:col>7</xdr:col>
      <xdr:colOff>359597</xdr:colOff>
      <xdr:row>218</xdr:row>
      <xdr:rowOff>136893</xdr:rowOff>
    </xdr:to>
    <xdr:sp macro="" textlink="">
      <xdr:nvSpPr>
        <xdr:cNvPr id="1643" name="月 1642"/>
        <xdr:cNvSpPr/>
      </xdr:nvSpPr>
      <xdr:spPr>
        <a:xfrm rot="13320000">
          <a:off x="4383597" y="15976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220</xdr:row>
      <xdr:rowOff>23653</xdr:rowOff>
    </xdr:from>
    <xdr:to>
      <xdr:col>7</xdr:col>
      <xdr:colOff>375890</xdr:colOff>
      <xdr:row>220</xdr:row>
      <xdr:rowOff>139714</xdr:rowOff>
    </xdr:to>
    <xdr:sp macro="" textlink="">
      <xdr:nvSpPr>
        <xdr:cNvPr id="1644" name="太陽 1643"/>
        <xdr:cNvSpPr/>
      </xdr:nvSpPr>
      <xdr:spPr>
        <a:xfrm>
          <a:off x="4344379" y="16273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221</xdr:row>
      <xdr:rowOff>31493</xdr:rowOff>
    </xdr:from>
    <xdr:to>
      <xdr:col>7</xdr:col>
      <xdr:colOff>359597</xdr:colOff>
      <xdr:row>221</xdr:row>
      <xdr:rowOff>136893</xdr:rowOff>
    </xdr:to>
    <xdr:sp macro="" textlink="">
      <xdr:nvSpPr>
        <xdr:cNvPr id="1645" name="月 1644"/>
        <xdr:cNvSpPr/>
      </xdr:nvSpPr>
      <xdr:spPr>
        <a:xfrm rot="13320000">
          <a:off x="4383597" y="16433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223</xdr:row>
      <xdr:rowOff>23653</xdr:rowOff>
    </xdr:from>
    <xdr:to>
      <xdr:col>7</xdr:col>
      <xdr:colOff>375890</xdr:colOff>
      <xdr:row>223</xdr:row>
      <xdr:rowOff>139714</xdr:rowOff>
    </xdr:to>
    <xdr:sp macro="" textlink="">
      <xdr:nvSpPr>
        <xdr:cNvPr id="1646" name="太陽 1645"/>
        <xdr:cNvSpPr/>
      </xdr:nvSpPr>
      <xdr:spPr>
        <a:xfrm>
          <a:off x="4344379" y="16730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224</xdr:row>
      <xdr:rowOff>31493</xdr:rowOff>
    </xdr:from>
    <xdr:to>
      <xdr:col>7</xdr:col>
      <xdr:colOff>359597</xdr:colOff>
      <xdr:row>224</xdr:row>
      <xdr:rowOff>136893</xdr:rowOff>
    </xdr:to>
    <xdr:sp macro="" textlink="">
      <xdr:nvSpPr>
        <xdr:cNvPr id="1647" name="月 1646"/>
        <xdr:cNvSpPr/>
      </xdr:nvSpPr>
      <xdr:spPr>
        <a:xfrm rot="13320000">
          <a:off x="4383597" y="16890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226</xdr:row>
      <xdr:rowOff>23653</xdr:rowOff>
    </xdr:from>
    <xdr:to>
      <xdr:col>7</xdr:col>
      <xdr:colOff>375890</xdr:colOff>
      <xdr:row>226</xdr:row>
      <xdr:rowOff>139714</xdr:rowOff>
    </xdr:to>
    <xdr:sp macro="" textlink="">
      <xdr:nvSpPr>
        <xdr:cNvPr id="1648" name="太陽 1647"/>
        <xdr:cNvSpPr/>
      </xdr:nvSpPr>
      <xdr:spPr>
        <a:xfrm>
          <a:off x="4344379" y="1718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227</xdr:row>
      <xdr:rowOff>31493</xdr:rowOff>
    </xdr:from>
    <xdr:to>
      <xdr:col>7</xdr:col>
      <xdr:colOff>359597</xdr:colOff>
      <xdr:row>227</xdr:row>
      <xdr:rowOff>136893</xdr:rowOff>
    </xdr:to>
    <xdr:sp macro="" textlink="">
      <xdr:nvSpPr>
        <xdr:cNvPr id="1649" name="月 1648"/>
        <xdr:cNvSpPr/>
      </xdr:nvSpPr>
      <xdr:spPr>
        <a:xfrm rot="13320000">
          <a:off x="4383597" y="1734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229</xdr:row>
      <xdr:rowOff>23653</xdr:rowOff>
    </xdr:from>
    <xdr:to>
      <xdr:col>7</xdr:col>
      <xdr:colOff>375890</xdr:colOff>
      <xdr:row>229</xdr:row>
      <xdr:rowOff>139714</xdr:rowOff>
    </xdr:to>
    <xdr:sp macro="" textlink="">
      <xdr:nvSpPr>
        <xdr:cNvPr id="1650" name="太陽 1649"/>
        <xdr:cNvSpPr/>
      </xdr:nvSpPr>
      <xdr:spPr>
        <a:xfrm>
          <a:off x="4344379" y="17644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230</xdr:row>
      <xdr:rowOff>31493</xdr:rowOff>
    </xdr:from>
    <xdr:to>
      <xdr:col>7</xdr:col>
      <xdr:colOff>359597</xdr:colOff>
      <xdr:row>230</xdr:row>
      <xdr:rowOff>136893</xdr:rowOff>
    </xdr:to>
    <xdr:sp macro="" textlink="">
      <xdr:nvSpPr>
        <xdr:cNvPr id="1651" name="月 1650"/>
        <xdr:cNvSpPr/>
      </xdr:nvSpPr>
      <xdr:spPr>
        <a:xfrm rot="13320000">
          <a:off x="4383597" y="17805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232</xdr:row>
      <xdr:rowOff>23653</xdr:rowOff>
    </xdr:from>
    <xdr:to>
      <xdr:col>7</xdr:col>
      <xdr:colOff>375890</xdr:colOff>
      <xdr:row>232</xdr:row>
      <xdr:rowOff>139714</xdr:rowOff>
    </xdr:to>
    <xdr:sp macro="" textlink="">
      <xdr:nvSpPr>
        <xdr:cNvPr id="1652" name="太陽 1651"/>
        <xdr:cNvSpPr/>
      </xdr:nvSpPr>
      <xdr:spPr>
        <a:xfrm>
          <a:off x="4344379" y="18102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233</xdr:row>
      <xdr:rowOff>31493</xdr:rowOff>
    </xdr:from>
    <xdr:to>
      <xdr:col>7</xdr:col>
      <xdr:colOff>359597</xdr:colOff>
      <xdr:row>233</xdr:row>
      <xdr:rowOff>136893</xdr:rowOff>
    </xdr:to>
    <xdr:sp macro="" textlink="">
      <xdr:nvSpPr>
        <xdr:cNvPr id="1653" name="月 1652"/>
        <xdr:cNvSpPr/>
      </xdr:nvSpPr>
      <xdr:spPr>
        <a:xfrm rot="13320000">
          <a:off x="4383597" y="18262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235</xdr:row>
      <xdr:rowOff>23653</xdr:rowOff>
    </xdr:from>
    <xdr:to>
      <xdr:col>7</xdr:col>
      <xdr:colOff>375890</xdr:colOff>
      <xdr:row>235</xdr:row>
      <xdr:rowOff>139714</xdr:rowOff>
    </xdr:to>
    <xdr:sp macro="" textlink="">
      <xdr:nvSpPr>
        <xdr:cNvPr id="1654" name="太陽 1653"/>
        <xdr:cNvSpPr/>
      </xdr:nvSpPr>
      <xdr:spPr>
        <a:xfrm>
          <a:off x="4344379" y="18559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236</xdr:row>
      <xdr:rowOff>31493</xdr:rowOff>
    </xdr:from>
    <xdr:to>
      <xdr:col>7</xdr:col>
      <xdr:colOff>359597</xdr:colOff>
      <xdr:row>236</xdr:row>
      <xdr:rowOff>136893</xdr:rowOff>
    </xdr:to>
    <xdr:sp macro="" textlink="">
      <xdr:nvSpPr>
        <xdr:cNvPr id="1655" name="月 1654"/>
        <xdr:cNvSpPr/>
      </xdr:nvSpPr>
      <xdr:spPr>
        <a:xfrm rot="13320000">
          <a:off x="4383597" y="18719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238</xdr:row>
      <xdr:rowOff>23653</xdr:rowOff>
    </xdr:from>
    <xdr:to>
      <xdr:col>7</xdr:col>
      <xdr:colOff>375890</xdr:colOff>
      <xdr:row>238</xdr:row>
      <xdr:rowOff>139714</xdr:rowOff>
    </xdr:to>
    <xdr:sp macro="" textlink="">
      <xdr:nvSpPr>
        <xdr:cNvPr id="1656" name="太陽 1655"/>
        <xdr:cNvSpPr/>
      </xdr:nvSpPr>
      <xdr:spPr>
        <a:xfrm>
          <a:off x="4344379" y="19016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239</xdr:row>
      <xdr:rowOff>31493</xdr:rowOff>
    </xdr:from>
    <xdr:to>
      <xdr:col>7</xdr:col>
      <xdr:colOff>359597</xdr:colOff>
      <xdr:row>239</xdr:row>
      <xdr:rowOff>136893</xdr:rowOff>
    </xdr:to>
    <xdr:sp macro="" textlink="">
      <xdr:nvSpPr>
        <xdr:cNvPr id="1657" name="月 1656"/>
        <xdr:cNvSpPr/>
      </xdr:nvSpPr>
      <xdr:spPr>
        <a:xfrm rot="13320000">
          <a:off x="4383597" y="19176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241</xdr:row>
      <xdr:rowOff>23653</xdr:rowOff>
    </xdr:from>
    <xdr:to>
      <xdr:col>7</xdr:col>
      <xdr:colOff>375890</xdr:colOff>
      <xdr:row>241</xdr:row>
      <xdr:rowOff>139714</xdr:rowOff>
    </xdr:to>
    <xdr:sp macro="" textlink="">
      <xdr:nvSpPr>
        <xdr:cNvPr id="1658" name="太陽 1657"/>
        <xdr:cNvSpPr/>
      </xdr:nvSpPr>
      <xdr:spPr>
        <a:xfrm>
          <a:off x="4344379" y="19473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242</xdr:row>
      <xdr:rowOff>31493</xdr:rowOff>
    </xdr:from>
    <xdr:to>
      <xdr:col>7</xdr:col>
      <xdr:colOff>359597</xdr:colOff>
      <xdr:row>242</xdr:row>
      <xdr:rowOff>136893</xdr:rowOff>
    </xdr:to>
    <xdr:sp macro="" textlink="">
      <xdr:nvSpPr>
        <xdr:cNvPr id="1659" name="月 1658"/>
        <xdr:cNvSpPr/>
      </xdr:nvSpPr>
      <xdr:spPr>
        <a:xfrm rot="13320000">
          <a:off x="4383597" y="19633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241</xdr:row>
      <xdr:rowOff>23653</xdr:rowOff>
    </xdr:from>
    <xdr:to>
      <xdr:col>7</xdr:col>
      <xdr:colOff>375890</xdr:colOff>
      <xdr:row>241</xdr:row>
      <xdr:rowOff>139714</xdr:rowOff>
    </xdr:to>
    <xdr:sp macro="" textlink="">
      <xdr:nvSpPr>
        <xdr:cNvPr id="1660" name="太陽 1659"/>
        <xdr:cNvSpPr/>
      </xdr:nvSpPr>
      <xdr:spPr>
        <a:xfrm>
          <a:off x="4344379" y="19473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242</xdr:row>
      <xdr:rowOff>31493</xdr:rowOff>
    </xdr:from>
    <xdr:to>
      <xdr:col>7</xdr:col>
      <xdr:colOff>359597</xdr:colOff>
      <xdr:row>242</xdr:row>
      <xdr:rowOff>136893</xdr:rowOff>
    </xdr:to>
    <xdr:sp macro="" textlink="">
      <xdr:nvSpPr>
        <xdr:cNvPr id="1661" name="月 1660"/>
        <xdr:cNvSpPr/>
      </xdr:nvSpPr>
      <xdr:spPr>
        <a:xfrm rot="13320000">
          <a:off x="4383597" y="19633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244</xdr:row>
      <xdr:rowOff>23653</xdr:rowOff>
    </xdr:from>
    <xdr:to>
      <xdr:col>7</xdr:col>
      <xdr:colOff>375890</xdr:colOff>
      <xdr:row>244</xdr:row>
      <xdr:rowOff>139714</xdr:rowOff>
    </xdr:to>
    <xdr:sp macro="" textlink="">
      <xdr:nvSpPr>
        <xdr:cNvPr id="1662" name="太陽 1661"/>
        <xdr:cNvSpPr/>
      </xdr:nvSpPr>
      <xdr:spPr>
        <a:xfrm>
          <a:off x="4344379" y="19930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245</xdr:row>
      <xdr:rowOff>31493</xdr:rowOff>
    </xdr:from>
    <xdr:to>
      <xdr:col>7</xdr:col>
      <xdr:colOff>359597</xdr:colOff>
      <xdr:row>245</xdr:row>
      <xdr:rowOff>136893</xdr:rowOff>
    </xdr:to>
    <xdr:sp macro="" textlink="">
      <xdr:nvSpPr>
        <xdr:cNvPr id="1663" name="月 1662"/>
        <xdr:cNvSpPr/>
      </xdr:nvSpPr>
      <xdr:spPr>
        <a:xfrm rot="13320000">
          <a:off x="4383597" y="20091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247</xdr:row>
      <xdr:rowOff>23653</xdr:rowOff>
    </xdr:from>
    <xdr:to>
      <xdr:col>7</xdr:col>
      <xdr:colOff>375890</xdr:colOff>
      <xdr:row>247</xdr:row>
      <xdr:rowOff>139714</xdr:rowOff>
    </xdr:to>
    <xdr:sp macro="" textlink="">
      <xdr:nvSpPr>
        <xdr:cNvPr id="1664" name="太陽 1663"/>
        <xdr:cNvSpPr/>
      </xdr:nvSpPr>
      <xdr:spPr>
        <a:xfrm>
          <a:off x="4344379" y="20388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248</xdr:row>
      <xdr:rowOff>31493</xdr:rowOff>
    </xdr:from>
    <xdr:to>
      <xdr:col>7</xdr:col>
      <xdr:colOff>359597</xdr:colOff>
      <xdr:row>248</xdr:row>
      <xdr:rowOff>136893</xdr:rowOff>
    </xdr:to>
    <xdr:sp macro="" textlink="">
      <xdr:nvSpPr>
        <xdr:cNvPr id="1665" name="月 1664"/>
        <xdr:cNvSpPr/>
      </xdr:nvSpPr>
      <xdr:spPr>
        <a:xfrm rot="13320000">
          <a:off x="4383597" y="20548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250</xdr:row>
      <xdr:rowOff>23653</xdr:rowOff>
    </xdr:from>
    <xdr:to>
      <xdr:col>7</xdr:col>
      <xdr:colOff>375890</xdr:colOff>
      <xdr:row>250</xdr:row>
      <xdr:rowOff>139714</xdr:rowOff>
    </xdr:to>
    <xdr:sp macro="" textlink="">
      <xdr:nvSpPr>
        <xdr:cNvPr id="1666" name="太陽 1665"/>
        <xdr:cNvSpPr/>
      </xdr:nvSpPr>
      <xdr:spPr>
        <a:xfrm>
          <a:off x="4344379" y="20845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251</xdr:row>
      <xdr:rowOff>31493</xdr:rowOff>
    </xdr:from>
    <xdr:to>
      <xdr:col>7</xdr:col>
      <xdr:colOff>359597</xdr:colOff>
      <xdr:row>251</xdr:row>
      <xdr:rowOff>136893</xdr:rowOff>
    </xdr:to>
    <xdr:sp macro="" textlink="">
      <xdr:nvSpPr>
        <xdr:cNvPr id="1667" name="月 1666"/>
        <xdr:cNvSpPr/>
      </xdr:nvSpPr>
      <xdr:spPr>
        <a:xfrm rot="13320000">
          <a:off x="4383597" y="21005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253</xdr:row>
      <xdr:rowOff>23653</xdr:rowOff>
    </xdr:from>
    <xdr:to>
      <xdr:col>7</xdr:col>
      <xdr:colOff>375890</xdr:colOff>
      <xdr:row>253</xdr:row>
      <xdr:rowOff>139714</xdr:rowOff>
    </xdr:to>
    <xdr:sp macro="" textlink="">
      <xdr:nvSpPr>
        <xdr:cNvPr id="1668" name="太陽 1667"/>
        <xdr:cNvSpPr/>
      </xdr:nvSpPr>
      <xdr:spPr>
        <a:xfrm>
          <a:off x="4344379" y="21302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254</xdr:row>
      <xdr:rowOff>31493</xdr:rowOff>
    </xdr:from>
    <xdr:to>
      <xdr:col>7</xdr:col>
      <xdr:colOff>359597</xdr:colOff>
      <xdr:row>254</xdr:row>
      <xdr:rowOff>136893</xdr:rowOff>
    </xdr:to>
    <xdr:sp macro="" textlink="">
      <xdr:nvSpPr>
        <xdr:cNvPr id="1669" name="月 1668"/>
        <xdr:cNvSpPr/>
      </xdr:nvSpPr>
      <xdr:spPr>
        <a:xfrm rot="13320000">
          <a:off x="4383597" y="21462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256</xdr:row>
      <xdr:rowOff>23653</xdr:rowOff>
    </xdr:from>
    <xdr:to>
      <xdr:col>7</xdr:col>
      <xdr:colOff>375890</xdr:colOff>
      <xdr:row>256</xdr:row>
      <xdr:rowOff>139714</xdr:rowOff>
    </xdr:to>
    <xdr:sp macro="" textlink="">
      <xdr:nvSpPr>
        <xdr:cNvPr id="1670" name="太陽 1669"/>
        <xdr:cNvSpPr/>
      </xdr:nvSpPr>
      <xdr:spPr>
        <a:xfrm>
          <a:off x="4344379" y="21759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257</xdr:row>
      <xdr:rowOff>31493</xdr:rowOff>
    </xdr:from>
    <xdr:to>
      <xdr:col>7</xdr:col>
      <xdr:colOff>359597</xdr:colOff>
      <xdr:row>257</xdr:row>
      <xdr:rowOff>136893</xdr:rowOff>
    </xdr:to>
    <xdr:sp macro="" textlink="">
      <xdr:nvSpPr>
        <xdr:cNvPr id="1671" name="月 1670"/>
        <xdr:cNvSpPr/>
      </xdr:nvSpPr>
      <xdr:spPr>
        <a:xfrm rot="13320000">
          <a:off x="4383597" y="21919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259</xdr:row>
      <xdr:rowOff>23653</xdr:rowOff>
    </xdr:from>
    <xdr:to>
      <xdr:col>7</xdr:col>
      <xdr:colOff>375890</xdr:colOff>
      <xdr:row>259</xdr:row>
      <xdr:rowOff>139714</xdr:rowOff>
    </xdr:to>
    <xdr:sp macro="" textlink="">
      <xdr:nvSpPr>
        <xdr:cNvPr id="1672" name="太陽 1671"/>
        <xdr:cNvSpPr/>
      </xdr:nvSpPr>
      <xdr:spPr>
        <a:xfrm>
          <a:off x="4344379" y="22216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260</xdr:row>
      <xdr:rowOff>31493</xdr:rowOff>
    </xdr:from>
    <xdr:to>
      <xdr:col>7</xdr:col>
      <xdr:colOff>359597</xdr:colOff>
      <xdr:row>260</xdr:row>
      <xdr:rowOff>136893</xdr:rowOff>
    </xdr:to>
    <xdr:sp macro="" textlink="">
      <xdr:nvSpPr>
        <xdr:cNvPr id="1673" name="月 1672"/>
        <xdr:cNvSpPr/>
      </xdr:nvSpPr>
      <xdr:spPr>
        <a:xfrm rot="13320000">
          <a:off x="4383597" y="22377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202</xdr:row>
      <xdr:rowOff>23653</xdr:rowOff>
    </xdr:from>
    <xdr:to>
      <xdr:col>7</xdr:col>
      <xdr:colOff>375890</xdr:colOff>
      <xdr:row>202</xdr:row>
      <xdr:rowOff>139714</xdr:rowOff>
    </xdr:to>
    <xdr:sp macro="" textlink="">
      <xdr:nvSpPr>
        <xdr:cNvPr id="1674" name="太陽 1673"/>
        <xdr:cNvSpPr/>
      </xdr:nvSpPr>
      <xdr:spPr>
        <a:xfrm>
          <a:off x="4344379" y="13530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203</xdr:row>
      <xdr:rowOff>31493</xdr:rowOff>
    </xdr:from>
    <xdr:to>
      <xdr:col>7</xdr:col>
      <xdr:colOff>359597</xdr:colOff>
      <xdr:row>203</xdr:row>
      <xdr:rowOff>136893</xdr:rowOff>
    </xdr:to>
    <xdr:sp macro="" textlink="">
      <xdr:nvSpPr>
        <xdr:cNvPr id="1675" name="月 1674"/>
        <xdr:cNvSpPr/>
      </xdr:nvSpPr>
      <xdr:spPr>
        <a:xfrm rot="13320000">
          <a:off x="4383597" y="13690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205</xdr:row>
      <xdr:rowOff>23653</xdr:rowOff>
    </xdr:from>
    <xdr:to>
      <xdr:col>7</xdr:col>
      <xdr:colOff>375890</xdr:colOff>
      <xdr:row>205</xdr:row>
      <xdr:rowOff>139714</xdr:rowOff>
    </xdr:to>
    <xdr:sp macro="" textlink="">
      <xdr:nvSpPr>
        <xdr:cNvPr id="1676" name="太陽 1675"/>
        <xdr:cNvSpPr/>
      </xdr:nvSpPr>
      <xdr:spPr>
        <a:xfrm>
          <a:off x="4344379" y="13987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206</xdr:row>
      <xdr:rowOff>31493</xdr:rowOff>
    </xdr:from>
    <xdr:to>
      <xdr:col>7</xdr:col>
      <xdr:colOff>359597</xdr:colOff>
      <xdr:row>206</xdr:row>
      <xdr:rowOff>136893</xdr:rowOff>
    </xdr:to>
    <xdr:sp macro="" textlink="">
      <xdr:nvSpPr>
        <xdr:cNvPr id="1677" name="月 1676"/>
        <xdr:cNvSpPr/>
      </xdr:nvSpPr>
      <xdr:spPr>
        <a:xfrm rot="13320000">
          <a:off x="4383597" y="14147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208</xdr:row>
      <xdr:rowOff>23653</xdr:rowOff>
    </xdr:from>
    <xdr:to>
      <xdr:col>7</xdr:col>
      <xdr:colOff>375890</xdr:colOff>
      <xdr:row>208</xdr:row>
      <xdr:rowOff>139714</xdr:rowOff>
    </xdr:to>
    <xdr:sp macro="" textlink="">
      <xdr:nvSpPr>
        <xdr:cNvPr id="1678" name="太陽 1677"/>
        <xdr:cNvSpPr/>
      </xdr:nvSpPr>
      <xdr:spPr>
        <a:xfrm>
          <a:off x="4344379" y="14444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209</xdr:row>
      <xdr:rowOff>31493</xdr:rowOff>
    </xdr:from>
    <xdr:to>
      <xdr:col>7</xdr:col>
      <xdr:colOff>359597</xdr:colOff>
      <xdr:row>209</xdr:row>
      <xdr:rowOff>136893</xdr:rowOff>
    </xdr:to>
    <xdr:sp macro="" textlink="">
      <xdr:nvSpPr>
        <xdr:cNvPr id="1679" name="月 1678"/>
        <xdr:cNvSpPr/>
      </xdr:nvSpPr>
      <xdr:spPr>
        <a:xfrm rot="13320000">
          <a:off x="4383597" y="14604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211</xdr:row>
      <xdr:rowOff>23653</xdr:rowOff>
    </xdr:from>
    <xdr:to>
      <xdr:col>7</xdr:col>
      <xdr:colOff>375890</xdr:colOff>
      <xdr:row>211</xdr:row>
      <xdr:rowOff>139714</xdr:rowOff>
    </xdr:to>
    <xdr:sp macro="" textlink="">
      <xdr:nvSpPr>
        <xdr:cNvPr id="1680" name="太陽 1679"/>
        <xdr:cNvSpPr/>
      </xdr:nvSpPr>
      <xdr:spPr>
        <a:xfrm>
          <a:off x="4344379" y="14901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212</xdr:row>
      <xdr:rowOff>31493</xdr:rowOff>
    </xdr:from>
    <xdr:to>
      <xdr:col>7</xdr:col>
      <xdr:colOff>359597</xdr:colOff>
      <xdr:row>212</xdr:row>
      <xdr:rowOff>136893</xdr:rowOff>
    </xdr:to>
    <xdr:sp macro="" textlink="">
      <xdr:nvSpPr>
        <xdr:cNvPr id="1681" name="月 1680"/>
        <xdr:cNvSpPr/>
      </xdr:nvSpPr>
      <xdr:spPr>
        <a:xfrm rot="13320000">
          <a:off x="4383597" y="15061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211</xdr:row>
      <xdr:rowOff>23653</xdr:rowOff>
    </xdr:from>
    <xdr:to>
      <xdr:col>7</xdr:col>
      <xdr:colOff>375890</xdr:colOff>
      <xdr:row>211</xdr:row>
      <xdr:rowOff>139714</xdr:rowOff>
    </xdr:to>
    <xdr:sp macro="" textlink="">
      <xdr:nvSpPr>
        <xdr:cNvPr id="1682" name="太陽 1681"/>
        <xdr:cNvSpPr/>
      </xdr:nvSpPr>
      <xdr:spPr>
        <a:xfrm>
          <a:off x="4344379" y="14901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212</xdr:row>
      <xdr:rowOff>31493</xdr:rowOff>
    </xdr:from>
    <xdr:to>
      <xdr:col>7</xdr:col>
      <xdr:colOff>359597</xdr:colOff>
      <xdr:row>212</xdr:row>
      <xdr:rowOff>136893</xdr:rowOff>
    </xdr:to>
    <xdr:sp macro="" textlink="">
      <xdr:nvSpPr>
        <xdr:cNvPr id="1683" name="月 1682"/>
        <xdr:cNvSpPr/>
      </xdr:nvSpPr>
      <xdr:spPr>
        <a:xfrm rot="13320000">
          <a:off x="4383597" y="15061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214</xdr:row>
      <xdr:rowOff>23653</xdr:rowOff>
    </xdr:from>
    <xdr:to>
      <xdr:col>7</xdr:col>
      <xdr:colOff>375890</xdr:colOff>
      <xdr:row>214</xdr:row>
      <xdr:rowOff>139714</xdr:rowOff>
    </xdr:to>
    <xdr:sp macro="" textlink="">
      <xdr:nvSpPr>
        <xdr:cNvPr id="1684" name="太陽 1683"/>
        <xdr:cNvSpPr/>
      </xdr:nvSpPr>
      <xdr:spPr>
        <a:xfrm>
          <a:off x="4344379" y="15358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215</xdr:row>
      <xdr:rowOff>31493</xdr:rowOff>
    </xdr:from>
    <xdr:to>
      <xdr:col>7</xdr:col>
      <xdr:colOff>359597</xdr:colOff>
      <xdr:row>215</xdr:row>
      <xdr:rowOff>136893</xdr:rowOff>
    </xdr:to>
    <xdr:sp macro="" textlink="">
      <xdr:nvSpPr>
        <xdr:cNvPr id="1685" name="月 1684"/>
        <xdr:cNvSpPr/>
      </xdr:nvSpPr>
      <xdr:spPr>
        <a:xfrm rot="13320000">
          <a:off x="4383597" y="15519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217</xdr:row>
      <xdr:rowOff>23653</xdr:rowOff>
    </xdr:from>
    <xdr:to>
      <xdr:col>7</xdr:col>
      <xdr:colOff>375890</xdr:colOff>
      <xdr:row>217</xdr:row>
      <xdr:rowOff>139714</xdr:rowOff>
    </xdr:to>
    <xdr:sp macro="" textlink="">
      <xdr:nvSpPr>
        <xdr:cNvPr id="1686" name="太陽 1685"/>
        <xdr:cNvSpPr/>
      </xdr:nvSpPr>
      <xdr:spPr>
        <a:xfrm>
          <a:off x="4344379" y="15816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218</xdr:row>
      <xdr:rowOff>31493</xdr:rowOff>
    </xdr:from>
    <xdr:to>
      <xdr:col>7</xdr:col>
      <xdr:colOff>359597</xdr:colOff>
      <xdr:row>218</xdr:row>
      <xdr:rowOff>136893</xdr:rowOff>
    </xdr:to>
    <xdr:sp macro="" textlink="">
      <xdr:nvSpPr>
        <xdr:cNvPr id="1687" name="月 1686"/>
        <xdr:cNvSpPr/>
      </xdr:nvSpPr>
      <xdr:spPr>
        <a:xfrm rot="13320000">
          <a:off x="4383597" y="15976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220</xdr:row>
      <xdr:rowOff>23653</xdr:rowOff>
    </xdr:from>
    <xdr:to>
      <xdr:col>7</xdr:col>
      <xdr:colOff>375890</xdr:colOff>
      <xdr:row>220</xdr:row>
      <xdr:rowOff>139714</xdr:rowOff>
    </xdr:to>
    <xdr:sp macro="" textlink="">
      <xdr:nvSpPr>
        <xdr:cNvPr id="1688" name="太陽 1687"/>
        <xdr:cNvSpPr/>
      </xdr:nvSpPr>
      <xdr:spPr>
        <a:xfrm>
          <a:off x="4344379" y="16273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221</xdr:row>
      <xdr:rowOff>31493</xdr:rowOff>
    </xdr:from>
    <xdr:to>
      <xdr:col>7</xdr:col>
      <xdr:colOff>359597</xdr:colOff>
      <xdr:row>221</xdr:row>
      <xdr:rowOff>136893</xdr:rowOff>
    </xdr:to>
    <xdr:sp macro="" textlink="">
      <xdr:nvSpPr>
        <xdr:cNvPr id="1689" name="月 1688"/>
        <xdr:cNvSpPr/>
      </xdr:nvSpPr>
      <xdr:spPr>
        <a:xfrm rot="13320000">
          <a:off x="4383597" y="16433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223</xdr:row>
      <xdr:rowOff>23653</xdr:rowOff>
    </xdr:from>
    <xdr:to>
      <xdr:col>7</xdr:col>
      <xdr:colOff>375890</xdr:colOff>
      <xdr:row>223</xdr:row>
      <xdr:rowOff>139714</xdr:rowOff>
    </xdr:to>
    <xdr:sp macro="" textlink="">
      <xdr:nvSpPr>
        <xdr:cNvPr id="1690" name="太陽 1689"/>
        <xdr:cNvSpPr/>
      </xdr:nvSpPr>
      <xdr:spPr>
        <a:xfrm>
          <a:off x="4344379" y="16730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224</xdr:row>
      <xdr:rowOff>31493</xdr:rowOff>
    </xdr:from>
    <xdr:to>
      <xdr:col>7</xdr:col>
      <xdr:colOff>359597</xdr:colOff>
      <xdr:row>224</xdr:row>
      <xdr:rowOff>136893</xdr:rowOff>
    </xdr:to>
    <xdr:sp macro="" textlink="">
      <xdr:nvSpPr>
        <xdr:cNvPr id="1691" name="月 1690"/>
        <xdr:cNvSpPr/>
      </xdr:nvSpPr>
      <xdr:spPr>
        <a:xfrm rot="13320000">
          <a:off x="4383597" y="16890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226</xdr:row>
      <xdr:rowOff>23653</xdr:rowOff>
    </xdr:from>
    <xdr:to>
      <xdr:col>7</xdr:col>
      <xdr:colOff>375890</xdr:colOff>
      <xdr:row>226</xdr:row>
      <xdr:rowOff>139714</xdr:rowOff>
    </xdr:to>
    <xdr:sp macro="" textlink="">
      <xdr:nvSpPr>
        <xdr:cNvPr id="1692" name="太陽 1691"/>
        <xdr:cNvSpPr/>
      </xdr:nvSpPr>
      <xdr:spPr>
        <a:xfrm>
          <a:off x="4344379" y="1718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227</xdr:row>
      <xdr:rowOff>31493</xdr:rowOff>
    </xdr:from>
    <xdr:to>
      <xdr:col>7</xdr:col>
      <xdr:colOff>359597</xdr:colOff>
      <xdr:row>227</xdr:row>
      <xdr:rowOff>136893</xdr:rowOff>
    </xdr:to>
    <xdr:sp macro="" textlink="">
      <xdr:nvSpPr>
        <xdr:cNvPr id="1693" name="月 1692"/>
        <xdr:cNvSpPr/>
      </xdr:nvSpPr>
      <xdr:spPr>
        <a:xfrm rot="13320000">
          <a:off x="4383597" y="1734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229</xdr:row>
      <xdr:rowOff>23653</xdr:rowOff>
    </xdr:from>
    <xdr:to>
      <xdr:col>7</xdr:col>
      <xdr:colOff>375890</xdr:colOff>
      <xdr:row>229</xdr:row>
      <xdr:rowOff>139714</xdr:rowOff>
    </xdr:to>
    <xdr:sp macro="" textlink="">
      <xdr:nvSpPr>
        <xdr:cNvPr id="1694" name="太陽 1693"/>
        <xdr:cNvSpPr/>
      </xdr:nvSpPr>
      <xdr:spPr>
        <a:xfrm>
          <a:off x="4344379" y="17644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230</xdr:row>
      <xdr:rowOff>31493</xdr:rowOff>
    </xdr:from>
    <xdr:to>
      <xdr:col>7</xdr:col>
      <xdr:colOff>359597</xdr:colOff>
      <xdr:row>230</xdr:row>
      <xdr:rowOff>136893</xdr:rowOff>
    </xdr:to>
    <xdr:sp macro="" textlink="">
      <xdr:nvSpPr>
        <xdr:cNvPr id="1695" name="月 1694"/>
        <xdr:cNvSpPr/>
      </xdr:nvSpPr>
      <xdr:spPr>
        <a:xfrm rot="13320000">
          <a:off x="4383597" y="17805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232</xdr:row>
      <xdr:rowOff>23653</xdr:rowOff>
    </xdr:from>
    <xdr:to>
      <xdr:col>7</xdr:col>
      <xdr:colOff>375890</xdr:colOff>
      <xdr:row>232</xdr:row>
      <xdr:rowOff>139714</xdr:rowOff>
    </xdr:to>
    <xdr:sp macro="" textlink="">
      <xdr:nvSpPr>
        <xdr:cNvPr id="1696" name="太陽 1695"/>
        <xdr:cNvSpPr/>
      </xdr:nvSpPr>
      <xdr:spPr>
        <a:xfrm>
          <a:off x="4344379" y="18102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233</xdr:row>
      <xdr:rowOff>31493</xdr:rowOff>
    </xdr:from>
    <xdr:to>
      <xdr:col>7</xdr:col>
      <xdr:colOff>359597</xdr:colOff>
      <xdr:row>233</xdr:row>
      <xdr:rowOff>136893</xdr:rowOff>
    </xdr:to>
    <xdr:sp macro="" textlink="">
      <xdr:nvSpPr>
        <xdr:cNvPr id="1697" name="月 1696"/>
        <xdr:cNvSpPr/>
      </xdr:nvSpPr>
      <xdr:spPr>
        <a:xfrm rot="13320000">
          <a:off x="4383597" y="18262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235</xdr:row>
      <xdr:rowOff>23653</xdr:rowOff>
    </xdr:from>
    <xdr:to>
      <xdr:col>7</xdr:col>
      <xdr:colOff>375890</xdr:colOff>
      <xdr:row>235</xdr:row>
      <xdr:rowOff>139714</xdr:rowOff>
    </xdr:to>
    <xdr:sp macro="" textlink="">
      <xdr:nvSpPr>
        <xdr:cNvPr id="1698" name="太陽 1697"/>
        <xdr:cNvSpPr/>
      </xdr:nvSpPr>
      <xdr:spPr>
        <a:xfrm>
          <a:off x="4344379" y="18559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236</xdr:row>
      <xdr:rowOff>31493</xdr:rowOff>
    </xdr:from>
    <xdr:to>
      <xdr:col>7</xdr:col>
      <xdr:colOff>359597</xdr:colOff>
      <xdr:row>236</xdr:row>
      <xdr:rowOff>136893</xdr:rowOff>
    </xdr:to>
    <xdr:sp macro="" textlink="">
      <xdr:nvSpPr>
        <xdr:cNvPr id="1699" name="月 1698"/>
        <xdr:cNvSpPr/>
      </xdr:nvSpPr>
      <xdr:spPr>
        <a:xfrm rot="13320000">
          <a:off x="4383597" y="18719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238</xdr:row>
      <xdr:rowOff>23653</xdr:rowOff>
    </xdr:from>
    <xdr:to>
      <xdr:col>7</xdr:col>
      <xdr:colOff>375890</xdr:colOff>
      <xdr:row>238</xdr:row>
      <xdr:rowOff>139714</xdr:rowOff>
    </xdr:to>
    <xdr:sp macro="" textlink="">
      <xdr:nvSpPr>
        <xdr:cNvPr id="1700" name="太陽 1699"/>
        <xdr:cNvSpPr/>
      </xdr:nvSpPr>
      <xdr:spPr>
        <a:xfrm>
          <a:off x="4344379" y="19016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239</xdr:row>
      <xdr:rowOff>31493</xdr:rowOff>
    </xdr:from>
    <xdr:to>
      <xdr:col>7</xdr:col>
      <xdr:colOff>359597</xdr:colOff>
      <xdr:row>239</xdr:row>
      <xdr:rowOff>136893</xdr:rowOff>
    </xdr:to>
    <xdr:sp macro="" textlink="">
      <xdr:nvSpPr>
        <xdr:cNvPr id="1701" name="月 1700"/>
        <xdr:cNvSpPr/>
      </xdr:nvSpPr>
      <xdr:spPr>
        <a:xfrm rot="13320000">
          <a:off x="4383597" y="19176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241</xdr:row>
      <xdr:rowOff>23653</xdr:rowOff>
    </xdr:from>
    <xdr:to>
      <xdr:col>7</xdr:col>
      <xdr:colOff>375890</xdr:colOff>
      <xdr:row>241</xdr:row>
      <xdr:rowOff>139714</xdr:rowOff>
    </xdr:to>
    <xdr:sp macro="" textlink="">
      <xdr:nvSpPr>
        <xdr:cNvPr id="1702" name="太陽 1701"/>
        <xdr:cNvSpPr/>
      </xdr:nvSpPr>
      <xdr:spPr>
        <a:xfrm>
          <a:off x="4344379" y="19473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242</xdr:row>
      <xdr:rowOff>31493</xdr:rowOff>
    </xdr:from>
    <xdr:to>
      <xdr:col>7</xdr:col>
      <xdr:colOff>359597</xdr:colOff>
      <xdr:row>242</xdr:row>
      <xdr:rowOff>136893</xdr:rowOff>
    </xdr:to>
    <xdr:sp macro="" textlink="">
      <xdr:nvSpPr>
        <xdr:cNvPr id="1703" name="月 1702"/>
        <xdr:cNvSpPr/>
      </xdr:nvSpPr>
      <xdr:spPr>
        <a:xfrm rot="13320000">
          <a:off x="4383597" y="19633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241</xdr:row>
      <xdr:rowOff>23653</xdr:rowOff>
    </xdr:from>
    <xdr:to>
      <xdr:col>7</xdr:col>
      <xdr:colOff>375890</xdr:colOff>
      <xdr:row>241</xdr:row>
      <xdr:rowOff>139714</xdr:rowOff>
    </xdr:to>
    <xdr:sp macro="" textlink="">
      <xdr:nvSpPr>
        <xdr:cNvPr id="1704" name="太陽 1703"/>
        <xdr:cNvSpPr/>
      </xdr:nvSpPr>
      <xdr:spPr>
        <a:xfrm>
          <a:off x="4344379" y="19473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242</xdr:row>
      <xdr:rowOff>31493</xdr:rowOff>
    </xdr:from>
    <xdr:to>
      <xdr:col>7</xdr:col>
      <xdr:colOff>359597</xdr:colOff>
      <xdr:row>242</xdr:row>
      <xdr:rowOff>136893</xdr:rowOff>
    </xdr:to>
    <xdr:sp macro="" textlink="">
      <xdr:nvSpPr>
        <xdr:cNvPr id="1705" name="月 1704"/>
        <xdr:cNvSpPr/>
      </xdr:nvSpPr>
      <xdr:spPr>
        <a:xfrm rot="13320000">
          <a:off x="4383597" y="19633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244</xdr:row>
      <xdr:rowOff>23653</xdr:rowOff>
    </xdr:from>
    <xdr:to>
      <xdr:col>7</xdr:col>
      <xdr:colOff>375890</xdr:colOff>
      <xdr:row>244</xdr:row>
      <xdr:rowOff>139714</xdr:rowOff>
    </xdr:to>
    <xdr:sp macro="" textlink="">
      <xdr:nvSpPr>
        <xdr:cNvPr id="1706" name="太陽 1705"/>
        <xdr:cNvSpPr/>
      </xdr:nvSpPr>
      <xdr:spPr>
        <a:xfrm>
          <a:off x="4344379" y="19930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245</xdr:row>
      <xdr:rowOff>31493</xdr:rowOff>
    </xdr:from>
    <xdr:to>
      <xdr:col>7</xdr:col>
      <xdr:colOff>359597</xdr:colOff>
      <xdr:row>245</xdr:row>
      <xdr:rowOff>136893</xdr:rowOff>
    </xdr:to>
    <xdr:sp macro="" textlink="">
      <xdr:nvSpPr>
        <xdr:cNvPr id="1707" name="月 1706"/>
        <xdr:cNvSpPr/>
      </xdr:nvSpPr>
      <xdr:spPr>
        <a:xfrm rot="13320000">
          <a:off x="4383597" y="20091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247</xdr:row>
      <xdr:rowOff>23653</xdr:rowOff>
    </xdr:from>
    <xdr:to>
      <xdr:col>7</xdr:col>
      <xdr:colOff>375890</xdr:colOff>
      <xdr:row>247</xdr:row>
      <xdr:rowOff>139714</xdr:rowOff>
    </xdr:to>
    <xdr:sp macro="" textlink="">
      <xdr:nvSpPr>
        <xdr:cNvPr id="1708" name="太陽 1707"/>
        <xdr:cNvSpPr/>
      </xdr:nvSpPr>
      <xdr:spPr>
        <a:xfrm>
          <a:off x="4344379" y="20388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248</xdr:row>
      <xdr:rowOff>31493</xdr:rowOff>
    </xdr:from>
    <xdr:to>
      <xdr:col>7</xdr:col>
      <xdr:colOff>359597</xdr:colOff>
      <xdr:row>248</xdr:row>
      <xdr:rowOff>136893</xdr:rowOff>
    </xdr:to>
    <xdr:sp macro="" textlink="">
      <xdr:nvSpPr>
        <xdr:cNvPr id="1709" name="月 1708"/>
        <xdr:cNvSpPr/>
      </xdr:nvSpPr>
      <xdr:spPr>
        <a:xfrm rot="13320000">
          <a:off x="4383597" y="20548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250</xdr:row>
      <xdr:rowOff>23653</xdr:rowOff>
    </xdr:from>
    <xdr:to>
      <xdr:col>7</xdr:col>
      <xdr:colOff>375890</xdr:colOff>
      <xdr:row>250</xdr:row>
      <xdr:rowOff>139714</xdr:rowOff>
    </xdr:to>
    <xdr:sp macro="" textlink="">
      <xdr:nvSpPr>
        <xdr:cNvPr id="1710" name="太陽 1709"/>
        <xdr:cNvSpPr/>
      </xdr:nvSpPr>
      <xdr:spPr>
        <a:xfrm>
          <a:off x="4344379" y="20845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251</xdr:row>
      <xdr:rowOff>31493</xdr:rowOff>
    </xdr:from>
    <xdr:to>
      <xdr:col>7</xdr:col>
      <xdr:colOff>359597</xdr:colOff>
      <xdr:row>251</xdr:row>
      <xdr:rowOff>136893</xdr:rowOff>
    </xdr:to>
    <xdr:sp macro="" textlink="">
      <xdr:nvSpPr>
        <xdr:cNvPr id="1711" name="月 1710"/>
        <xdr:cNvSpPr/>
      </xdr:nvSpPr>
      <xdr:spPr>
        <a:xfrm rot="13320000">
          <a:off x="4383597" y="21005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253</xdr:row>
      <xdr:rowOff>23653</xdr:rowOff>
    </xdr:from>
    <xdr:to>
      <xdr:col>7</xdr:col>
      <xdr:colOff>375890</xdr:colOff>
      <xdr:row>253</xdr:row>
      <xdr:rowOff>139714</xdr:rowOff>
    </xdr:to>
    <xdr:sp macro="" textlink="">
      <xdr:nvSpPr>
        <xdr:cNvPr id="1712" name="太陽 1711"/>
        <xdr:cNvSpPr/>
      </xdr:nvSpPr>
      <xdr:spPr>
        <a:xfrm>
          <a:off x="4344379" y="21302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254</xdr:row>
      <xdr:rowOff>31493</xdr:rowOff>
    </xdr:from>
    <xdr:to>
      <xdr:col>7</xdr:col>
      <xdr:colOff>359597</xdr:colOff>
      <xdr:row>254</xdr:row>
      <xdr:rowOff>136893</xdr:rowOff>
    </xdr:to>
    <xdr:sp macro="" textlink="">
      <xdr:nvSpPr>
        <xdr:cNvPr id="1713" name="月 1712"/>
        <xdr:cNvSpPr/>
      </xdr:nvSpPr>
      <xdr:spPr>
        <a:xfrm rot="13320000">
          <a:off x="4383597" y="21462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256</xdr:row>
      <xdr:rowOff>23653</xdr:rowOff>
    </xdr:from>
    <xdr:to>
      <xdr:col>7</xdr:col>
      <xdr:colOff>375890</xdr:colOff>
      <xdr:row>256</xdr:row>
      <xdr:rowOff>139714</xdr:rowOff>
    </xdr:to>
    <xdr:sp macro="" textlink="">
      <xdr:nvSpPr>
        <xdr:cNvPr id="1714" name="太陽 1713"/>
        <xdr:cNvSpPr/>
      </xdr:nvSpPr>
      <xdr:spPr>
        <a:xfrm>
          <a:off x="4344379" y="21759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257</xdr:row>
      <xdr:rowOff>31493</xdr:rowOff>
    </xdr:from>
    <xdr:to>
      <xdr:col>7</xdr:col>
      <xdr:colOff>359597</xdr:colOff>
      <xdr:row>257</xdr:row>
      <xdr:rowOff>136893</xdr:rowOff>
    </xdr:to>
    <xdr:sp macro="" textlink="">
      <xdr:nvSpPr>
        <xdr:cNvPr id="1715" name="月 1714"/>
        <xdr:cNvSpPr/>
      </xdr:nvSpPr>
      <xdr:spPr>
        <a:xfrm rot="13320000">
          <a:off x="4383597" y="21919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259</xdr:row>
      <xdr:rowOff>23653</xdr:rowOff>
    </xdr:from>
    <xdr:to>
      <xdr:col>7</xdr:col>
      <xdr:colOff>375890</xdr:colOff>
      <xdr:row>259</xdr:row>
      <xdr:rowOff>139714</xdr:rowOff>
    </xdr:to>
    <xdr:sp macro="" textlink="">
      <xdr:nvSpPr>
        <xdr:cNvPr id="1716" name="太陽 1715"/>
        <xdr:cNvSpPr/>
      </xdr:nvSpPr>
      <xdr:spPr>
        <a:xfrm>
          <a:off x="4344379" y="22216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260</xdr:row>
      <xdr:rowOff>31493</xdr:rowOff>
    </xdr:from>
    <xdr:to>
      <xdr:col>7</xdr:col>
      <xdr:colOff>359597</xdr:colOff>
      <xdr:row>260</xdr:row>
      <xdr:rowOff>136893</xdr:rowOff>
    </xdr:to>
    <xdr:sp macro="" textlink="">
      <xdr:nvSpPr>
        <xdr:cNvPr id="1717" name="月 1716"/>
        <xdr:cNvSpPr/>
      </xdr:nvSpPr>
      <xdr:spPr>
        <a:xfrm rot="13320000">
          <a:off x="4383597" y="22377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202</xdr:row>
      <xdr:rowOff>23653</xdr:rowOff>
    </xdr:from>
    <xdr:to>
      <xdr:col>7</xdr:col>
      <xdr:colOff>375890</xdr:colOff>
      <xdr:row>202</xdr:row>
      <xdr:rowOff>139714</xdr:rowOff>
    </xdr:to>
    <xdr:sp macro="" textlink="">
      <xdr:nvSpPr>
        <xdr:cNvPr id="1718" name="太陽 1717"/>
        <xdr:cNvSpPr/>
      </xdr:nvSpPr>
      <xdr:spPr>
        <a:xfrm>
          <a:off x="4344379" y="13530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203</xdr:row>
      <xdr:rowOff>31493</xdr:rowOff>
    </xdr:from>
    <xdr:to>
      <xdr:col>7</xdr:col>
      <xdr:colOff>359597</xdr:colOff>
      <xdr:row>203</xdr:row>
      <xdr:rowOff>136893</xdr:rowOff>
    </xdr:to>
    <xdr:sp macro="" textlink="">
      <xdr:nvSpPr>
        <xdr:cNvPr id="1719" name="月 1718"/>
        <xdr:cNvSpPr/>
      </xdr:nvSpPr>
      <xdr:spPr>
        <a:xfrm rot="13320000">
          <a:off x="4383597" y="13690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205</xdr:row>
      <xdr:rowOff>23653</xdr:rowOff>
    </xdr:from>
    <xdr:to>
      <xdr:col>7</xdr:col>
      <xdr:colOff>375890</xdr:colOff>
      <xdr:row>205</xdr:row>
      <xdr:rowOff>139714</xdr:rowOff>
    </xdr:to>
    <xdr:sp macro="" textlink="">
      <xdr:nvSpPr>
        <xdr:cNvPr id="1720" name="太陽 1719"/>
        <xdr:cNvSpPr/>
      </xdr:nvSpPr>
      <xdr:spPr>
        <a:xfrm>
          <a:off x="4344379" y="13987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206</xdr:row>
      <xdr:rowOff>31493</xdr:rowOff>
    </xdr:from>
    <xdr:to>
      <xdr:col>7</xdr:col>
      <xdr:colOff>359597</xdr:colOff>
      <xdr:row>206</xdr:row>
      <xdr:rowOff>136893</xdr:rowOff>
    </xdr:to>
    <xdr:sp macro="" textlink="">
      <xdr:nvSpPr>
        <xdr:cNvPr id="1721" name="月 1720"/>
        <xdr:cNvSpPr/>
      </xdr:nvSpPr>
      <xdr:spPr>
        <a:xfrm rot="13320000">
          <a:off x="4383597" y="14147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208</xdr:row>
      <xdr:rowOff>23653</xdr:rowOff>
    </xdr:from>
    <xdr:to>
      <xdr:col>7</xdr:col>
      <xdr:colOff>375890</xdr:colOff>
      <xdr:row>208</xdr:row>
      <xdr:rowOff>139714</xdr:rowOff>
    </xdr:to>
    <xdr:sp macro="" textlink="">
      <xdr:nvSpPr>
        <xdr:cNvPr id="1722" name="太陽 1721"/>
        <xdr:cNvSpPr/>
      </xdr:nvSpPr>
      <xdr:spPr>
        <a:xfrm>
          <a:off x="4344379" y="14444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209</xdr:row>
      <xdr:rowOff>31493</xdr:rowOff>
    </xdr:from>
    <xdr:to>
      <xdr:col>7</xdr:col>
      <xdr:colOff>359597</xdr:colOff>
      <xdr:row>209</xdr:row>
      <xdr:rowOff>136893</xdr:rowOff>
    </xdr:to>
    <xdr:sp macro="" textlink="">
      <xdr:nvSpPr>
        <xdr:cNvPr id="1723" name="月 1722"/>
        <xdr:cNvSpPr/>
      </xdr:nvSpPr>
      <xdr:spPr>
        <a:xfrm rot="13320000">
          <a:off x="4383597" y="14604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211</xdr:row>
      <xdr:rowOff>23653</xdr:rowOff>
    </xdr:from>
    <xdr:to>
      <xdr:col>7</xdr:col>
      <xdr:colOff>375890</xdr:colOff>
      <xdr:row>211</xdr:row>
      <xdr:rowOff>139714</xdr:rowOff>
    </xdr:to>
    <xdr:sp macro="" textlink="">
      <xdr:nvSpPr>
        <xdr:cNvPr id="1724" name="太陽 1723"/>
        <xdr:cNvSpPr/>
      </xdr:nvSpPr>
      <xdr:spPr>
        <a:xfrm>
          <a:off x="4344379" y="14901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212</xdr:row>
      <xdr:rowOff>31493</xdr:rowOff>
    </xdr:from>
    <xdr:to>
      <xdr:col>7</xdr:col>
      <xdr:colOff>359597</xdr:colOff>
      <xdr:row>212</xdr:row>
      <xdr:rowOff>136893</xdr:rowOff>
    </xdr:to>
    <xdr:sp macro="" textlink="">
      <xdr:nvSpPr>
        <xdr:cNvPr id="1725" name="月 1724"/>
        <xdr:cNvSpPr/>
      </xdr:nvSpPr>
      <xdr:spPr>
        <a:xfrm rot="13320000">
          <a:off x="4383597" y="15061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211</xdr:row>
      <xdr:rowOff>23653</xdr:rowOff>
    </xdr:from>
    <xdr:to>
      <xdr:col>7</xdr:col>
      <xdr:colOff>375890</xdr:colOff>
      <xdr:row>211</xdr:row>
      <xdr:rowOff>139714</xdr:rowOff>
    </xdr:to>
    <xdr:sp macro="" textlink="">
      <xdr:nvSpPr>
        <xdr:cNvPr id="1726" name="太陽 1725"/>
        <xdr:cNvSpPr/>
      </xdr:nvSpPr>
      <xdr:spPr>
        <a:xfrm>
          <a:off x="4344379" y="14901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212</xdr:row>
      <xdr:rowOff>31493</xdr:rowOff>
    </xdr:from>
    <xdr:to>
      <xdr:col>7</xdr:col>
      <xdr:colOff>359597</xdr:colOff>
      <xdr:row>212</xdr:row>
      <xdr:rowOff>136893</xdr:rowOff>
    </xdr:to>
    <xdr:sp macro="" textlink="">
      <xdr:nvSpPr>
        <xdr:cNvPr id="1727" name="月 1726"/>
        <xdr:cNvSpPr/>
      </xdr:nvSpPr>
      <xdr:spPr>
        <a:xfrm rot="13320000">
          <a:off x="4383597" y="15061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214</xdr:row>
      <xdr:rowOff>23653</xdr:rowOff>
    </xdr:from>
    <xdr:to>
      <xdr:col>7</xdr:col>
      <xdr:colOff>375890</xdr:colOff>
      <xdr:row>214</xdr:row>
      <xdr:rowOff>139714</xdr:rowOff>
    </xdr:to>
    <xdr:sp macro="" textlink="">
      <xdr:nvSpPr>
        <xdr:cNvPr id="1728" name="太陽 1727"/>
        <xdr:cNvSpPr/>
      </xdr:nvSpPr>
      <xdr:spPr>
        <a:xfrm>
          <a:off x="4344379" y="15358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215</xdr:row>
      <xdr:rowOff>31493</xdr:rowOff>
    </xdr:from>
    <xdr:to>
      <xdr:col>7</xdr:col>
      <xdr:colOff>359597</xdr:colOff>
      <xdr:row>215</xdr:row>
      <xdr:rowOff>136893</xdr:rowOff>
    </xdr:to>
    <xdr:sp macro="" textlink="">
      <xdr:nvSpPr>
        <xdr:cNvPr id="1729" name="月 1728"/>
        <xdr:cNvSpPr/>
      </xdr:nvSpPr>
      <xdr:spPr>
        <a:xfrm rot="13320000">
          <a:off x="4383597" y="15519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217</xdr:row>
      <xdr:rowOff>23653</xdr:rowOff>
    </xdr:from>
    <xdr:to>
      <xdr:col>7</xdr:col>
      <xdr:colOff>375890</xdr:colOff>
      <xdr:row>217</xdr:row>
      <xdr:rowOff>139714</xdr:rowOff>
    </xdr:to>
    <xdr:sp macro="" textlink="">
      <xdr:nvSpPr>
        <xdr:cNvPr id="1730" name="太陽 1729"/>
        <xdr:cNvSpPr/>
      </xdr:nvSpPr>
      <xdr:spPr>
        <a:xfrm>
          <a:off x="4344379" y="15816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218</xdr:row>
      <xdr:rowOff>31493</xdr:rowOff>
    </xdr:from>
    <xdr:to>
      <xdr:col>7</xdr:col>
      <xdr:colOff>359597</xdr:colOff>
      <xdr:row>218</xdr:row>
      <xdr:rowOff>136893</xdr:rowOff>
    </xdr:to>
    <xdr:sp macro="" textlink="">
      <xdr:nvSpPr>
        <xdr:cNvPr id="1731" name="月 1730"/>
        <xdr:cNvSpPr/>
      </xdr:nvSpPr>
      <xdr:spPr>
        <a:xfrm rot="13320000">
          <a:off x="4383597" y="15976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220</xdr:row>
      <xdr:rowOff>23653</xdr:rowOff>
    </xdr:from>
    <xdr:to>
      <xdr:col>7</xdr:col>
      <xdr:colOff>375890</xdr:colOff>
      <xdr:row>220</xdr:row>
      <xdr:rowOff>139714</xdr:rowOff>
    </xdr:to>
    <xdr:sp macro="" textlink="">
      <xdr:nvSpPr>
        <xdr:cNvPr id="1732" name="太陽 1731"/>
        <xdr:cNvSpPr/>
      </xdr:nvSpPr>
      <xdr:spPr>
        <a:xfrm>
          <a:off x="4344379" y="16273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221</xdr:row>
      <xdr:rowOff>31493</xdr:rowOff>
    </xdr:from>
    <xdr:to>
      <xdr:col>7</xdr:col>
      <xdr:colOff>359597</xdr:colOff>
      <xdr:row>221</xdr:row>
      <xdr:rowOff>136893</xdr:rowOff>
    </xdr:to>
    <xdr:sp macro="" textlink="">
      <xdr:nvSpPr>
        <xdr:cNvPr id="1733" name="月 1732"/>
        <xdr:cNvSpPr/>
      </xdr:nvSpPr>
      <xdr:spPr>
        <a:xfrm rot="13320000">
          <a:off x="4383597" y="16433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223</xdr:row>
      <xdr:rowOff>23653</xdr:rowOff>
    </xdr:from>
    <xdr:to>
      <xdr:col>7</xdr:col>
      <xdr:colOff>375890</xdr:colOff>
      <xdr:row>223</xdr:row>
      <xdr:rowOff>139714</xdr:rowOff>
    </xdr:to>
    <xdr:sp macro="" textlink="">
      <xdr:nvSpPr>
        <xdr:cNvPr id="1734" name="太陽 1733"/>
        <xdr:cNvSpPr/>
      </xdr:nvSpPr>
      <xdr:spPr>
        <a:xfrm>
          <a:off x="4344379" y="16730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224</xdr:row>
      <xdr:rowOff>31493</xdr:rowOff>
    </xdr:from>
    <xdr:to>
      <xdr:col>7</xdr:col>
      <xdr:colOff>359597</xdr:colOff>
      <xdr:row>224</xdr:row>
      <xdr:rowOff>136893</xdr:rowOff>
    </xdr:to>
    <xdr:sp macro="" textlink="">
      <xdr:nvSpPr>
        <xdr:cNvPr id="1735" name="月 1734"/>
        <xdr:cNvSpPr/>
      </xdr:nvSpPr>
      <xdr:spPr>
        <a:xfrm rot="13320000">
          <a:off x="4383597" y="16890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226</xdr:row>
      <xdr:rowOff>23653</xdr:rowOff>
    </xdr:from>
    <xdr:to>
      <xdr:col>7</xdr:col>
      <xdr:colOff>375890</xdr:colOff>
      <xdr:row>226</xdr:row>
      <xdr:rowOff>139714</xdr:rowOff>
    </xdr:to>
    <xdr:sp macro="" textlink="">
      <xdr:nvSpPr>
        <xdr:cNvPr id="1736" name="太陽 1735"/>
        <xdr:cNvSpPr/>
      </xdr:nvSpPr>
      <xdr:spPr>
        <a:xfrm>
          <a:off x="4344379" y="1718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227</xdr:row>
      <xdr:rowOff>31493</xdr:rowOff>
    </xdr:from>
    <xdr:to>
      <xdr:col>7</xdr:col>
      <xdr:colOff>359597</xdr:colOff>
      <xdr:row>227</xdr:row>
      <xdr:rowOff>136893</xdr:rowOff>
    </xdr:to>
    <xdr:sp macro="" textlink="">
      <xdr:nvSpPr>
        <xdr:cNvPr id="1737" name="月 1736"/>
        <xdr:cNvSpPr/>
      </xdr:nvSpPr>
      <xdr:spPr>
        <a:xfrm rot="13320000">
          <a:off x="4383597" y="1734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229</xdr:row>
      <xdr:rowOff>23653</xdr:rowOff>
    </xdr:from>
    <xdr:to>
      <xdr:col>7</xdr:col>
      <xdr:colOff>375890</xdr:colOff>
      <xdr:row>229</xdr:row>
      <xdr:rowOff>139714</xdr:rowOff>
    </xdr:to>
    <xdr:sp macro="" textlink="">
      <xdr:nvSpPr>
        <xdr:cNvPr id="1738" name="太陽 1737"/>
        <xdr:cNvSpPr/>
      </xdr:nvSpPr>
      <xdr:spPr>
        <a:xfrm>
          <a:off x="4344379" y="17644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230</xdr:row>
      <xdr:rowOff>31493</xdr:rowOff>
    </xdr:from>
    <xdr:to>
      <xdr:col>7</xdr:col>
      <xdr:colOff>359597</xdr:colOff>
      <xdr:row>230</xdr:row>
      <xdr:rowOff>136893</xdr:rowOff>
    </xdr:to>
    <xdr:sp macro="" textlink="">
      <xdr:nvSpPr>
        <xdr:cNvPr id="1739" name="月 1738"/>
        <xdr:cNvSpPr/>
      </xdr:nvSpPr>
      <xdr:spPr>
        <a:xfrm rot="13320000">
          <a:off x="4383597" y="17805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232</xdr:row>
      <xdr:rowOff>23653</xdr:rowOff>
    </xdr:from>
    <xdr:to>
      <xdr:col>7</xdr:col>
      <xdr:colOff>375890</xdr:colOff>
      <xdr:row>232</xdr:row>
      <xdr:rowOff>139714</xdr:rowOff>
    </xdr:to>
    <xdr:sp macro="" textlink="">
      <xdr:nvSpPr>
        <xdr:cNvPr id="1740" name="太陽 1739"/>
        <xdr:cNvSpPr/>
      </xdr:nvSpPr>
      <xdr:spPr>
        <a:xfrm>
          <a:off x="4344379" y="18102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233</xdr:row>
      <xdr:rowOff>31493</xdr:rowOff>
    </xdr:from>
    <xdr:to>
      <xdr:col>7</xdr:col>
      <xdr:colOff>359597</xdr:colOff>
      <xdr:row>233</xdr:row>
      <xdr:rowOff>136893</xdr:rowOff>
    </xdr:to>
    <xdr:sp macro="" textlink="">
      <xdr:nvSpPr>
        <xdr:cNvPr id="1741" name="月 1740"/>
        <xdr:cNvSpPr/>
      </xdr:nvSpPr>
      <xdr:spPr>
        <a:xfrm rot="13320000">
          <a:off x="4383597" y="18262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235</xdr:row>
      <xdr:rowOff>23653</xdr:rowOff>
    </xdr:from>
    <xdr:to>
      <xdr:col>7</xdr:col>
      <xdr:colOff>375890</xdr:colOff>
      <xdr:row>235</xdr:row>
      <xdr:rowOff>139714</xdr:rowOff>
    </xdr:to>
    <xdr:sp macro="" textlink="">
      <xdr:nvSpPr>
        <xdr:cNvPr id="1742" name="太陽 1741"/>
        <xdr:cNvSpPr/>
      </xdr:nvSpPr>
      <xdr:spPr>
        <a:xfrm>
          <a:off x="4344379" y="18559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236</xdr:row>
      <xdr:rowOff>31493</xdr:rowOff>
    </xdr:from>
    <xdr:to>
      <xdr:col>7</xdr:col>
      <xdr:colOff>359597</xdr:colOff>
      <xdr:row>236</xdr:row>
      <xdr:rowOff>136893</xdr:rowOff>
    </xdr:to>
    <xdr:sp macro="" textlink="">
      <xdr:nvSpPr>
        <xdr:cNvPr id="1743" name="月 1742"/>
        <xdr:cNvSpPr/>
      </xdr:nvSpPr>
      <xdr:spPr>
        <a:xfrm rot="13320000">
          <a:off x="4383597" y="18719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238</xdr:row>
      <xdr:rowOff>23653</xdr:rowOff>
    </xdr:from>
    <xdr:to>
      <xdr:col>7</xdr:col>
      <xdr:colOff>375890</xdr:colOff>
      <xdr:row>238</xdr:row>
      <xdr:rowOff>139714</xdr:rowOff>
    </xdr:to>
    <xdr:sp macro="" textlink="">
      <xdr:nvSpPr>
        <xdr:cNvPr id="1744" name="太陽 1743"/>
        <xdr:cNvSpPr/>
      </xdr:nvSpPr>
      <xdr:spPr>
        <a:xfrm>
          <a:off x="4344379" y="19016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239</xdr:row>
      <xdr:rowOff>31493</xdr:rowOff>
    </xdr:from>
    <xdr:to>
      <xdr:col>7</xdr:col>
      <xdr:colOff>359597</xdr:colOff>
      <xdr:row>239</xdr:row>
      <xdr:rowOff>136893</xdr:rowOff>
    </xdr:to>
    <xdr:sp macro="" textlink="">
      <xdr:nvSpPr>
        <xdr:cNvPr id="1745" name="月 1744"/>
        <xdr:cNvSpPr/>
      </xdr:nvSpPr>
      <xdr:spPr>
        <a:xfrm rot="13320000">
          <a:off x="4383597" y="19176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241</xdr:row>
      <xdr:rowOff>23653</xdr:rowOff>
    </xdr:from>
    <xdr:to>
      <xdr:col>7</xdr:col>
      <xdr:colOff>375890</xdr:colOff>
      <xdr:row>241</xdr:row>
      <xdr:rowOff>139714</xdr:rowOff>
    </xdr:to>
    <xdr:sp macro="" textlink="">
      <xdr:nvSpPr>
        <xdr:cNvPr id="1746" name="太陽 1745"/>
        <xdr:cNvSpPr/>
      </xdr:nvSpPr>
      <xdr:spPr>
        <a:xfrm>
          <a:off x="4344379" y="19473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242</xdr:row>
      <xdr:rowOff>31493</xdr:rowOff>
    </xdr:from>
    <xdr:to>
      <xdr:col>7</xdr:col>
      <xdr:colOff>359597</xdr:colOff>
      <xdr:row>242</xdr:row>
      <xdr:rowOff>136893</xdr:rowOff>
    </xdr:to>
    <xdr:sp macro="" textlink="">
      <xdr:nvSpPr>
        <xdr:cNvPr id="1747" name="月 1746"/>
        <xdr:cNvSpPr/>
      </xdr:nvSpPr>
      <xdr:spPr>
        <a:xfrm rot="13320000">
          <a:off x="4383597" y="19633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241</xdr:row>
      <xdr:rowOff>23653</xdr:rowOff>
    </xdr:from>
    <xdr:to>
      <xdr:col>7</xdr:col>
      <xdr:colOff>375890</xdr:colOff>
      <xdr:row>241</xdr:row>
      <xdr:rowOff>139714</xdr:rowOff>
    </xdr:to>
    <xdr:sp macro="" textlink="">
      <xdr:nvSpPr>
        <xdr:cNvPr id="1748" name="太陽 1747"/>
        <xdr:cNvSpPr/>
      </xdr:nvSpPr>
      <xdr:spPr>
        <a:xfrm>
          <a:off x="4344379" y="19473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242</xdr:row>
      <xdr:rowOff>31493</xdr:rowOff>
    </xdr:from>
    <xdr:to>
      <xdr:col>7</xdr:col>
      <xdr:colOff>359597</xdr:colOff>
      <xdr:row>242</xdr:row>
      <xdr:rowOff>136893</xdr:rowOff>
    </xdr:to>
    <xdr:sp macro="" textlink="">
      <xdr:nvSpPr>
        <xdr:cNvPr id="1749" name="月 1748"/>
        <xdr:cNvSpPr/>
      </xdr:nvSpPr>
      <xdr:spPr>
        <a:xfrm rot="13320000">
          <a:off x="4383597" y="19633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244</xdr:row>
      <xdr:rowOff>23653</xdr:rowOff>
    </xdr:from>
    <xdr:to>
      <xdr:col>7</xdr:col>
      <xdr:colOff>375890</xdr:colOff>
      <xdr:row>244</xdr:row>
      <xdr:rowOff>139714</xdr:rowOff>
    </xdr:to>
    <xdr:sp macro="" textlink="">
      <xdr:nvSpPr>
        <xdr:cNvPr id="1750" name="太陽 1749"/>
        <xdr:cNvSpPr/>
      </xdr:nvSpPr>
      <xdr:spPr>
        <a:xfrm>
          <a:off x="4344379" y="19930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245</xdr:row>
      <xdr:rowOff>31493</xdr:rowOff>
    </xdr:from>
    <xdr:to>
      <xdr:col>7</xdr:col>
      <xdr:colOff>359597</xdr:colOff>
      <xdr:row>245</xdr:row>
      <xdr:rowOff>136893</xdr:rowOff>
    </xdr:to>
    <xdr:sp macro="" textlink="">
      <xdr:nvSpPr>
        <xdr:cNvPr id="1751" name="月 1750"/>
        <xdr:cNvSpPr/>
      </xdr:nvSpPr>
      <xdr:spPr>
        <a:xfrm rot="13320000">
          <a:off x="4383597" y="20091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247</xdr:row>
      <xdr:rowOff>23653</xdr:rowOff>
    </xdr:from>
    <xdr:to>
      <xdr:col>7</xdr:col>
      <xdr:colOff>375890</xdr:colOff>
      <xdr:row>247</xdr:row>
      <xdr:rowOff>139714</xdr:rowOff>
    </xdr:to>
    <xdr:sp macro="" textlink="">
      <xdr:nvSpPr>
        <xdr:cNvPr id="1752" name="太陽 1751"/>
        <xdr:cNvSpPr/>
      </xdr:nvSpPr>
      <xdr:spPr>
        <a:xfrm>
          <a:off x="4344379" y="20388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248</xdr:row>
      <xdr:rowOff>31493</xdr:rowOff>
    </xdr:from>
    <xdr:to>
      <xdr:col>7</xdr:col>
      <xdr:colOff>359597</xdr:colOff>
      <xdr:row>248</xdr:row>
      <xdr:rowOff>136893</xdr:rowOff>
    </xdr:to>
    <xdr:sp macro="" textlink="">
      <xdr:nvSpPr>
        <xdr:cNvPr id="1753" name="月 1752"/>
        <xdr:cNvSpPr/>
      </xdr:nvSpPr>
      <xdr:spPr>
        <a:xfrm rot="13320000">
          <a:off x="4383597" y="20548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250</xdr:row>
      <xdr:rowOff>23653</xdr:rowOff>
    </xdr:from>
    <xdr:to>
      <xdr:col>7</xdr:col>
      <xdr:colOff>375890</xdr:colOff>
      <xdr:row>250</xdr:row>
      <xdr:rowOff>139714</xdr:rowOff>
    </xdr:to>
    <xdr:sp macro="" textlink="">
      <xdr:nvSpPr>
        <xdr:cNvPr id="1754" name="太陽 1753"/>
        <xdr:cNvSpPr/>
      </xdr:nvSpPr>
      <xdr:spPr>
        <a:xfrm>
          <a:off x="4344379" y="20845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251</xdr:row>
      <xdr:rowOff>31493</xdr:rowOff>
    </xdr:from>
    <xdr:to>
      <xdr:col>7</xdr:col>
      <xdr:colOff>359597</xdr:colOff>
      <xdr:row>251</xdr:row>
      <xdr:rowOff>136893</xdr:rowOff>
    </xdr:to>
    <xdr:sp macro="" textlink="">
      <xdr:nvSpPr>
        <xdr:cNvPr id="1755" name="月 1754"/>
        <xdr:cNvSpPr/>
      </xdr:nvSpPr>
      <xdr:spPr>
        <a:xfrm rot="13320000">
          <a:off x="4383597" y="21005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253</xdr:row>
      <xdr:rowOff>23653</xdr:rowOff>
    </xdr:from>
    <xdr:to>
      <xdr:col>7</xdr:col>
      <xdr:colOff>375890</xdr:colOff>
      <xdr:row>253</xdr:row>
      <xdr:rowOff>139714</xdr:rowOff>
    </xdr:to>
    <xdr:sp macro="" textlink="">
      <xdr:nvSpPr>
        <xdr:cNvPr id="1756" name="太陽 1755"/>
        <xdr:cNvSpPr/>
      </xdr:nvSpPr>
      <xdr:spPr>
        <a:xfrm>
          <a:off x="4344379" y="21302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254</xdr:row>
      <xdr:rowOff>31493</xdr:rowOff>
    </xdr:from>
    <xdr:to>
      <xdr:col>7</xdr:col>
      <xdr:colOff>359597</xdr:colOff>
      <xdr:row>254</xdr:row>
      <xdr:rowOff>136893</xdr:rowOff>
    </xdr:to>
    <xdr:sp macro="" textlink="">
      <xdr:nvSpPr>
        <xdr:cNvPr id="1757" name="月 1756"/>
        <xdr:cNvSpPr/>
      </xdr:nvSpPr>
      <xdr:spPr>
        <a:xfrm rot="13320000">
          <a:off x="4383597" y="21462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256</xdr:row>
      <xdr:rowOff>23653</xdr:rowOff>
    </xdr:from>
    <xdr:to>
      <xdr:col>7</xdr:col>
      <xdr:colOff>375890</xdr:colOff>
      <xdr:row>256</xdr:row>
      <xdr:rowOff>139714</xdr:rowOff>
    </xdr:to>
    <xdr:sp macro="" textlink="">
      <xdr:nvSpPr>
        <xdr:cNvPr id="1758" name="太陽 1757"/>
        <xdr:cNvSpPr/>
      </xdr:nvSpPr>
      <xdr:spPr>
        <a:xfrm>
          <a:off x="4344379" y="21759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257</xdr:row>
      <xdr:rowOff>31493</xdr:rowOff>
    </xdr:from>
    <xdr:to>
      <xdr:col>7</xdr:col>
      <xdr:colOff>359597</xdr:colOff>
      <xdr:row>257</xdr:row>
      <xdr:rowOff>136893</xdr:rowOff>
    </xdr:to>
    <xdr:sp macro="" textlink="">
      <xdr:nvSpPr>
        <xdr:cNvPr id="1759" name="月 1758"/>
        <xdr:cNvSpPr/>
      </xdr:nvSpPr>
      <xdr:spPr>
        <a:xfrm rot="13320000">
          <a:off x="4383597" y="21919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259</xdr:row>
      <xdr:rowOff>23653</xdr:rowOff>
    </xdr:from>
    <xdr:to>
      <xdr:col>7</xdr:col>
      <xdr:colOff>375890</xdr:colOff>
      <xdr:row>259</xdr:row>
      <xdr:rowOff>139714</xdr:rowOff>
    </xdr:to>
    <xdr:sp macro="" textlink="">
      <xdr:nvSpPr>
        <xdr:cNvPr id="1760" name="太陽 1759"/>
        <xdr:cNvSpPr/>
      </xdr:nvSpPr>
      <xdr:spPr>
        <a:xfrm>
          <a:off x="4344379" y="22216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260</xdr:row>
      <xdr:rowOff>31493</xdr:rowOff>
    </xdr:from>
    <xdr:to>
      <xdr:col>7</xdr:col>
      <xdr:colOff>359597</xdr:colOff>
      <xdr:row>260</xdr:row>
      <xdr:rowOff>136893</xdr:rowOff>
    </xdr:to>
    <xdr:sp macro="" textlink="">
      <xdr:nvSpPr>
        <xdr:cNvPr id="1761" name="月 1760"/>
        <xdr:cNvSpPr/>
      </xdr:nvSpPr>
      <xdr:spPr>
        <a:xfrm rot="13320000">
          <a:off x="4383597" y="22377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202</xdr:row>
      <xdr:rowOff>23653</xdr:rowOff>
    </xdr:from>
    <xdr:to>
      <xdr:col>7</xdr:col>
      <xdr:colOff>375890</xdr:colOff>
      <xdr:row>202</xdr:row>
      <xdr:rowOff>139714</xdr:rowOff>
    </xdr:to>
    <xdr:sp macro="" textlink="">
      <xdr:nvSpPr>
        <xdr:cNvPr id="1762" name="太陽 1761"/>
        <xdr:cNvSpPr/>
      </xdr:nvSpPr>
      <xdr:spPr>
        <a:xfrm>
          <a:off x="4344379" y="13530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203</xdr:row>
      <xdr:rowOff>31493</xdr:rowOff>
    </xdr:from>
    <xdr:to>
      <xdr:col>7</xdr:col>
      <xdr:colOff>359597</xdr:colOff>
      <xdr:row>203</xdr:row>
      <xdr:rowOff>136893</xdr:rowOff>
    </xdr:to>
    <xdr:sp macro="" textlink="">
      <xdr:nvSpPr>
        <xdr:cNvPr id="1763" name="月 1762"/>
        <xdr:cNvSpPr/>
      </xdr:nvSpPr>
      <xdr:spPr>
        <a:xfrm rot="13320000">
          <a:off x="4383597" y="13690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205</xdr:row>
      <xdr:rowOff>23653</xdr:rowOff>
    </xdr:from>
    <xdr:to>
      <xdr:col>7</xdr:col>
      <xdr:colOff>375890</xdr:colOff>
      <xdr:row>205</xdr:row>
      <xdr:rowOff>139714</xdr:rowOff>
    </xdr:to>
    <xdr:sp macro="" textlink="">
      <xdr:nvSpPr>
        <xdr:cNvPr id="1764" name="太陽 1763"/>
        <xdr:cNvSpPr/>
      </xdr:nvSpPr>
      <xdr:spPr>
        <a:xfrm>
          <a:off x="4344379" y="13987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206</xdr:row>
      <xdr:rowOff>31493</xdr:rowOff>
    </xdr:from>
    <xdr:to>
      <xdr:col>7</xdr:col>
      <xdr:colOff>359597</xdr:colOff>
      <xdr:row>206</xdr:row>
      <xdr:rowOff>136893</xdr:rowOff>
    </xdr:to>
    <xdr:sp macro="" textlink="">
      <xdr:nvSpPr>
        <xdr:cNvPr id="1765" name="月 1764"/>
        <xdr:cNvSpPr/>
      </xdr:nvSpPr>
      <xdr:spPr>
        <a:xfrm rot="13320000">
          <a:off x="4383597" y="14147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208</xdr:row>
      <xdr:rowOff>23653</xdr:rowOff>
    </xdr:from>
    <xdr:to>
      <xdr:col>7</xdr:col>
      <xdr:colOff>375890</xdr:colOff>
      <xdr:row>208</xdr:row>
      <xdr:rowOff>139714</xdr:rowOff>
    </xdr:to>
    <xdr:sp macro="" textlink="">
      <xdr:nvSpPr>
        <xdr:cNvPr id="1766" name="太陽 1765"/>
        <xdr:cNvSpPr/>
      </xdr:nvSpPr>
      <xdr:spPr>
        <a:xfrm>
          <a:off x="4344379" y="14444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209</xdr:row>
      <xdr:rowOff>31493</xdr:rowOff>
    </xdr:from>
    <xdr:to>
      <xdr:col>7</xdr:col>
      <xdr:colOff>359597</xdr:colOff>
      <xdr:row>209</xdr:row>
      <xdr:rowOff>136893</xdr:rowOff>
    </xdr:to>
    <xdr:sp macro="" textlink="">
      <xdr:nvSpPr>
        <xdr:cNvPr id="1767" name="月 1766"/>
        <xdr:cNvSpPr/>
      </xdr:nvSpPr>
      <xdr:spPr>
        <a:xfrm rot="13320000">
          <a:off x="4383597" y="14604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211</xdr:row>
      <xdr:rowOff>23653</xdr:rowOff>
    </xdr:from>
    <xdr:to>
      <xdr:col>7</xdr:col>
      <xdr:colOff>375890</xdr:colOff>
      <xdr:row>211</xdr:row>
      <xdr:rowOff>139714</xdr:rowOff>
    </xdr:to>
    <xdr:sp macro="" textlink="">
      <xdr:nvSpPr>
        <xdr:cNvPr id="1768" name="太陽 1767"/>
        <xdr:cNvSpPr/>
      </xdr:nvSpPr>
      <xdr:spPr>
        <a:xfrm>
          <a:off x="4344379" y="14901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212</xdr:row>
      <xdr:rowOff>31493</xdr:rowOff>
    </xdr:from>
    <xdr:to>
      <xdr:col>7</xdr:col>
      <xdr:colOff>359597</xdr:colOff>
      <xdr:row>212</xdr:row>
      <xdr:rowOff>136893</xdr:rowOff>
    </xdr:to>
    <xdr:sp macro="" textlink="">
      <xdr:nvSpPr>
        <xdr:cNvPr id="1769" name="月 1768"/>
        <xdr:cNvSpPr/>
      </xdr:nvSpPr>
      <xdr:spPr>
        <a:xfrm rot="13320000">
          <a:off x="4383597" y="15061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211</xdr:row>
      <xdr:rowOff>23653</xdr:rowOff>
    </xdr:from>
    <xdr:to>
      <xdr:col>7</xdr:col>
      <xdr:colOff>375890</xdr:colOff>
      <xdr:row>211</xdr:row>
      <xdr:rowOff>139714</xdr:rowOff>
    </xdr:to>
    <xdr:sp macro="" textlink="">
      <xdr:nvSpPr>
        <xdr:cNvPr id="1770" name="太陽 1769"/>
        <xdr:cNvSpPr/>
      </xdr:nvSpPr>
      <xdr:spPr>
        <a:xfrm>
          <a:off x="4344379" y="14901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212</xdr:row>
      <xdr:rowOff>31493</xdr:rowOff>
    </xdr:from>
    <xdr:to>
      <xdr:col>7</xdr:col>
      <xdr:colOff>359597</xdr:colOff>
      <xdr:row>212</xdr:row>
      <xdr:rowOff>136893</xdr:rowOff>
    </xdr:to>
    <xdr:sp macro="" textlink="">
      <xdr:nvSpPr>
        <xdr:cNvPr id="1771" name="月 1770"/>
        <xdr:cNvSpPr/>
      </xdr:nvSpPr>
      <xdr:spPr>
        <a:xfrm rot="13320000">
          <a:off x="4383597" y="15061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214</xdr:row>
      <xdr:rowOff>23653</xdr:rowOff>
    </xdr:from>
    <xdr:to>
      <xdr:col>7</xdr:col>
      <xdr:colOff>375890</xdr:colOff>
      <xdr:row>214</xdr:row>
      <xdr:rowOff>139714</xdr:rowOff>
    </xdr:to>
    <xdr:sp macro="" textlink="">
      <xdr:nvSpPr>
        <xdr:cNvPr id="1772" name="太陽 1771"/>
        <xdr:cNvSpPr/>
      </xdr:nvSpPr>
      <xdr:spPr>
        <a:xfrm>
          <a:off x="4344379" y="15358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215</xdr:row>
      <xdr:rowOff>31493</xdr:rowOff>
    </xdr:from>
    <xdr:to>
      <xdr:col>7</xdr:col>
      <xdr:colOff>359597</xdr:colOff>
      <xdr:row>215</xdr:row>
      <xdr:rowOff>136893</xdr:rowOff>
    </xdr:to>
    <xdr:sp macro="" textlink="">
      <xdr:nvSpPr>
        <xdr:cNvPr id="1773" name="月 1772"/>
        <xdr:cNvSpPr/>
      </xdr:nvSpPr>
      <xdr:spPr>
        <a:xfrm rot="13320000">
          <a:off x="4383597" y="15519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217</xdr:row>
      <xdr:rowOff>23653</xdr:rowOff>
    </xdr:from>
    <xdr:to>
      <xdr:col>7</xdr:col>
      <xdr:colOff>375890</xdr:colOff>
      <xdr:row>217</xdr:row>
      <xdr:rowOff>139714</xdr:rowOff>
    </xdr:to>
    <xdr:sp macro="" textlink="">
      <xdr:nvSpPr>
        <xdr:cNvPr id="1774" name="太陽 1773"/>
        <xdr:cNvSpPr/>
      </xdr:nvSpPr>
      <xdr:spPr>
        <a:xfrm>
          <a:off x="4344379" y="15816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218</xdr:row>
      <xdr:rowOff>31493</xdr:rowOff>
    </xdr:from>
    <xdr:to>
      <xdr:col>7</xdr:col>
      <xdr:colOff>359597</xdr:colOff>
      <xdr:row>218</xdr:row>
      <xdr:rowOff>136893</xdr:rowOff>
    </xdr:to>
    <xdr:sp macro="" textlink="">
      <xdr:nvSpPr>
        <xdr:cNvPr id="1775" name="月 1774"/>
        <xdr:cNvSpPr/>
      </xdr:nvSpPr>
      <xdr:spPr>
        <a:xfrm rot="13320000">
          <a:off x="4383597" y="15976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220</xdr:row>
      <xdr:rowOff>23653</xdr:rowOff>
    </xdr:from>
    <xdr:to>
      <xdr:col>7</xdr:col>
      <xdr:colOff>375890</xdr:colOff>
      <xdr:row>220</xdr:row>
      <xdr:rowOff>139714</xdr:rowOff>
    </xdr:to>
    <xdr:sp macro="" textlink="">
      <xdr:nvSpPr>
        <xdr:cNvPr id="1776" name="太陽 1775"/>
        <xdr:cNvSpPr/>
      </xdr:nvSpPr>
      <xdr:spPr>
        <a:xfrm>
          <a:off x="4344379" y="16273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221</xdr:row>
      <xdr:rowOff>31493</xdr:rowOff>
    </xdr:from>
    <xdr:to>
      <xdr:col>7</xdr:col>
      <xdr:colOff>359597</xdr:colOff>
      <xdr:row>221</xdr:row>
      <xdr:rowOff>136893</xdr:rowOff>
    </xdr:to>
    <xdr:sp macro="" textlink="">
      <xdr:nvSpPr>
        <xdr:cNvPr id="1777" name="月 1776"/>
        <xdr:cNvSpPr/>
      </xdr:nvSpPr>
      <xdr:spPr>
        <a:xfrm rot="13320000">
          <a:off x="4383597" y="16433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223</xdr:row>
      <xdr:rowOff>23653</xdr:rowOff>
    </xdr:from>
    <xdr:to>
      <xdr:col>7</xdr:col>
      <xdr:colOff>375890</xdr:colOff>
      <xdr:row>223</xdr:row>
      <xdr:rowOff>139714</xdr:rowOff>
    </xdr:to>
    <xdr:sp macro="" textlink="">
      <xdr:nvSpPr>
        <xdr:cNvPr id="1778" name="太陽 1777"/>
        <xdr:cNvSpPr/>
      </xdr:nvSpPr>
      <xdr:spPr>
        <a:xfrm>
          <a:off x="4344379" y="16730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224</xdr:row>
      <xdr:rowOff>31493</xdr:rowOff>
    </xdr:from>
    <xdr:to>
      <xdr:col>7</xdr:col>
      <xdr:colOff>359597</xdr:colOff>
      <xdr:row>224</xdr:row>
      <xdr:rowOff>136893</xdr:rowOff>
    </xdr:to>
    <xdr:sp macro="" textlink="">
      <xdr:nvSpPr>
        <xdr:cNvPr id="1779" name="月 1778"/>
        <xdr:cNvSpPr/>
      </xdr:nvSpPr>
      <xdr:spPr>
        <a:xfrm rot="13320000">
          <a:off x="4383597" y="16890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226</xdr:row>
      <xdr:rowOff>23653</xdr:rowOff>
    </xdr:from>
    <xdr:to>
      <xdr:col>7</xdr:col>
      <xdr:colOff>375890</xdr:colOff>
      <xdr:row>226</xdr:row>
      <xdr:rowOff>139714</xdr:rowOff>
    </xdr:to>
    <xdr:sp macro="" textlink="">
      <xdr:nvSpPr>
        <xdr:cNvPr id="1780" name="太陽 1779"/>
        <xdr:cNvSpPr/>
      </xdr:nvSpPr>
      <xdr:spPr>
        <a:xfrm>
          <a:off x="4344379" y="1718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227</xdr:row>
      <xdr:rowOff>31493</xdr:rowOff>
    </xdr:from>
    <xdr:to>
      <xdr:col>7</xdr:col>
      <xdr:colOff>359597</xdr:colOff>
      <xdr:row>227</xdr:row>
      <xdr:rowOff>136893</xdr:rowOff>
    </xdr:to>
    <xdr:sp macro="" textlink="">
      <xdr:nvSpPr>
        <xdr:cNvPr id="1781" name="月 1780"/>
        <xdr:cNvSpPr/>
      </xdr:nvSpPr>
      <xdr:spPr>
        <a:xfrm rot="13320000">
          <a:off x="4383597" y="1734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229</xdr:row>
      <xdr:rowOff>23653</xdr:rowOff>
    </xdr:from>
    <xdr:to>
      <xdr:col>7</xdr:col>
      <xdr:colOff>375890</xdr:colOff>
      <xdr:row>229</xdr:row>
      <xdr:rowOff>139714</xdr:rowOff>
    </xdr:to>
    <xdr:sp macro="" textlink="">
      <xdr:nvSpPr>
        <xdr:cNvPr id="1782" name="太陽 1781"/>
        <xdr:cNvSpPr/>
      </xdr:nvSpPr>
      <xdr:spPr>
        <a:xfrm>
          <a:off x="4344379" y="17644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230</xdr:row>
      <xdr:rowOff>31493</xdr:rowOff>
    </xdr:from>
    <xdr:to>
      <xdr:col>7</xdr:col>
      <xdr:colOff>359597</xdr:colOff>
      <xdr:row>230</xdr:row>
      <xdr:rowOff>136893</xdr:rowOff>
    </xdr:to>
    <xdr:sp macro="" textlink="">
      <xdr:nvSpPr>
        <xdr:cNvPr id="1783" name="月 1782"/>
        <xdr:cNvSpPr/>
      </xdr:nvSpPr>
      <xdr:spPr>
        <a:xfrm rot="13320000">
          <a:off x="4383597" y="17805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232</xdr:row>
      <xdr:rowOff>23653</xdr:rowOff>
    </xdr:from>
    <xdr:to>
      <xdr:col>7</xdr:col>
      <xdr:colOff>375890</xdr:colOff>
      <xdr:row>232</xdr:row>
      <xdr:rowOff>139714</xdr:rowOff>
    </xdr:to>
    <xdr:sp macro="" textlink="">
      <xdr:nvSpPr>
        <xdr:cNvPr id="1784" name="太陽 1783"/>
        <xdr:cNvSpPr/>
      </xdr:nvSpPr>
      <xdr:spPr>
        <a:xfrm>
          <a:off x="4344379" y="18102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233</xdr:row>
      <xdr:rowOff>31493</xdr:rowOff>
    </xdr:from>
    <xdr:to>
      <xdr:col>7</xdr:col>
      <xdr:colOff>359597</xdr:colOff>
      <xdr:row>233</xdr:row>
      <xdr:rowOff>136893</xdr:rowOff>
    </xdr:to>
    <xdr:sp macro="" textlink="">
      <xdr:nvSpPr>
        <xdr:cNvPr id="1785" name="月 1784"/>
        <xdr:cNvSpPr/>
      </xdr:nvSpPr>
      <xdr:spPr>
        <a:xfrm rot="13320000">
          <a:off x="4383597" y="18262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235</xdr:row>
      <xdr:rowOff>23653</xdr:rowOff>
    </xdr:from>
    <xdr:to>
      <xdr:col>7</xdr:col>
      <xdr:colOff>375890</xdr:colOff>
      <xdr:row>235</xdr:row>
      <xdr:rowOff>139714</xdr:rowOff>
    </xdr:to>
    <xdr:sp macro="" textlink="">
      <xdr:nvSpPr>
        <xdr:cNvPr id="1786" name="太陽 1785"/>
        <xdr:cNvSpPr/>
      </xdr:nvSpPr>
      <xdr:spPr>
        <a:xfrm>
          <a:off x="4344379" y="18559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236</xdr:row>
      <xdr:rowOff>31493</xdr:rowOff>
    </xdr:from>
    <xdr:to>
      <xdr:col>7</xdr:col>
      <xdr:colOff>359597</xdr:colOff>
      <xdr:row>236</xdr:row>
      <xdr:rowOff>136893</xdr:rowOff>
    </xdr:to>
    <xdr:sp macro="" textlink="">
      <xdr:nvSpPr>
        <xdr:cNvPr id="1787" name="月 1786"/>
        <xdr:cNvSpPr/>
      </xdr:nvSpPr>
      <xdr:spPr>
        <a:xfrm rot="13320000">
          <a:off x="4383597" y="18719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238</xdr:row>
      <xdr:rowOff>23653</xdr:rowOff>
    </xdr:from>
    <xdr:to>
      <xdr:col>7</xdr:col>
      <xdr:colOff>375890</xdr:colOff>
      <xdr:row>238</xdr:row>
      <xdr:rowOff>139714</xdr:rowOff>
    </xdr:to>
    <xdr:sp macro="" textlink="">
      <xdr:nvSpPr>
        <xdr:cNvPr id="1788" name="太陽 1787"/>
        <xdr:cNvSpPr/>
      </xdr:nvSpPr>
      <xdr:spPr>
        <a:xfrm>
          <a:off x="4344379" y="19016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239</xdr:row>
      <xdr:rowOff>31493</xdr:rowOff>
    </xdr:from>
    <xdr:to>
      <xdr:col>7</xdr:col>
      <xdr:colOff>359597</xdr:colOff>
      <xdr:row>239</xdr:row>
      <xdr:rowOff>136893</xdr:rowOff>
    </xdr:to>
    <xdr:sp macro="" textlink="">
      <xdr:nvSpPr>
        <xdr:cNvPr id="1789" name="月 1788"/>
        <xdr:cNvSpPr/>
      </xdr:nvSpPr>
      <xdr:spPr>
        <a:xfrm rot="13320000">
          <a:off x="4383597" y="19176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241</xdr:row>
      <xdr:rowOff>23653</xdr:rowOff>
    </xdr:from>
    <xdr:to>
      <xdr:col>7</xdr:col>
      <xdr:colOff>375890</xdr:colOff>
      <xdr:row>241</xdr:row>
      <xdr:rowOff>139714</xdr:rowOff>
    </xdr:to>
    <xdr:sp macro="" textlink="">
      <xdr:nvSpPr>
        <xdr:cNvPr id="1790" name="太陽 1789"/>
        <xdr:cNvSpPr/>
      </xdr:nvSpPr>
      <xdr:spPr>
        <a:xfrm>
          <a:off x="4344379" y="19473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242</xdr:row>
      <xdr:rowOff>31493</xdr:rowOff>
    </xdr:from>
    <xdr:to>
      <xdr:col>7</xdr:col>
      <xdr:colOff>359597</xdr:colOff>
      <xdr:row>242</xdr:row>
      <xdr:rowOff>136893</xdr:rowOff>
    </xdr:to>
    <xdr:sp macro="" textlink="">
      <xdr:nvSpPr>
        <xdr:cNvPr id="1791" name="月 1790"/>
        <xdr:cNvSpPr/>
      </xdr:nvSpPr>
      <xdr:spPr>
        <a:xfrm rot="13320000">
          <a:off x="4383597" y="19633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241</xdr:row>
      <xdr:rowOff>23653</xdr:rowOff>
    </xdr:from>
    <xdr:to>
      <xdr:col>7</xdr:col>
      <xdr:colOff>375890</xdr:colOff>
      <xdr:row>241</xdr:row>
      <xdr:rowOff>139714</xdr:rowOff>
    </xdr:to>
    <xdr:sp macro="" textlink="">
      <xdr:nvSpPr>
        <xdr:cNvPr id="1792" name="太陽 1791"/>
        <xdr:cNvSpPr/>
      </xdr:nvSpPr>
      <xdr:spPr>
        <a:xfrm>
          <a:off x="4344379" y="19473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242</xdr:row>
      <xdr:rowOff>31493</xdr:rowOff>
    </xdr:from>
    <xdr:to>
      <xdr:col>7</xdr:col>
      <xdr:colOff>359597</xdr:colOff>
      <xdr:row>242</xdr:row>
      <xdr:rowOff>136893</xdr:rowOff>
    </xdr:to>
    <xdr:sp macro="" textlink="">
      <xdr:nvSpPr>
        <xdr:cNvPr id="1793" name="月 1792"/>
        <xdr:cNvSpPr/>
      </xdr:nvSpPr>
      <xdr:spPr>
        <a:xfrm rot="13320000">
          <a:off x="4383597" y="19633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244</xdr:row>
      <xdr:rowOff>23653</xdr:rowOff>
    </xdr:from>
    <xdr:to>
      <xdr:col>7</xdr:col>
      <xdr:colOff>375890</xdr:colOff>
      <xdr:row>244</xdr:row>
      <xdr:rowOff>139714</xdr:rowOff>
    </xdr:to>
    <xdr:sp macro="" textlink="">
      <xdr:nvSpPr>
        <xdr:cNvPr id="1794" name="太陽 1793"/>
        <xdr:cNvSpPr/>
      </xdr:nvSpPr>
      <xdr:spPr>
        <a:xfrm>
          <a:off x="4344379" y="19930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245</xdr:row>
      <xdr:rowOff>31493</xdr:rowOff>
    </xdr:from>
    <xdr:to>
      <xdr:col>7</xdr:col>
      <xdr:colOff>359597</xdr:colOff>
      <xdr:row>245</xdr:row>
      <xdr:rowOff>136893</xdr:rowOff>
    </xdr:to>
    <xdr:sp macro="" textlink="">
      <xdr:nvSpPr>
        <xdr:cNvPr id="1795" name="月 1794"/>
        <xdr:cNvSpPr/>
      </xdr:nvSpPr>
      <xdr:spPr>
        <a:xfrm rot="13320000">
          <a:off x="4383597" y="20091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247</xdr:row>
      <xdr:rowOff>23653</xdr:rowOff>
    </xdr:from>
    <xdr:to>
      <xdr:col>7</xdr:col>
      <xdr:colOff>375890</xdr:colOff>
      <xdr:row>247</xdr:row>
      <xdr:rowOff>139714</xdr:rowOff>
    </xdr:to>
    <xdr:sp macro="" textlink="">
      <xdr:nvSpPr>
        <xdr:cNvPr id="1796" name="太陽 1795"/>
        <xdr:cNvSpPr/>
      </xdr:nvSpPr>
      <xdr:spPr>
        <a:xfrm>
          <a:off x="4344379" y="20388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248</xdr:row>
      <xdr:rowOff>31493</xdr:rowOff>
    </xdr:from>
    <xdr:to>
      <xdr:col>7</xdr:col>
      <xdr:colOff>359597</xdr:colOff>
      <xdr:row>248</xdr:row>
      <xdr:rowOff>136893</xdr:rowOff>
    </xdr:to>
    <xdr:sp macro="" textlink="">
      <xdr:nvSpPr>
        <xdr:cNvPr id="1797" name="月 1796"/>
        <xdr:cNvSpPr/>
      </xdr:nvSpPr>
      <xdr:spPr>
        <a:xfrm rot="13320000">
          <a:off x="4383597" y="20548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250</xdr:row>
      <xdr:rowOff>23653</xdr:rowOff>
    </xdr:from>
    <xdr:to>
      <xdr:col>7</xdr:col>
      <xdr:colOff>375890</xdr:colOff>
      <xdr:row>250</xdr:row>
      <xdr:rowOff>139714</xdr:rowOff>
    </xdr:to>
    <xdr:sp macro="" textlink="">
      <xdr:nvSpPr>
        <xdr:cNvPr id="1798" name="太陽 1797"/>
        <xdr:cNvSpPr/>
      </xdr:nvSpPr>
      <xdr:spPr>
        <a:xfrm>
          <a:off x="4344379" y="20845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251</xdr:row>
      <xdr:rowOff>31493</xdr:rowOff>
    </xdr:from>
    <xdr:to>
      <xdr:col>7</xdr:col>
      <xdr:colOff>359597</xdr:colOff>
      <xdr:row>251</xdr:row>
      <xdr:rowOff>136893</xdr:rowOff>
    </xdr:to>
    <xdr:sp macro="" textlink="">
      <xdr:nvSpPr>
        <xdr:cNvPr id="1799" name="月 1798"/>
        <xdr:cNvSpPr/>
      </xdr:nvSpPr>
      <xdr:spPr>
        <a:xfrm rot="13320000">
          <a:off x="4383597" y="21005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253</xdr:row>
      <xdr:rowOff>23653</xdr:rowOff>
    </xdr:from>
    <xdr:to>
      <xdr:col>7</xdr:col>
      <xdr:colOff>375890</xdr:colOff>
      <xdr:row>253</xdr:row>
      <xdr:rowOff>139714</xdr:rowOff>
    </xdr:to>
    <xdr:sp macro="" textlink="">
      <xdr:nvSpPr>
        <xdr:cNvPr id="1800" name="太陽 1799"/>
        <xdr:cNvSpPr/>
      </xdr:nvSpPr>
      <xdr:spPr>
        <a:xfrm>
          <a:off x="4344379" y="21302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254</xdr:row>
      <xdr:rowOff>31493</xdr:rowOff>
    </xdr:from>
    <xdr:to>
      <xdr:col>7</xdr:col>
      <xdr:colOff>359597</xdr:colOff>
      <xdr:row>254</xdr:row>
      <xdr:rowOff>136893</xdr:rowOff>
    </xdr:to>
    <xdr:sp macro="" textlink="">
      <xdr:nvSpPr>
        <xdr:cNvPr id="1801" name="月 1800"/>
        <xdr:cNvSpPr/>
      </xdr:nvSpPr>
      <xdr:spPr>
        <a:xfrm rot="13320000">
          <a:off x="4383597" y="21462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256</xdr:row>
      <xdr:rowOff>23653</xdr:rowOff>
    </xdr:from>
    <xdr:to>
      <xdr:col>7</xdr:col>
      <xdr:colOff>375890</xdr:colOff>
      <xdr:row>256</xdr:row>
      <xdr:rowOff>139714</xdr:rowOff>
    </xdr:to>
    <xdr:sp macro="" textlink="">
      <xdr:nvSpPr>
        <xdr:cNvPr id="1802" name="太陽 1801"/>
        <xdr:cNvSpPr/>
      </xdr:nvSpPr>
      <xdr:spPr>
        <a:xfrm>
          <a:off x="4344379" y="21759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257</xdr:row>
      <xdr:rowOff>31493</xdr:rowOff>
    </xdr:from>
    <xdr:to>
      <xdr:col>7</xdr:col>
      <xdr:colOff>359597</xdr:colOff>
      <xdr:row>257</xdr:row>
      <xdr:rowOff>136893</xdr:rowOff>
    </xdr:to>
    <xdr:sp macro="" textlink="">
      <xdr:nvSpPr>
        <xdr:cNvPr id="1803" name="月 1802"/>
        <xdr:cNvSpPr/>
      </xdr:nvSpPr>
      <xdr:spPr>
        <a:xfrm rot="13320000">
          <a:off x="4383597" y="21919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259</xdr:row>
      <xdr:rowOff>23653</xdr:rowOff>
    </xdr:from>
    <xdr:to>
      <xdr:col>7</xdr:col>
      <xdr:colOff>375890</xdr:colOff>
      <xdr:row>259</xdr:row>
      <xdr:rowOff>139714</xdr:rowOff>
    </xdr:to>
    <xdr:sp macro="" textlink="">
      <xdr:nvSpPr>
        <xdr:cNvPr id="1804" name="太陽 1803"/>
        <xdr:cNvSpPr/>
      </xdr:nvSpPr>
      <xdr:spPr>
        <a:xfrm>
          <a:off x="4344379" y="22216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260</xdr:row>
      <xdr:rowOff>31493</xdr:rowOff>
    </xdr:from>
    <xdr:to>
      <xdr:col>7</xdr:col>
      <xdr:colOff>359597</xdr:colOff>
      <xdr:row>260</xdr:row>
      <xdr:rowOff>136893</xdr:rowOff>
    </xdr:to>
    <xdr:sp macro="" textlink="">
      <xdr:nvSpPr>
        <xdr:cNvPr id="1805" name="月 1804"/>
        <xdr:cNvSpPr/>
      </xdr:nvSpPr>
      <xdr:spPr>
        <a:xfrm rot="13320000">
          <a:off x="4383597" y="22377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202</xdr:row>
      <xdr:rowOff>23653</xdr:rowOff>
    </xdr:from>
    <xdr:to>
      <xdr:col>7</xdr:col>
      <xdr:colOff>375890</xdr:colOff>
      <xdr:row>202</xdr:row>
      <xdr:rowOff>139714</xdr:rowOff>
    </xdr:to>
    <xdr:sp macro="" textlink="">
      <xdr:nvSpPr>
        <xdr:cNvPr id="1806" name="太陽 1805"/>
        <xdr:cNvSpPr/>
      </xdr:nvSpPr>
      <xdr:spPr>
        <a:xfrm>
          <a:off x="4344379" y="13530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203</xdr:row>
      <xdr:rowOff>31493</xdr:rowOff>
    </xdr:from>
    <xdr:to>
      <xdr:col>7</xdr:col>
      <xdr:colOff>359597</xdr:colOff>
      <xdr:row>203</xdr:row>
      <xdr:rowOff>136893</xdr:rowOff>
    </xdr:to>
    <xdr:sp macro="" textlink="">
      <xdr:nvSpPr>
        <xdr:cNvPr id="1807" name="月 1806"/>
        <xdr:cNvSpPr/>
      </xdr:nvSpPr>
      <xdr:spPr>
        <a:xfrm rot="13320000">
          <a:off x="4383597" y="13690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205</xdr:row>
      <xdr:rowOff>23653</xdr:rowOff>
    </xdr:from>
    <xdr:to>
      <xdr:col>7</xdr:col>
      <xdr:colOff>375890</xdr:colOff>
      <xdr:row>205</xdr:row>
      <xdr:rowOff>139714</xdr:rowOff>
    </xdr:to>
    <xdr:sp macro="" textlink="">
      <xdr:nvSpPr>
        <xdr:cNvPr id="1808" name="太陽 1807"/>
        <xdr:cNvSpPr/>
      </xdr:nvSpPr>
      <xdr:spPr>
        <a:xfrm>
          <a:off x="4344379" y="13987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206</xdr:row>
      <xdr:rowOff>31493</xdr:rowOff>
    </xdr:from>
    <xdr:to>
      <xdr:col>7</xdr:col>
      <xdr:colOff>359597</xdr:colOff>
      <xdr:row>206</xdr:row>
      <xdr:rowOff>136893</xdr:rowOff>
    </xdr:to>
    <xdr:sp macro="" textlink="">
      <xdr:nvSpPr>
        <xdr:cNvPr id="1809" name="月 1808"/>
        <xdr:cNvSpPr/>
      </xdr:nvSpPr>
      <xdr:spPr>
        <a:xfrm rot="13320000">
          <a:off x="4383597" y="14147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208</xdr:row>
      <xdr:rowOff>23653</xdr:rowOff>
    </xdr:from>
    <xdr:to>
      <xdr:col>7</xdr:col>
      <xdr:colOff>375890</xdr:colOff>
      <xdr:row>208</xdr:row>
      <xdr:rowOff>139714</xdr:rowOff>
    </xdr:to>
    <xdr:sp macro="" textlink="">
      <xdr:nvSpPr>
        <xdr:cNvPr id="1810" name="太陽 1809"/>
        <xdr:cNvSpPr/>
      </xdr:nvSpPr>
      <xdr:spPr>
        <a:xfrm>
          <a:off x="4344379" y="14444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209</xdr:row>
      <xdr:rowOff>31493</xdr:rowOff>
    </xdr:from>
    <xdr:to>
      <xdr:col>7</xdr:col>
      <xdr:colOff>359597</xdr:colOff>
      <xdr:row>209</xdr:row>
      <xdr:rowOff>136893</xdr:rowOff>
    </xdr:to>
    <xdr:sp macro="" textlink="">
      <xdr:nvSpPr>
        <xdr:cNvPr id="1811" name="月 1810"/>
        <xdr:cNvSpPr/>
      </xdr:nvSpPr>
      <xdr:spPr>
        <a:xfrm rot="13320000">
          <a:off x="4383597" y="14604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211</xdr:row>
      <xdr:rowOff>23653</xdr:rowOff>
    </xdr:from>
    <xdr:to>
      <xdr:col>7</xdr:col>
      <xdr:colOff>375890</xdr:colOff>
      <xdr:row>211</xdr:row>
      <xdr:rowOff>139714</xdr:rowOff>
    </xdr:to>
    <xdr:sp macro="" textlink="">
      <xdr:nvSpPr>
        <xdr:cNvPr id="1812" name="太陽 1811"/>
        <xdr:cNvSpPr/>
      </xdr:nvSpPr>
      <xdr:spPr>
        <a:xfrm>
          <a:off x="4344379" y="14901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212</xdr:row>
      <xdr:rowOff>31493</xdr:rowOff>
    </xdr:from>
    <xdr:to>
      <xdr:col>7</xdr:col>
      <xdr:colOff>359597</xdr:colOff>
      <xdr:row>212</xdr:row>
      <xdr:rowOff>136893</xdr:rowOff>
    </xdr:to>
    <xdr:sp macro="" textlink="">
      <xdr:nvSpPr>
        <xdr:cNvPr id="1813" name="月 1812"/>
        <xdr:cNvSpPr/>
      </xdr:nvSpPr>
      <xdr:spPr>
        <a:xfrm rot="13320000">
          <a:off x="4383597" y="15061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211</xdr:row>
      <xdr:rowOff>23653</xdr:rowOff>
    </xdr:from>
    <xdr:to>
      <xdr:col>7</xdr:col>
      <xdr:colOff>375890</xdr:colOff>
      <xdr:row>211</xdr:row>
      <xdr:rowOff>139714</xdr:rowOff>
    </xdr:to>
    <xdr:sp macro="" textlink="">
      <xdr:nvSpPr>
        <xdr:cNvPr id="1814" name="太陽 1813"/>
        <xdr:cNvSpPr/>
      </xdr:nvSpPr>
      <xdr:spPr>
        <a:xfrm>
          <a:off x="4344379" y="14901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212</xdr:row>
      <xdr:rowOff>31493</xdr:rowOff>
    </xdr:from>
    <xdr:to>
      <xdr:col>7</xdr:col>
      <xdr:colOff>359597</xdr:colOff>
      <xdr:row>212</xdr:row>
      <xdr:rowOff>136893</xdr:rowOff>
    </xdr:to>
    <xdr:sp macro="" textlink="">
      <xdr:nvSpPr>
        <xdr:cNvPr id="1815" name="月 1814"/>
        <xdr:cNvSpPr/>
      </xdr:nvSpPr>
      <xdr:spPr>
        <a:xfrm rot="13320000">
          <a:off x="4383597" y="15061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214</xdr:row>
      <xdr:rowOff>23653</xdr:rowOff>
    </xdr:from>
    <xdr:to>
      <xdr:col>7</xdr:col>
      <xdr:colOff>375890</xdr:colOff>
      <xdr:row>214</xdr:row>
      <xdr:rowOff>139714</xdr:rowOff>
    </xdr:to>
    <xdr:sp macro="" textlink="">
      <xdr:nvSpPr>
        <xdr:cNvPr id="1816" name="太陽 1815"/>
        <xdr:cNvSpPr/>
      </xdr:nvSpPr>
      <xdr:spPr>
        <a:xfrm>
          <a:off x="4344379" y="15358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215</xdr:row>
      <xdr:rowOff>31493</xdr:rowOff>
    </xdr:from>
    <xdr:to>
      <xdr:col>7</xdr:col>
      <xdr:colOff>359597</xdr:colOff>
      <xdr:row>215</xdr:row>
      <xdr:rowOff>136893</xdr:rowOff>
    </xdr:to>
    <xdr:sp macro="" textlink="">
      <xdr:nvSpPr>
        <xdr:cNvPr id="1817" name="月 1816"/>
        <xdr:cNvSpPr/>
      </xdr:nvSpPr>
      <xdr:spPr>
        <a:xfrm rot="13320000">
          <a:off x="4383597" y="15519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217</xdr:row>
      <xdr:rowOff>23653</xdr:rowOff>
    </xdr:from>
    <xdr:to>
      <xdr:col>7</xdr:col>
      <xdr:colOff>375890</xdr:colOff>
      <xdr:row>217</xdr:row>
      <xdr:rowOff>139714</xdr:rowOff>
    </xdr:to>
    <xdr:sp macro="" textlink="">
      <xdr:nvSpPr>
        <xdr:cNvPr id="1818" name="太陽 1817"/>
        <xdr:cNvSpPr/>
      </xdr:nvSpPr>
      <xdr:spPr>
        <a:xfrm>
          <a:off x="4344379" y="15816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218</xdr:row>
      <xdr:rowOff>31493</xdr:rowOff>
    </xdr:from>
    <xdr:to>
      <xdr:col>7</xdr:col>
      <xdr:colOff>359597</xdr:colOff>
      <xdr:row>218</xdr:row>
      <xdr:rowOff>136893</xdr:rowOff>
    </xdr:to>
    <xdr:sp macro="" textlink="">
      <xdr:nvSpPr>
        <xdr:cNvPr id="1819" name="月 1818"/>
        <xdr:cNvSpPr/>
      </xdr:nvSpPr>
      <xdr:spPr>
        <a:xfrm rot="13320000">
          <a:off x="4383597" y="15976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220</xdr:row>
      <xdr:rowOff>23653</xdr:rowOff>
    </xdr:from>
    <xdr:to>
      <xdr:col>7</xdr:col>
      <xdr:colOff>375890</xdr:colOff>
      <xdr:row>220</xdr:row>
      <xdr:rowOff>139714</xdr:rowOff>
    </xdr:to>
    <xdr:sp macro="" textlink="">
      <xdr:nvSpPr>
        <xdr:cNvPr id="1820" name="太陽 1819"/>
        <xdr:cNvSpPr/>
      </xdr:nvSpPr>
      <xdr:spPr>
        <a:xfrm>
          <a:off x="4344379" y="16273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221</xdr:row>
      <xdr:rowOff>31493</xdr:rowOff>
    </xdr:from>
    <xdr:to>
      <xdr:col>7</xdr:col>
      <xdr:colOff>359597</xdr:colOff>
      <xdr:row>221</xdr:row>
      <xdr:rowOff>136893</xdr:rowOff>
    </xdr:to>
    <xdr:sp macro="" textlink="">
      <xdr:nvSpPr>
        <xdr:cNvPr id="1821" name="月 1820"/>
        <xdr:cNvSpPr/>
      </xdr:nvSpPr>
      <xdr:spPr>
        <a:xfrm rot="13320000">
          <a:off x="4383597" y="16433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223</xdr:row>
      <xdr:rowOff>23653</xdr:rowOff>
    </xdr:from>
    <xdr:to>
      <xdr:col>7</xdr:col>
      <xdr:colOff>375890</xdr:colOff>
      <xdr:row>223</xdr:row>
      <xdr:rowOff>139714</xdr:rowOff>
    </xdr:to>
    <xdr:sp macro="" textlink="">
      <xdr:nvSpPr>
        <xdr:cNvPr id="1822" name="太陽 1821"/>
        <xdr:cNvSpPr/>
      </xdr:nvSpPr>
      <xdr:spPr>
        <a:xfrm>
          <a:off x="4344379" y="16730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224</xdr:row>
      <xdr:rowOff>31493</xdr:rowOff>
    </xdr:from>
    <xdr:to>
      <xdr:col>7</xdr:col>
      <xdr:colOff>359597</xdr:colOff>
      <xdr:row>224</xdr:row>
      <xdr:rowOff>136893</xdr:rowOff>
    </xdr:to>
    <xdr:sp macro="" textlink="">
      <xdr:nvSpPr>
        <xdr:cNvPr id="1823" name="月 1822"/>
        <xdr:cNvSpPr/>
      </xdr:nvSpPr>
      <xdr:spPr>
        <a:xfrm rot="13320000">
          <a:off x="4383597" y="16890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226</xdr:row>
      <xdr:rowOff>23653</xdr:rowOff>
    </xdr:from>
    <xdr:to>
      <xdr:col>7</xdr:col>
      <xdr:colOff>375890</xdr:colOff>
      <xdr:row>226</xdr:row>
      <xdr:rowOff>139714</xdr:rowOff>
    </xdr:to>
    <xdr:sp macro="" textlink="">
      <xdr:nvSpPr>
        <xdr:cNvPr id="1824" name="太陽 1823"/>
        <xdr:cNvSpPr/>
      </xdr:nvSpPr>
      <xdr:spPr>
        <a:xfrm>
          <a:off x="4344379" y="1718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227</xdr:row>
      <xdr:rowOff>31493</xdr:rowOff>
    </xdr:from>
    <xdr:to>
      <xdr:col>7</xdr:col>
      <xdr:colOff>359597</xdr:colOff>
      <xdr:row>227</xdr:row>
      <xdr:rowOff>136893</xdr:rowOff>
    </xdr:to>
    <xdr:sp macro="" textlink="">
      <xdr:nvSpPr>
        <xdr:cNvPr id="1825" name="月 1824"/>
        <xdr:cNvSpPr/>
      </xdr:nvSpPr>
      <xdr:spPr>
        <a:xfrm rot="13320000">
          <a:off x="4383597" y="1734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229</xdr:row>
      <xdr:rowOff>23653</xdr:rowOff>
    </xdr:from>
    <xdr:to>
      <xdr:col>7</xdr:col>
      <xdr:colOff>375890</xdr:colOff>
      <xdr:row>229</xdr:row>
      <xdr:rowOff>139714</xdr:rowOff>
    </xdr:to>
    <xdr:sp macro="" textlink="">
      <xdr:nvSpPr>
        <xdr:cNvPr id="1826" name="太陽 1825"/>
        <xdr:cNvSpPr/>
      </xdr:nvSpPr>
      <xdr:spPr>
        <a:xfrm>
          <a:off x="4344379" y="17644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230</xdr:row>
      <xdr:rowOff>31493</xdr:rowOff>
    </xdr:from>
    <xdr:to>
      <xdr:col>7</xdr:col>
      <xdr:colOff>359597</xdr:colOff>
      <xdr:row>230</xdr:row>
      <xdr:rowOff>136893</xdr:rowOff>
    </xdr:to>
    <xdr:sp macro="" textlink="">
      <xdr:nvSpPr>
        <xdr:cNvPr id="1827" name="月 1826"/>
        <xdr:cNvSpPr/>
      </xdr:nvSpPr>
      <xdr:spPr>
        <a:xfrm rot="13320000">
          <a:off x="4383597" y="17805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232</xdr:row>
      <xdr:rowOff>23653</xdr:rowOff>
    </xdr:from>
    <xdr:to>
      <xdr:col>7</xdr:col>
      <xdr:colOff>375890</xdr:colOff>
      <xdr:row>232</xdr:row>
      <xdr:rowOff>139714</xdr:rowOff>
    </xdr:to>
    <xdr:sp macro="" textlink="">
      <xdr:nvSpPr>
        <xdr:cNvPr id="1828" name="太陽 1827"/>
        <xdr:cNvSpPr/>
      </xdr:nvSpPr>
      <xdr:spPr>
        <a:xfrm>
          <a:off x="4344379" y="18102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233</xdr:row>
      <xdr:rowOff>31493</xdr:rowOff>
    </xdr:from>
    <xdr:to>
      <xdr:col>7</xdr:col>
      <xdr:colOff>359597</xdr:colOff>
      <xdr:row>233</xdr:row>
      <xdr:rowOff>136893</xdr:rowOff>
    </xdr:to>
    <xdr:sp macro="" textlink="">
      <xdr:nvSpPr>
        <xdr:cNvPr id="1829" name="月 1828"/>
        <xdr:cNvSpPr/>
      </xdr:nvSpPr>
      <xdr:spPr>
        <a:xfrm rot="13320000">
          <a:off x="4383597" y="18262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235</xdr:row>
      <xdr:rowOff>23653</xdr:rowOff>
    </xdr:from>
    <xdr:to>
      <xdr:col>7</xdr:col>
      <xdr:colOff>375890</xdr:colOff>
      <xdr:row>235</xdr:row>
      <xdr:rowOff>139714</xdr:rowOff>
    </xdr:to>
    <xdr:sp macro="" textlink="">
      <xdr:nvSpPr>
        <xdr:cNvPr id="1830" name="太陽 1829"/>
        <xdr:cNvSpPr/>
      </xdr:nvSpPr>
      <xdr:spPr>
        <a:xfrm>
          <a:off x="4344379" y="18559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236</xdr:row>
      <xdr:rowOff>31493</xdr:rowOff>
    </xdr:from>
    <xdr:to>
      <xdr:col>7</xdr:col>
      <xdr:colOff>359597</xdr:colOff>
      <xdr:row>236</xdr:row>
      <xdr:rowOff>136893</xdr:rowOff>
    </xdr:to>
    <xdr:sp macro="" textlink="">
      <xdr:nvSpPr>
        <xdr:cNvPr id="1831" name="月 1830"/>
        <xdr:cNvSpPr/>
      </xdr:nvSpPr>
      <xdr:spPr>
        <a:xfrm rot="13320000">
          <a:off x="4383597" y="18719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238</xdr:row>
      <xdr:rowOff>23653</xdr:rowOff>
    </xdr:from>
    <xdr:to>
      <xdr:col>7</xdr:col>
      <xdr:colOff>375890</xdr:colOff>
      <xdr:row>238</xdr:row>
      <xdr:rowOff>139714</xdr:rowOff>
    </xdr:to>
    <xdr:sp macro="" textlink="">
      <xdr:nvSpPr>
        <xdr:cNvPr id="1832" name="太陽 1831"/>
        <xdr:cNvSpPr/>
      </xdr:nvSpPr>
      <xdr:spPr>
        <a:xfrm>
          <a:off x="4344379" y="19016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239</xdr:row>
      <xdr:rowOff>31493</xdr:rowOff>
    </xdr:from>
    <xdr:to>
      <xdr:col>7</xdr:col>
      <xdr:colOff>359597</xdr:colOff>
      <xdr:row>239</xdr:row>
      <xdr:rowOff>136893</xdr:rowOff>
    </xdr:to>
    <xdr:sp macro="" textlink="">
      <xdr:nvSpPr>
        <xdr:cNvPr id="1833" name="月 1832"/>
        <xdr:cNvSpPr/>
      </xdr:nvSpPr>
      <xdr:spPr>
        <a:xfrm rot="13320000">
          <a:off x="4383597" y="19176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241</xdr:row>
      <xdr:rowOff>23653</xdr:rowOff>
    </xdr:from>
    <xdr:to>
      <xdr:col>7</xdr:col>
      <xdr:colOff>375890</xdr:colOff>
      <xdr:row>241</xdr:row>
      <xdr:rowOff>139714</xdr:rowOff>
    </xdr:to>
    <xdr:sp macro="" textlink="">
      <xdr:nvSpPr>
        <xdr:cNvPr id="1834" name="太陽 1833"/>
        <xdr:cNvSpPr/>
      </xdr:nvSpPr>
      <xdr:spPr>
        <a:xfrm>
          <a:off x="4344379" y="19473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242</xdr:row>
      <xdr:rowOff>31493</xdr:rowOff>
    </xdr:from>
    <xdr:to>
      <xdr:col>7</xdr:col>
      <xdr:colOff>359597</xdr:colOff>
      <xdr:row>242</xdr:row>
      <xdr:rowOff>136893</xdr:rowOff>
    </xdr:to>
    <xdr:sp macro="" textlink="">
      <xdr:nvSpPr>
        <xdr:cNvPr id="1835" name="月 1834"/>
        <xdr:cNvSpPr/>
      </xdr:nvSpPr>
      <xdr:spPr>
        <a:xfrm rot="13320000">
          <a:off x="4383597" y="19633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241</xdr:row>
      <xdr:rowOff>23653</xdr:rowOff>
    </xdr:from>
    <xdr:to>
      <xdr:col>7</xdr:col>
      <xdr:colOff>375890</xdr:colOff>
      <xdr:row>241</xdr:row>
      <xdr:rowOff>139714</xdr:rowOff>
    </xdr:to>
    <xdr:sp macro="" textlink="">
      <xdr:nvSpPr>
        <xdr:cNvPr id="1836" name="太陽 1835"/>
        <xdr:cNvSpPr/>
      </xdr:nvSpPr>
      <xdr:spPr>
        <a:xfrm>
          <a:off x="4344379" y="19473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242</xdr:row>
      <xdr:rowOff>31493</xdr:rowOff>
    </xdr:from>
    <xdr:to>
      <xdr:col>7</xdr:col>
      <xdr:colOff>359597</xdr:colOff>
      <xdr:row>242</xdr:row>
      <xdr:rowOff>136893</xdr:rowOff>
    </xdr:to>
    <xdr:sp macro="" textlink="">
      <xdr:nvSpPr>
        <xdr:cNvPr id="1837" name="月 1836"/>
        <xdr:cNvSpPr/>
      </xdr:nvSpPr>
      <xdr:spPr>
        <a:xfrm rot="13320000">
          <a:off x="4383597" y="19633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244</xdr:row>
      <xdr:rowOff>23653</xdr:rowOff>
    </xdr:from>
    <xdr:to>
      <xdr:col>7</xdr:col>
      <xdr:colOff>375890</xdr:colOff>
      <xdr:row>244</xdr:row>
      <xdr:rowOff>139714</xdr:rowOff>
    </xdr:to>
    <xdr:sp macro="" textlink="">
      <xdr:nvSpPr>
        <xdr:cNvPr id="1838" name="太陽 1837"/>
        <xdr:cNvSpPr/>
      </xdr:nvSpPr>
      <xdr:spPr>
        <a:xfrm>
          <a:off x="4344379" y="19930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245</xdr:row>
      <xdr:rowOff>31493</xdr:rowOff>
    </xdr:from>
    <xdr:to>
      <xdr:col>7</xdr:col>
      <xdr:colOff>359597</xdr:colOff>
      <xdr:row>245</xdr:row>
      <xdr:rowOff>136893</xdr:rowOff>
    </xdr:to>
    <xdr:sp macro="" textlink="">
      <xdr:nvSpPr>
        <xdr:cNvPr id="1839" name="月 1838"/>
        <xdr:cNvSpPr/>
      </xdr:nvSpPr>
      <xdr:spPr>
        <a:xfrm rot="13320000">
          <a:off x="4383597" y="20091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247</xdr:row>
      <xdr:rowOff>23653</xdr:rowOff>
    </xdr:from>
    <xdr:to>
      <xdr:col>7</xdr:col>
      <xdr:colOff>375890</xdr:colOff>
      <xdr:row>247</xdr:row>
      <xdr:rowOff>139714</xdr:rowOff>
    </xdr:to>
    <xdr:sp macro="" textlink="">
      <xdr:nvSpPr>
        <xdr:cNvPr id="1840" name="太陽 1839"/>
        <xdr:cNvSpPr/>
      </xdr:nvSpPr>
      <xdr:spPr>
        <a:xfrm>
          <a:off x="4344379" y="20388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248</xdr:row>
      <xdr:rowOff>31493</xdr:rowOff>
    </xdr:from>
    <xdr:to>
      <xdr:col>7</xdr:col>
      <xdr:colOff>359597</xdr:colOff>
      <xdr:row>248</xdr:row>
      <xdr:rowOff>136893</xdr:rowOff>
    </xdr:to>
    <xdr:sp macro="" textlink="">
      <xdr:nvSpPr>
        <xdr:cNvPr id="1841" name="月 1840"/>
        <xdr:cNvSpPr/>
      </xdr:nvSpPr>
      <xdr:spPr>
        <a:xfrm rot="13320000">
          <a:off x="4383597" y="20548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250</xdr:row>
      <xdr:rowOff>23653</xdr:rowOff>
    </xdr:from>
    <xdr:to>
      <xdr:col>7</xdr:col>
      <xdr:colOff>375890</xdr:colOff>
      <xdr:row>250</xdr:row>
      <xdr:rowOff>139714</xdr:rowOff>
    </xdr:to>
    <xdr:sp macro="" textlink="">
      <xdr:nvSpPr>
        <xdr:cNvPr id="1842" name="太陽 1841"/>
        <xdr:cNvSpPr/>
      </xdr:nvSpPr>
      <xdr:spPr>
        <a:xfrm>
          <a:off x="4344379" y="20845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251</xdr:row>
      <xdr:rowOff>31493</xdr:rowOff>
    </xdr:from>
    <xdr:to>
      <xdr:col>7</xdr:col>
      <xdr:colOff>359597</xdr:colOff>
      <xdr:row>251</xdr:row>
      <xdr:rowOff>136893</xdr:rowOff>
    </xdr:to>
    <xdr:sp macro="" textlink="">
      <xdr:nvSpPr>
        <xdr:cNvPr id="1843" name="月 1842"/>
        <xdr:cNvSpPr/>
      </xdr:nvSpPr>
      <xdr:spPr>
        <a:xfrm rot="13320000">
          <a:off x="4383597" y="21005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253</xdr:row>
      <xdr:rowOff>23653</xdr:rowOff>
    </xdr:from>
    <xdr:to>
      <xdr:col>7</xdr:col>
      <xdr:colOff>375890</xdr:colOff>
      <xdr:row>253</xdr:row>
      <xdr:rowOff>139714</xdr:rowOff>
    </xdr:to>
    <xdr:sp macro="" textlink="">
      <xdr:nvSpPr>
        <xdr:cNvPr id="1844" name="太陽 1843"/>
        <xdr:cNvSpPr/>
      </xdr:nvSpPr>
      <xdr:spPr>
        <a:xfrm>
          <a:off x="4344379" y="21302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254</xdr:row>
      <xdr:rowOff>31493</xdr:rowOff>
    </xdr:from>
    <xdr:to>
      <xdr:col>7</xdr:col>
      <xdr:colOff>359597</xdr:colOff>
      <xdr:row>254</xdr:row>
      <xdr:rowOff>136893</xdr:rowOff>
    </xdr:to>
    <xdr:sp macro="" textlink="">
      <xdr:nvSpPr>
        <xdr:cNvPr id="1845" name="月 1844"/>
        <xdr:cNvSpPr/>
      </xdr:nvSpPr>
      <xdr:spPr>
        <a:xfrm rot="13320000">
          <a:off x="4383597" y="21462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256</xdr:row>
      <xdr:rowOff>23653</xdr:rowOff>
    </xdr:from>
    <xdr:to>
      <xdr:col>7</xdr:col>
      <xdr:colOff>375890</xdr:colOff>
      <xdr:row>256</xdr:row>
      <xdr:rowOff>139714</xdr:rowOff>
    </xdr:to>
    <xdr:sp macro="" textlink="">
      <xdr:nvSpPr>
        <xdr:cNvPr id="1846" name="太陽 1845"/>
        <xdr:cNvSpPr/>
      </xdr:nvSpPr>
      <xdr:spPr>
        <a:xfrm>
          <a:off x="4344379" y="21759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257</xdr:row>
      <xdr:rowOff>31493</xdr:rowOff>
    </xdr:from>
    <xdr:to>
      <xdr:col>7</xdr:col>
      <xdr:colOff>359597</xdr:colOff>
      <xdr:row>257</xdr:row>
      <xdr:rowOff>136893</xdr:rowOff>
    </xdr:to>
    <xdr:sp macro="" textlink="">
      <xdr:nvSpPr>
        <xdr:cNvPr id="1847" name="月 1846"/>
        <xdr:cNvSpPr/>
      </xdr:nvSpPr>
      <xdr:spPr>
        <a:xfrm rot="13320000">
          <a:off x="4383597" y="21919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259</xdr:row>
      <xdr:rowOff>23653</xdr:rowOff>
    </xdr:from>
    <xdr:to>
      <xdr:col>7</xdr:col>
      <xdr:colOff>375890</xdr:colOff>
      <xdr:row>259</xdr:row>
      <xdr:rowOff>139714</xdr:rowOff>
    </xdr:to>
    <xdr:sp macro="" textlink="">
      <xdr:nvSpPr>
        <xdr:cNvPr id="1848" name="太陽 1847"/>
        <xdr:cNvSpPr/>
      </xdr:nvSpPr>
      <xdr:spPr>
        <a:xfrm>
          <a:off x="4344379" y="22216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260</xdr:row>
      <xdr:rowOff>31493</xdr:rowOff>
    </xdr:from>
    <xdr:to>
      <xdr:col>7</xdr:col>
      <xdr:colOff>359597</xdr:colOff>
      <xdr:row>260</xdr:row>
      <xdr:rowOff>136893</xdr:rowOff>
    </xdr:to>
    <xdr:sp macro="" textlink="">
      <xdr:nvSpPr>
        <xdr:cNvPr id="1849" name="月 1848"/>
        <xdr:cNvSpPr/>
      </xdr:nvSpPr>
      <xdr:spPr>
        <a:xfrm rot="13320000">
          <a:off x="4383597" y="22377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202</xdr:row>
      <xdr:rowOff>23653</xdr:rowOff>
    </xdr:from>
    <xdr:to>
      <xdr:col>7</xdr:col>
      <xdr:colOff>375890</xdr:colOff>
      <xdr:row>202</xdr:row>
      <xdr:rowOff>139714</xdr:rowOff>
    </xdr:to>
    <xdr:sp macro="" textlink="">
      <xdr:nvSpPr>
        <xdr:cNvPr id="1850" name="太陽 1849"/>
        <xdr:cNvSpPr/>
      </xdr:nvSpPr>
      <xdr:spPr>
        <a:xfrm>
          <a:off x="4344379" y="13530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203</xdr:row>
      <xdr:rowOff>31493</xdr:rowOff>
    </xdr:from>
    <xdr:to>
      <xdr:col>7</xdr:col>
      <xdr:colOff>359597</xdr:colOff>
      <xdr:row>203</xdr:row>
      <xdr:rowOff>136893</xdr:rowOff>
    </xdr:to>
    <xdr:sp macro="" textlink="">
      <xdr:nvSpPr>
        <xdr:cNvPr id="1851" name="月 1850"/>
        <xdr:cNvSpPr/>
      </xdr:nvSpPr>
      <xdr:spPr>
        <a:xfrm rot="13320000">
          <a:off x="4383597" y="13690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205</xdr:row>
      <xdr:rowOff>23653</xdr:rowOff>
    </xdr:from>
    <xdr:to>
      <xdr:col>7</xdr:col>
      <xdr:colOff>375890</xdr:colOff>
      <xdr:row>205</xdr:row>
      <xdr:rowOff>139714</xdr:rowOff>
    </xdr:to>
    <xdr:sp macro="" textlink="">
      <xdr:nvSpPr>
        <xdr:cNvPr id="1852" name="太陽 1851"/>
        <xdr:cNvSpPr/>
      </xdr:nvSpPr>
      <xdr:spPr>
        <a:xfrm>
          <a:off x="4344379" y="13987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206</xdr:row>
      <xdr:rowOff>31493</xdr:rowOff>
    </xdr:from>
    <xdr:to>
      <xdr:col>7</xdr:col>
      <xdr:colOff>359597</xdr:colOff>
      <xdr:row>206</xdr:row>
      <xdr:rowOff>136893</xdr:rowOff>
    </xdr:to>
    <xdr:sp macro="" textlink="">
      <xdr:nvSpPr>
        <xdr:cNvPr id="1853" name="月 1852"/>
        <xdr:cNvSpPr/>
      </xdr:nvSpPr>
      <xdr:spPr>
        <a:xfrm rot="13320000">
          <a:off x="4383597" y="14147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208</xdr:row>
      <xdr:rowOff>23653</xdr:rowOff>
    </xdr:from>
    <xdr:to>
      <xdr:col>7</xdr:col>
      <xdr:colOff>375890</xdr:colOff>
      <xdr:row>208</xdr:row>
      <xdr:rowOff>139714</xdr:rowOff>
    </xdr:to>
    <xdr:sp macro="" textlink="">
      <xdr:nvSpPr>
        <xdr:cNvPr id="1854" name="太陽 1853"/>
        <xdr:cNvSpPr/>
      </xdr:nvSpPr>
      <xdr:spPr>
        <a:xfrm>
          <a:off x="4344379" y="14444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209</xdr:row>
      <xdr:rowOff>31493</xdr:rowOff>
    </xdr:from>
    <xdr:to>
      <xdr:col>7</xdr:col>
      <xdr:colOff>359597</xdr:colOff>
      <xdr:row>209</xdr:row>
      <xdr:rowOff>136893</xdr:rowOff>
    </xdr:to>
    <xdr:sp macro="" textlink="">
      <xdr:nvSpPr>
        <xdr:cNvPr id="1855" name="月 1854"/>
        <xdr:cNvSpPr/>
      </xdr:nvSpPr>
      <xdr:spPr>
        <a:xfrm rot="13320000">
          <a:off x="4383597" y="14604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211</xdr:row>
      <xdr:rowOff>23653</xdr:rowOff>
    </xdr:from>
    <xdr:to>
      <xdr:col>7</xdr:col>
      <xdr:colOff>375890</xdr:colOff>
      <xdr:row>211</xdr:row>
      <xdr:rowOff>139714</xdr:rowOff>
    </xdr:to>
    <xdr:sp macro="" textlink="">
      <xdr:nvSpPr>
        <xdr:cNvPr id="1856" name="太陽 1855"/>
        <xdr:cNvSpPr/>
      </xdr:nvSpPr>
      <xdr:spPr>
        <a:xfrm>
          <a:off x="4344379" y="14901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212</xdr:row>
      <xdr:rowOff>31493</xdr:rowOff>
    </xdr:from>
    <xdr:to>
      <xdr:col>7</xdr:col>
      <xdr:colOff>359597</xdr:colOff>
      <xdr:row>212</xdr:row>
      <xdr:rowOff>136893</xdr:rowOff>
    </xdr:to>
    <xdr:sp macro="" textlink="">
      <xdr:nvSpPr>
        <xdr:cNvPr id="1857" name="月 1856"/>
        <xdr:cNvSpPr/>
      </xdr:nvSpPr>
      <xdr:spPr>
        <a:xfrm rot="13320000">
          <a:off x="4383597" y="15061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211</xdr:row>
      <xdr:rowOff>23653</xdr:rowOff>
    </xdr:from>
    <xdr:to>
      <xdr:col>7</xdr:col>
      <xdr:colOff>375890</xdr:colOff>
      <xdr:row>211</xdr:row>
      <xdr:rowOff>139714</xdr:rowOff>
    </xdr:to>
    <xdr:sp macro="" textlink="">
      <xdr:nvSpPr>
        <xdr:cNvPr id="1858" name="太陽 1857"/>
        <xdr:cNvSpPr/>
      </xdr:nvSpPr>
      <xdr:spPr>
        <a:xfrm>
          <a:off x="4344379" y="14901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212</xdr:row>
      <xdr:rowOff>31493</xdr:rowOff>
    </xdr:from>
    <xdr:to>
      <xdr:col>7</xdr:col>
      <xdr:colOff>359597</xdr:colOff>
      <xdr:row>212</xdr:row>
      <xdr:rowOff>136893</xdr:rowOff>
    </xdr:to>
    <xdr:sp macro="" textlink="">
      <xdr:nvSpPr>
        <xdr:cNvPr id="1859" name="月 1858"/>
        <xdr:cNvSpPr/>
      </xdr:nvSpPr>
      <xdr:spPr>
        <a:xfrm rot="13320000">
          <a:off x="4383597" y="15061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214</xdr:row>
      <xdr:rowOff>23653</xdr:rowOff>
    </xdr:from>
    <xdr:to>
      <xdr:col>7</xdr:col>
      <xdr:colOff>375890</xdr:colOff>
      <xdr:row>214</xdr:row>
      <xdr:rowOff>139714</xdr:rowOff>
    </xdr:to>
    <xdr:sp macro="" textlink="">
      <xdr:nvSpPr>
        <xdr:cNvPr id="1860" name="太陽 1859"/>
        <xdr:cNvSpPr/>
      </xdr:nvSpPr>
      <xdr:spPr>
        <a:xfrm>
          <a:off x="4344379" y="15358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215</xdr:row>
      <xdr:rowOff>31493</xdr:rowOff>
    </xdr:from>
    <xdr:to>
      <xdr:col>7</xdr:col>
      <xdr:colOff>359597</xdr:colOff>
      <xdr:row>215</xdr:row>
      <xdr:rowOff>136893</xdr:rowOff>
    </xdr:to>
    <xdr:sp macro="" textlink="">
      <xdr:nvSpPr>
        <xdr:cNvPr id="1861" name="月 1860"/>
        <xdr:cNvSpPr/>
      </xdr:nvSpPr>
      <xdr:spPr>
        <a:xfrm rot="13320000">
          <a:off x="4383597" y="15519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217</xdr:row>
      <xdr:rowOff>23653</xdr:rowOff>
    </xdr:from>
    <xdr:to>
      <xdr:col>7</xdr:col>
      <xdr:colOff>375890</xdr:colOff>
      <xdr:row>217</xdr:row>
      <xdr:rowOff>139714</xdr:rowOff>
    </xdr:to>
    <xdr:sp macro="" textlink="">
      <xdr:nvSpPr>
        <xdr:cNvPr id="1862" name="太陽 1861"/>
        <xdr:cNvSpPr/>
      </xdr:nvSpPr>
      <xdr:spPr>
        <a:xfrm>
          <a:off x="4344379" y="15816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218</xdr:row>
      <xdr:rowOff>31493</xdr:rowOff>
    </xdr:from>
    <xdr:to>
      <xdr:col>7</xdr:col>
      <xdr:colOff>359597</xdr:colOff>
      <xdr:row>218</xdr:row>
      <xdr:rowOff>136893</xdr:rowOff>
    </xdr:to>
    <xdr:sp macro="" textlink="">
      <xdr:nvSpPr>
        <xdr:cNvPr id="1863" name="月 1862"/>
        <xdr:cNvSpPr/>
      </xdr:nvSpPr>
      <xdr:spPr>
        <a:xfrm rot="13320000">
          <a:off x="4383597" y="15976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220</xdr:row>
      <xdr:rowOff>23653</xdr:rowOff>
    </xdr:from>
    <xdr:to>
      <xdr:col>7</xdr:col>
      <xdr:colOff>375890</xdr:colOff>
      <xdr:row>220</xdr:row>
      <xdr:rowOff>139714</xdr:rowOff>
    </xdr:to>
    <xdr:sp macro="" textlink="">
      <xdr:nvSpPr>
        <xdr:cNvPr id="1864" name="太陽 1863"/>
        <xdr:cNvSpPr/>
      </xdr:nvSpPr>
      <xdr:spPr>
        <a:xfrm>
          <a:off x="4344379" y="16273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221</xdr:row>
      <xdr:rowOff>31493</xdr:rowOff>
    </xdr:from>
    <xdr:to>
      <xdr:col>7</xdr:col>
      <xdr:colOff>359597</xdr:colOff>
      <xdr:row>221</xdr:row>
      <xdr:rowOff>136893</xdr:rowOff>
    </xdr:to>
    <xdr:sp macro="" textlink="">
      <xdr:nvSpPr>
        <xdr:cNvPr id="1865" name="月 1864"/>
        <xdr:cNvSpPr/>
      </xdr:nvSpPr>
      <xdr:spPr>
        <a:xfrm rot="13320000">
          <a:off x="4383597" y="16433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223</xdr:row>
      <xdr:rowOff>23653</xdr:rowOff>
    </xdr:from>
    <xdr:to>
      <xdr:col>7</xdr:col>
      <xdr:colOff>375890</xdr:colOff>
      <xdr:row>223</xdr:row>
      <xdr:rowOff>139714</xdr:rowOff>
    </xdr:to>
    <xdr:sp macro="" textlink="">
      <xdr:nvSpPr>
        <xdr:cNvPr id="1866" name="太陽 1865"/>
        <xdr:cNvSpPr/>
      </xdr:nvSpPr>
      <xdr:spPr>
        <a:xfrm>
          <a:off x="4344379" y="16730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224</xdr:row>
      <xdr:rowOff>31493</xdr:rowOff>
    </xdr:from>
    <xdr:to>
      <xdr:col>7</xdr:col>
      <xdr:colOff>359597</xdr:colOff>
      <xdr:row>224</xdr:row>
      <xdr:rowOff>136893</xdr:rowOff>
    </xdr:to>
    <xdr:sp macro="" textlink="">
      <xdr:nvSpPr>
        <xdr:cNvPr id="1867" name="月 1866"/>
        <xdr:cNvSpPr/>
      </xdr:nvSpPr>
      <xdr:spPr>
        <a:xfrm rot="13320000">
          <a:off x="4383597" y="16890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226</xdr:row>
      <xdr:rowOff>23653</xdr:rowOff>
    </xdr:from>
    <xdr:to>
      <xdr:col>7</xdr:col>
      <xdr:colOff>375890</xdr:colOff>
      <xdr:row>226</xdr:row>
      <xdr:rowOff>139714</xdr:rowOff>
    </xdr:to>
    <xdr:sp macro="" textlink="">
      <xdr:nvSpPr>
        <xdr:cNvPr id="1868" name="太陽 1867"/>
        <xdr:cNvSpPr/>
      </xdr:nvSpPr>
      <xdr:spPr>
        <a:xfrm>
          <a:off x="4344379" y="1718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227</xdr:row>
      <xdr:rowOff>31493</xdr:rowOff>
    </xdr:from>
    <xdr:to>
      <xdr:col>7</xdr:col>
      <xdr:colOff>359597</xdr:colOff>
      <xdr:row>227</xdr:row>
      <xdr:rowOff>136893</xdr:rowOff>
    </xdr:to>
    <xdr:sp macro="" textlink="">
      <xdr:nvSpPr>
        <xdr:cNvPr id="1869" name="月 1868"/>
        <xdr:cNvSpPr/>
      </xdr:nvSpPr>
      <xdr:spPr>
        <a:xfrm rot="13320000">
          <a:off x="4383597" y="1734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229</xdr:row>
      <xdr:rowOff>23653</xdr:rowOff>
    </xdr:from>
    <xdr:to>
      <xdr:col>7</xdr:col>
      <xdr:colOff>375890</xdr:colOff>
      <xdr:row>229</xdr:row>
      <xdr:rowOff>139714</xdr:rowOff>
    </xdr:to>
    <xdr:sp macro="" textlink="">
      <xdr:nvSpPr>
        <xdr:cNvPr id="1870" name="太陽 1869"/>
        <xdr:cNvSpPr/>
      </xdr:nvSpPr>
      <xdr:spPr>
        <a:xfrm>
          <a:off x="4344379" y="17644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230</xdr:row>
      <xdr:rowOff>31493</xdr:rowOff>
    </xdr:from>
    <xdr:to>
      <xdr:col>7</xdr:col>
      <xdr:colOff>359597</xdr:colOff>
      <xdr:row>230</xdr:row>
      <xdr:rowOff>136893</xdr:rowOff>
    </xdr:to>
    <xdr:sp macro="" textlink="">
      <xdr:nvSpPr>
        <xdr:cNvPr id="1871" name="月 1870"/>
        <xdr:cNvSpPr/>
      </xdr:nvSpPr>
      <xdr:spPr>
        <a:xfrm rot="13320000">
          <a:off x="4383597" y="17805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232</xdr:row>
      <xdr:rowOff>23653</xdr:rowOff>
    </xdr:from>
    <xdr:to>
      <xdr:col>7</xdr:col>
      <xdr:colOff>375890</xdr:colOff>
      <xdr:row>232</xdr:row>
      <xdr:rowOff>139714</xdr:rowOff>
    </xdr:to>
    <xdr:sp macro="" textlink="">
      <xdr:nvSpPr>
        <xdr:cNvPr id="1872" name="太陽 1871"/>
        <xdr:cNvSpPr/>
      </xdr:nvSpPr>
      <xdr:spPr>
        <a:xfrm>
          <a:off x="4344379" y="18102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233</xdr:row>
      <xdr:rowOff>31493</xdr:rowOff>
    </xdr:from>
    <xdr:to>
      <xdr:col>7</xdr:col>
      <xdr:colOff>359597</xdr:colOff>
      <xdr:row>233</xdr:row>
      <xdr:rowOff>136893</xdr:rowOff>
    </xdr:to>
    <xdr:sp macro="" textlink="">
      <xdr:nvSpPr>
        <xdr:cNvPr id="1873" name="月 1872"/>
        <xdr:cNvSpPr/>
      </xdr:nvSpPr>
      <xdr:spPr>
        <a:xfrm rot="13320000">
          <a:off x="4383597" y="18262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235</xdr:row>
      <xdr:rowOff>23653</xdr:rowOff>
    </xdr:from>
    <xdr:to>
      <xdr:col>7</xdr:col>
      <xdr:colOff>375890</xdr:colOff>
      <xdr:row>235</xdr:row>
      <xdr:rowOff>139714</xdr:rowOff>
    </xdr:to>
    <xdr:sp macro="" textlink="">
      <xdr:nvSpPr>
        <xdr:cNvPr id="1874" name="太陽 1873"/>
        <xdr:cNvSpPr/>
      </xdr:nvSpPr>
      <xdr:spPr>
        <a:xfrm>
          <a:off x="4344379" y="18559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236</xdr:row>
      <xdr:rowOff>31493</xdr:rowOff>
    </xdr:from>
    <xdr:to>
      <xdr:col>7</xdr:col>
      <xdr:colOff>359597</xdr:colOff>
      <xdr:row>236</xdr:row>
      <xdr:rowOff>136893</xdr:rowOff>
    </xdr:to>
    <xdr:sp macro="" textlink="">
      <xdr:nvSpPr>
        <xdr:cNvPr id="1875" name="月 1874"/>
        <xdr:cNvSpPr/>
      </xdr:nvSpPr>
      <xdr:spPr>
        <a:xfrm rot="13320000">
          <a:off x="4383597" y="18719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238</xdr:row>
      <xdr:rowOff>23653</xdr:rowOff>
    </xdr:from>
    <xdr:to>
      <xdr:col>7</xdr:col>
      <xdr:colOff>375890</xdr:colOff>
      <xdr:row>238</xdr:row>
      <xdr:rowOff>139714</xdr:rowOff>
    </xdr:to>
    <xdr:sp macro="" textlink="">
      <xdr:nvSpPr>
        <xdr:cNvPr id="1876" name="太陽 1875"/>
        <xdr:cNvSpPr/>
      </xdr:nvSpPr>
      <xdr:spPr>
        <a:xfrm>
          <a:off x="4344379" y="19016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239</xdr:row>
      <xdr:rowOff>31493</xdr:rowOff>
    </xdr:from>
    <xdr:to>
      <xdr:col>7</xdr:col>
      <xdr:colOff>359597</xdr:colOff>
      <xdr:row>239</xdr:row>
      <xdr:rowOff>136893</xdr:rowOff>
    </xdr:to>
    <xdr:sp macro="" textlink="">
      <xdr:nvSpPr>
        <xdr:cNvPr id="1877" name="月 1876"/>
        <xdr:cNvSpPr/>
      </xdr:nvSpPr>
      <xdr:spPr>
        <a:xfrm rot="13320000">
          <a:off x="4383597" y="19176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241</xdr:row>
      <xdr:rowOff>23653</xdr:rowOff>
    </xdr:from>
    <xdr:to>
      <xdr:col>7</xdr:col>
      <xdr:colOff>375890</xdr:colOff>
      <xdr:row>241</xdr:row>
      <xdr:rowOff>139714</xdr:rowOff>
    </xdr:to>
    <xdr:sp macro="" textlink="">
      <xdr:nvSpPr>
        <xdr:cNvPr id="1878" name="太陽 1877"/>
        <xdr:cNvSpPr/>
      </xdr:nvSpPr>
      <xdr:spPr>
        <a:xfrm>
          <a:off x="4344379" y="19473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242</xdr:row>
      <xdr:rowOff>31493</xdr:rowOff>
    </xdr:from>
    <xdr:to>
      <xdr:col>7</xdr:col>
      <xdr:colOff>359597</xdr:colOff>
      <xdr:row>242</xdr:row>
      <xdr:rowOff>136893</xdr:rowOff>
    </xdr:to>
    <xdr:sp macro="" textlink="">
      <xdr:nvSpPr>
        <xdr:cNvPr id="1879" name="月 1878"/>
        <xdr:cNvSpPr/>
      </xdr:nvSpPr>
      <xdr:spPr>
        <a:xfrm rot="13320000">
          <a:off x="4383597" y="19633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241</xdr:row>
      <xdr:rowOff>23653</xdr:rowOff>
    </xdr:from>
    <xdr:to>
      <xdr:col>7</xdr:col>
      <xdr:colOff>375890</xdr:colOff>
      <xdr:row>241</xdr:row>
      <xdr:rowOff>139714</xdr:rowOff>
    </xdr:to>
    <xdr:sp macro="" textlink="">
      <xdr:nvSpPr>
        <xdr:cNvPr id="1880" name="太陽 1879"/>
        <xdr:cNvSpPr/>
      </xdr:nvSpPr>
      <xdr:spPr>
        <a:xfrm>
          <a:off x="4344379" y="19473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242</xdr:row>
      <xdr:rowOff>31493</xdr:rowOff>
    </xdr:from>
    <xdr:to>
      <xdr:col>7</xdr:col>
      <xdr:colOff>359597</xdr:colOff>
      <xdr:row>242</xdr:row>
      <xdr:rowOff>136893</xdr:rowOff>
    </xdr:to>
    <xdr:sp macro="" textlink="">
      <xdr:nvSpPr>
        <xdr:cNvPr id="1881" name="月 1880"/>
        <xdr:cNvSpPr/>
      </xdr:nvSpPr>
      <xdr:spPr>
        <a:xfrm rot="13320000">
          <a:off x="4383597" y="19633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244</xdr:row>
      <xdr:rowOff>23653</xdr:rowOff>
    </xdr:from>
    <xdr:to>
      <xdr:col>7</xdr:col>
      <xdr:colOff>375890</xdr:colOff>
      <xdr:row>244</xdr:row>
      <xdr:rowOff>139714</xdr:rowOff>
    </xdr:to>
    <xdr:sp macro="" textlink="">
      <xdr:nvSpPr>
        <xdr:cNvPr id="1882" name="太陽 1881"/>
        <xdr:cNvSpPr/>
      </xdr:nvSpPr>
      <xdr:spPr>
        <a:xfrm>
          <a:off x="4344379" y="19930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245</xdr:row>
      <xdr:rowOff>31493</xdr:rowOff>
    </xdr:from>
    <xdr:to>
      <xdr:col>7</xdr:col>
      <xdr:colOff>359597</xdr:colOff>
      <xdr:row>245</xdr:row>
      <xdr:rowOff>136893</xdr:rowOff>
    </xdr:to>
    <xdr:sp macro="" textlink="">
      <xdr:nvSpPr>
        <xdr:cNvPr id="1883" name="月 1882"/>
        <xdr:cNvSpPr/>
      </xdr:nvSpPr>
      <xdr:spPr>
        <a:xfrm rot="13320000">
          <a:off x="4383597" y="20091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247</xdr:row>
      <xdr:rowOff>23653</xdr:rowOff>
    </xdr:from>
    <xdr:to>
      <xdr:col>7</xdr:col>
      <xdr:colOff>375890</xdr:colOff>
      <xdr:row>247</xdr:row>
      <xdr:rowOff>139714</xdr:rowOff>
    </xdr:to>
    <xdr:sp macro="" textlink="">
      <xdr:nvSpPr>
        <xdr:cNvPr id="1884" name="太陽 1883"/>
        <xdr:cNvSpPr/>
      </xdr:nvSpPr>
      <xdr:spPr>
        <a:xfrm>
          <a:off x="4344379" y="20388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248</xdr:row>
      <xdr:rowOff>31493</xdr:rowOff>
    </xdr:from>
    <xdr:to>
      <xdr:col>7</xdr:col>
      <xdr:colOff>359597</xdr:colOff>
      <xdr:row>248</xdr:row>
      <xdr:rowOff>136893</xdr:rowOff>
    </xdr:to>
    <xdr:sp macro="" textlink="">
      <xdr:nvSpPr>
        <xdr:cNvPr id="1885" name="月 1884"/>
        <xdr:cNvSpPr/>
      </xdr:nvSpPr>
      <xdr:spPr>
        <a:xfrm rot="13320000">
          <a:off x="4383597" y="20548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250</xdr:row>
      <xdr:rowOff>23653</xdr:rowOff>
    </xdr:from>
    <xdr:to>
      <xdr:col>7</xdr:col>
      <xdr:colOff>375890</xdr:colOff>
      <xdr:row>250</xdr:row>
      <xdr:rowOff>139714</xdr:rowOff>
    </xdr:to>
    <xdr:sp macro="" textlink="">
      <xdr:nvSpPr>
        <xdr:cNvPr id="1886" name="太陽 1885"/>
        <xdr:cNvSpPr/>
      </xdr:nvSpPr>
      <xdr:spPr>
        <a:xfrm>
          <a:off x="4344379" y="20845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251</xdr:row>
      <xdr:rowOff>31493</xdr:rowOff>
    </xdr:from>
    <xdr:to>
      <xdr:col>7</xdr:col>
      <xdr:colOff>359597</xdr:colOff>
      <xdr:row>251</xdr:row>
      <xdr:rowOff>136893</xdr:rowOff>
    </xdr:to>
    <xdr:sp macro="" textlink="">
      <xdr:nvSpPr>
        <xdr:cNvPr id="1887" name="月 1886"/>
        <xdr:cNvSpPr/>
      </xdr:nvSpPr>
      <xdr:spPr>
        <a:xfrm rot="13320000">
          <a:off x="4383597" y="21005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253</xdr:row>
      <xdr:rowOff>23653</xdr:rowOff>
    </xdr:from>
    <xdr:to>
      <xdr:col>7</xdr:col>
      <xdr:colOff>375890</xdr:colOff>
      <xdr:row>253</xdr:row>
      <xdr:rowOff>139714</xdr:rowOff>
    </xdr:to>
    <xdr:sp macro="" textlink="">
      <xdr:nvSpPr>
        <xdr:cNvPr id="1888" name="太陽 1887"/>
        <xdr:cNvSpPr/>
      </xdr:nvSpPr>
      <xdr:spPr>
        <a:xfrm>
          <a:off x="4344379" y="21302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254</xdr:row>
      <xdr:rowOff>31493</xdr:rowOff>
    </xdr:from>
    <xdr:to>
      <xdr:col>7</xdr:col>
      <xdr:colOff>359597</xdr:colOff>
      <xdr:row>254</xdr:row>
      <xdr:rowOff>136893</xdr:rowOff>
    </xdr:to>
    <xdr:sp macro="" textlink="">
      <xdr:nvSpPr>
        <xdr:cNvPr id="1889" name="月 1888"/>
        <xdr:cNvSpPr/>
      </xdr:nvSpPr>
      <xdr:spPr>
        <a:xfrm rot="13320000">
          <a:off x="4383597" y="21462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256</xdr:row>
      <xdr:rowOff>23653</xdr:rowOff>
    </xdr:from>
    <xdr:to>
      <xdr:col>7</xdr:col>
      <xdr:colOff>375890</xdr:colOff>
      <xdr:row>256</xdr:row>
      <xdr:rowOff>139714</xdr:rowOff>
    </xdr:to>
    <xdr:sp macro="" textlink="">
      <xdr:nvSpPr>
        <xdr:cNvPr id="1890" name="太陽 1889"/>
        <xdr:cNvSpPr/>
      </xdr:nvSpPr>
      <xdr:spPr>
        <a:xfrm>
          <a:off x="4344379" y="21759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257</xdr:row>
      <xdr:rowOff>31493</xdr:rowOff>
    </xdr:from>
    <xdr:to>
      <xdr:col>7</xdr:col>
      <xdr:colOff>359597</xdr:colOff>
      <xdr:row>257</xdr:row>
      <xdr:rowOff>136893</xdr:rowOff>
    </xdr:to>
    <xdr:sp macro="" textlink="">
      <xdr:nvSpPr>
        <xdr:cNvPr id="1891" name="月 1890"/>
        <xdr:cNvSpPr/>
      </xdr:nvSpPr>
      <xdr:spPr>
        <a:xfrm rot="13320000">
          <a:off x="4383597" y="21919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259</xdr:row>
      <xdr:rowOff>23653</xdr:rowOff>
    </xdr:from>
    <xdr:to>
      <xdr:col>7</xdr:col>
      <xdr:colOff>375890</xdr:colOff>
      <xdr:row>259</xdr:row>
      <xdr:rowOff>139714</xdr:rowOff>
    </xdr:to>
    <xdr:sp macro="" textlink="">
      <xdr:nvSpPr>
        <xdr:cNvPr id="1892" name="太陽 1891"/>
        <xdr:cNvSpPr/>
      </xdr:nvSpPr>
      <xdr:spPr>
        <a:xfrm>
          <a:off x="4344379" y="22216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260</xdr:row>
      <xdr:rowOff>31493</xdr:rowOff>
    </xdr:from>
    <xdr:to>
      <xdr:col>7</xdr:col>
      <xdr:colOff>359597</xdr:colOff>
      <xdr:row>260</xdr:row>
      <xdr:rowOff>136893</xdr:rowOff>
    </xdr:to>
    <xdr:sp macro="" textlink="">
      <xdr:nvSpPr>
        <xdr:cNvPr id="1893" name="月 1892"/>
        <xdr:cNvSpPr/>
      </xdr:nvSpPr>
      <xdr:spPr>
        <a:xfrm rot="13320000">
          <a:off x="4383597" y="22377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202</xdr:row>
      <xdr:rowOff>23653</xdr:rowOff>
    </xdr:from>
    <xdr:to>
      <xdr:col>7</xdr:col>
      <xdr:colOff>375890</xdr:colOff>
      <xdr:row>202</xdr:row>
      <xdr:rowOff>139714</xdr:rowOff>
    </xdr:to>
    <xdr:sp macro="" textlink="">
      <xdr:nvSpPr>
        <xdr:cNvPr id="1894" name="太陽 1893"/>
        <xdr:cNvSpPr/>
      </xdr:nvSpPr>
      <xdr:spPr>
        <a:xfrm>
          <a:off x="4344379" y="13530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203</xdr:row>
      <xdr:rowOff>31493</xdr:rowOff>
    </xdr:from>
    <xdr:to>
      <xdr:col>7</xdr:col>
      <xdr:colOff>359597</xdr:colOff>
      <xdr:row>203</xdr:row>
      <xdr:rowOff>136893</xdr:rowOff>
    </xdr:to>
    <xdr:sp macro="" textlink="">
      <xdr:nvSpPr>
        <xdr:cNvPr id="1895" name="月 1894"/>
        <xdr:cNvSpPr/>
      </xdr:nvSpPr>
      <xdr:spPr>
        <a:xfrm rot="13320000">
          <a:off x="4383597" y="13690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205</xdr:row>
      <xdr:rowOff>23653</xdr:rowOff>
    </xdr:from>
    <xdr:to>
      <xdr:col>7</xdr:col>
      <xdr:colOff>375890</xdr:colOff>
      <xdr:row>205</xdr:row>
      <xdr:rowOff>139714</xdr:rowOff>
    </xdr:to>
    <xdr:sp macro="" textlink="">
      <xdr:nvSpPr>
        <xdr:cNvPr id="1896" name="太陽 1895"/>
        <xdr:cNvSpPr/>
      </xdr:nvSpPr>
      <xdr:spPr>
        <a:xfrm>
          <a:off x="4344379" y="13987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206</xdr:row>
      <xdr:rowOff>31493</xdr:rowOff>
    </xdr:from>
    <xdr:to>
      <xdr:col>7</xdr:col>
      <xdr:colOff>359597</xdr:colOff>
      <xdr:row>206</xdr:row>
      <xdr:rowOff>136893</xdr:rowOff>
    </xdr:to>
    <xdr:sp macro="" textlink="">
      <xdr:nvSpPr>
        <xdr:cNvPr id="1897" name="月 1896"/>
        <xdr:cNvSpPr/>
      </xdr:nvSpPr>
      <xdr:spPr>
        <a:xfrm rot="13320000">
          <a:off x="4383597" y="14147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208</xdr:row>
      <xdr:rowOff>23653</xdr:rowOff>
    </xdr:from>
    <xdr:to>
      <xdr:col>7</xdr:col>
      <xdr:colOff>375890</xdr:colOff>
      <xdr:row>208</xdr:row>
      <xdr:rowOff>139714</xdr:rowOff>
    </xdr:to>
    <xdr:sp macro="" textlink="">
      <xdr:nvSpPr>
        <xdr:cNvPr id="1898" name="太陽 1897"/>
        <xdr:cNvSpPr/>
      </xdr:nvSpPr>
      <xdr:spPr>
        <a:xfrm>
          <a:off x="4344379" y="14444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209</xdr:row>
      <xdr:rowOff>31493</xdr:rowOff>
    </xdr:from>
    <xdr:to>
      <xdr:col>7</xdr:col>
      <xdr:colOff>359597</xdr:colOff>
      <xdr:row>209</xdr:row>
      <xdr:rowOff>136893</xdr:rowOff>
    </xdr:to>
    <xdr:sp macro="" textlink="">
      <xdr:nvSpPr>
        <xdr:cNvPr id="1899" name="月 1898"/>
        <xdr:cNvSpPr/>
      </xdr:nvSpPr>
      <xdr:spPr>
        <a:xfrm rot="13320000">
          <a:off x="4383597" y="14604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211</xdr:row>
      <xdr:rowOff>23653</xdr:rowOff>
    </xdr:from>
    <xdr:to>
      <xdr:col>7</xdr:col>
      <xdr:colOff>375890</xdr:colOff>
      <xdr:row>211</xdr:row>
      <xdr:rowOff>139714</xdr:rowOff>
    </xdr:to>
    <xdr:sp macro="" textlink="">
      <xdr:nvSpPr>
        <xdr:cNvPr id="1900" name="太陽 1899"/>
        <xdr:cNvSpPr/>
      </xdr:nvSpPr>
      <xdr:spPr>
        <a:xfrm>
          <a:off x="4344379" y="14901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212</xdr:row>
      <xdr:rowOff>31493</xdr:rowOff>
    </xdr:from>
    <xdr:to>
      <xdr:col>7</xdr:col>
      <xdr:colOff>359597</xdr:colOff>
      <xdr:row>212</xdr:row>
      <xdr:rowOff>136893</xdr:rowOff>
    </xdr:to>
    <xdr:sp macro="" textlink="">
      <xdr:nvSpPr>
        <xdr:cNvPr id="1901" name="月 1900"/>
        <xdr:cNvSpPr/>
      </xdr:nvSpPr>
      <xdr:spPr>
        <a:xfrm rot="13320000">
          <a:off x="4383597" y="15061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211</xdr:row>
      <xdr:rowOff>23653</xdr:rowOff>
    </xdr:from>
    <xdr:to>
      <xdr:col>7</xdr:col>
      <xdr:colOff>375890</xdr:colOff>
      <xdr:row>211</xdr:row>
      <xdr:rowOff>139714</xdr:rowOff>
    </xdr:to>
    <xdr:sp macro="" textlink="">
      <xdr:nvSpPr>
        <xdr:cNvPr id="1902" name="太陽 1901"/>
        <xdr:cNvSpPr/>
      </xdr:nvSpPr>
      <xdr:spPr>
        <a:xfrm>
          <a:off x="4344379" y="14901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212</xdr:row>
      <xdr:rowOff>31493</xdr:rowOff>
    </xdr:from>
    <xdr:to>
      <xdr:col>7</xdr:col>
      <xdr:colOff>359597</xdr:colOff>
      <xdr:row>212</xdr:row>
      <xdr:rowOff>136893</xdr:rowOff>
    </xdr:to>
    <xdr:sp macro="" textlink="">
      <xdr:nvSpPr>
        <xdr:cNvPr id="1903" name="月 1902"/>
        <xdr:cNvSpPr/>
      </xdr:nvSpPr>
      <xdr:spPr>
        <a:xfrm rot="13320000">
          <a:off x="4383597" y="15061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214</xdr:row>
      <xdr:rowOff>23653</xdr:rowOff>
    </xdr:from>
    <xdr:to>
      <xdr:col>7</xdr:col>
      <xdr:colOff>375890</xdr:colOff>
      <xdr:row>214</xdr:row>
      <xdr:rowOff>139714</xdr:rowOff>
    </xdr:to>
    <xdr:sp macro="" textlink="">
      <xdr:nvSpPr>
        <xdr:cNvPr id="1904" name="太陽 1903"/>
        <xdr:cNvSpPr/>
      </xdr:nvSpPr>
      <xdr:spPr>
        <a:xfrm>
          <a:off x="4344379" y="15358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215</xdr:row>
      <xdr:rowOff>31493</xdr:rowOff>
    </xdr:from>
    <xdr:to>
      <xdr:col>7</xdr:col>
      <xdr:colOff>359597</xdr:colOff>
      <xdr:row>215</xdr:row>
      <xdr:rowOff>136893</xdr:rowOff>
    </xdr:to>
    <xdr:sp macro="" textlink="">
      <xdr:nvSpPr>
        <xdr:cNvPr id="1905" name="月 1904"/>
        <xdr:cNvSpPr/>
      </xdr:nvSpPr>
      <xdr:spPr>
        <a:xfrm rot="13320000">
          <a:off x="4383597" y="15519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217</xdr:row>
      <xdr:rowOff>23653</xdr:rowOff>
    </xdr:from>
    <xdr:to>
      <xdr:col>7</xdr:col>
      <xdr:colOff>375890</xdr:colOff>
      <xdr:row>217</xdr:row>
      <xdr:rowOff>139714</xdr:rowOff>
    </xdr:to>
    <xdr:sp macro="" textlink="">
      <xdr:nvSpPr>
        <xdr:cNvPr id="1906" name="太陽 1905"/>
        <xdr:cNvSpPr/>
      </xdr:nvSpPr>
      <xdr:spPr>
        <a:xfrm>
          <a:off x="4344379" y="15816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218</xdr:row>
      <xdr:rowOff>31493</xdr:rowOff>
    </xdr:from>
    <xdr:to>
      <xdr:col>7</xdr:col>
      <xdr:colOff>359597</xdr:colOff>
      <xdr:row>218</xdr:row>
      <xdr:rowOff>136893</xdr:rowOff>
    </xdr:to>
    <xdr:sp macro="" textlink="">
      <xdr:nvSpPr>
        <xdr:cNvPr id="1907" name="月 1906"/>
        <xdr:cNvSpPr/>
      </xdr:nvSpPr>
      <xdr:spPr>
        <a:xfrm rot="13320000">
          <a:off x="4383597" y="15976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220</xdr:row>
      <xdr:rowOff>23653</xdr:rowOff>
    </xdr:from>
    <xdr:to>
      <xdr:col>7</xdr:col>
      <xdr:colOff>375890</xdr:colOff>
      <xdr:row>220</xdr:row>
      <xdr:rowOff>139714</xdr:rowOff>
    </xdr:to>
    <xdr:sp macro="" textlink="">
      <xdr:nvSpPr>
        <xdr:cNvPr id="1908" name="太陽 1907"/>
        <xdr:cNvSpPr/>
      </xdr:nvSpPr>
      <xdr:spPr>
        <a:xfrm>
          <a:off x="4344379" y="16273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221</xdr:row>
      <xdr:rowOff>31493</xdr:rowOff>
    </xdr:from>
    <xdr:to>
      <xdr:col>7</xdr:col>
      <xdr:colOff>359597</xdr:colOff>
      <xdr:row>221</xdr:row>
      <xdr:rowOff>136893</xdr:rowOff>
    </xdr:to>
    <xdr:sp macro="" textlink="">
      <xdr:nvSpPr>
        <xdr:cNvPr id="1909" name="月 1908"/>
        <xdr:cNvSpPr/>
      </xdr:nvSpPr>
      <xdr:spPr>
        <a:xfrm rot="13320000">
          <a:off x="4383597" y="16433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223</xdr:row>
      <xdr:rowOff>23653</xdr:rowOff>
    </xdr:from>
    <xdr:to>
      <xdr:col>7</xdr:col>
      <xdr:colOff>375890</xdr:colOff>
      <xdr:row>223</xdr:row>
      <xdr:rowOff>139714</xdr:rowOff>
    </xdr:to>
    <xdr:sp macro="" textlink="">
      <xdr:nvSpPr>
        <xdr:cNvPr id="1910" name="太陽 1909"/>
        <xdr:cNvSpPr/>
      </xdr:nvSpPr>
      <xdr:spPr>
        <a:xfrm>
          <a:off x="4344379" y="16730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224</xdr:row>
      <xdr:rowOff>31493</xdr:rowOff>
    </xdr:from>
    <xdr:to>
      <xdr:col>7</xdr:col>
      <xdr:colOff>359597</xdr:colOff>
      <xdr:row>224</xdr:row>
      <xdr:rowOff>136893</xdr:rowOff>
    </xdr:to>
    <xdr:sp macro="" textlink="">
      <xdr:nvSpPr>
        <xdr:cNvPr id="1911" name="月 1910"/>
        <xdr:cNvSpPr/>
      </xdr:nvSpPr>
      <xdr:spPr>
        <a:xfrm rot="13320000">
          <a:off x="4383597" y="16890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226</xdr:row>
      <xdr:rowOff>23653</xdr:rowOff>
    </xdr:from>
    <xdr:to>
      <xdr:col>7</xdr:col>
      <xdr:colOff>375890</xdr:colOff>
      <xdr:row>226</xdr:row>
      <xdr:rowOff>139714</xdr:rowOff>
    </xdr:to>
    <xdr:sp macro="" textlink="">
      <xdr:nvSpPr>
        <xdr:cNvPr id="1912" name="太陽 1911"/>
        <xdr:cNvSpPr/>
      </xdr:nvSpPr>
      <xdr:spPr>
        <a:xfrm>
          <a:off x="4344379" y="1718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227</xdr:row>
      <xdr:rowOff>31493</xdr:rowOff>
    </xdr:from>
    <xdr:to>
      <xdr:col>7</xdr:col>
      <xdr:colOff>359597</xdr:colOff>
      <xdr:row>227</xdr:row>
      <xdr:rowOff>136893</xdr:rowOff>
    </xdr:to>
    <xdr:sp macro="" textlink="">
      <xdr:nvSpPr>
        <xdr:cNvPr id="1913" name="月 1912"/>
        <xdr:cNvSpPr/>
      </xdr:nvSpPr>
      <xdr:spPr>
        <a:xfrm rot="13320000">
          <a:off x="4383597" y="1734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229</xdr:row>
      <xdr:rowOff>23653</xdr:rowOff>
    </xdr:from>
    <xdr:to>
      <xdr:col>7</xdr:col>
      <xdr:colOff>375890</xdr:colOff>
      <xdr:row>229</xdr:row>
      <xdr:rowOff>139714</xdr:rowOff>
    </xdr:to>
    <xdr:sp macro="" textlink="">
      <xdr:nvSpPr>
        <xdr:cNvPr id="1914" name="太陽 1913"/>
        <xdr:cNvSpPr/>
      </xdr:nvSpPr>
      <xdr:spPr>
        <a:xfrm>
          <a:off x="4344379" y="17644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230</xdr:row>
      <xdr:rowOff>31493</xdr:rowOff>
    </xdr:from>
    <xdr:to>
      <xdr:col>7</xdr:col>
      <xdr:colOff>359597</xdr:colOff>
      <xdr:row>230</xdr:row>
      <xdr:rowOff>136893</xdr:rowOff>
    </xdr:to>
    <xdr:sp macro="" textlink="">
      <xdr:nvSpPr>
        <xdr:cNvPr id="1915" name="月 1914"/>
        <xdr:cNvSpPr/>
      </xdr:nvSpPr>
      <xdr:spPr>
        <a:xfrm rot="13320000">
          <a:off x="4383597" y="17805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232</xdr:row>
      <xdr:rowOff>23653</xdr:rowOff>
    </xdr:from>
    <xdr:to>
      <xdr:col>7</xdr:col>
      <xdr:colOff>375890</xdr:colOff>
      <xdr:row>232</xdr:row>
      <xdr:rowOff>139714</xdr:rowOff>
    </xdr:to>
    <xdr:sp macro="" textlink="">
      <xdr:nvSpPr>
        <xdr:cNvPr id="1916" name="太陽 1915"/>
        <xdr:cNvSpPr/>
      </xdr:nvSpPr>
      <xdr:spPr>
        <a:xfrm>
          <a:off x="4344379" y="18102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233</xdr:row>
      <xdr:rowOff>31493</xdr:rowOff>
    </xdr:from>
    <xdr:to>
      <xdr:col>7</xdr:col>
      <xdr:colOff>359597</xdr:colOff>
      <xdr:row>233</xdr:row>
      <xdr:rowOff>136893</xdr:rowOff>
    </xdr:to>
    <xdr:sp macro="" textlink="">
      <xdr:nvSpPr>
        <xdr:cNvPr id="1917" name="月 1916"/>
        <xdr:cNvSpPr/>
      </xdr:nvSpPr>
      <xdr:spPr>
        <a:xfrm rot="13320000">
          <a:off x="4383597" y="18262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235</xdr:row>
      <xdr:rowOff>23653</xdr:rowOff>
    </xdr:from>
    <xdr:to>
      <xdr:col>7</xdr:col>
      <xdr:colOff>375890</xdr:colOff>
      <xdr:row>235</xdr:row>
      <xdr:rowOff>139714</xdr:rowOff>
    </xdr:to>
    <xdr:sp macro="" textlink="">
      <xdr:nvSpPr>
        <xdr:cNvPr id="1918" name="太陽 1917"/>
        <xdr:cNvSpPr/>
      </xdr:nvSpPr>
      <xdr:spPr>
        <a:xfrm>
          <a:off x="4344379" y="18559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236</xdr:row>
      <xdr:rowOff>31493</xdr:rowOff>
    </xdr:from>
    <xdr:to>
      <xdr:col>7</xdr:col>
      <xdr:colOff>359597</xdr:colOff>
      <xdr:row>236</xdr:row>
      <xdr:rowOff>136893</xdr:rowOff>
    </xdr:to>
    <xdr:sp macro="" textlink="">
      <xdr:nvSpPr>
        <xdr:cNvPr id="1919" name="月 1918"/>
        <xdr:cNvSpPr/>
      </xdr:nvSpPr>
      <xdr:spPr>
        <a:xfrm rot="13320000">
          <a:off x="4383597" y="18719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238</xdr:row>
      <xdr:rowOff>23653</xdr:rowOff>
    </xdr:from>
    <xdr:to>
      <xdr:col>7</xdr:col>
      <xdr:colOff>375890</xdr:colOff>
      <xdr:row>238</xdr:row>
      <xdr:rowOff>139714</xdr:rowOff>
    </xdr:to>
    <xdr:sp macro="" textlink="">
      <xdr:nvSpPr>
        <xdr:cNvPr id="1920" name="太陽 1919"/>
        <xdr:cNvSpPr/>
      </xdr:nvSpPr>
      <xdr:spPr>
        <a:xfrm>
          <a:off x="4344379" y="19016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239</xdr:row>
      <xdr:rowOff>31493</xdr:rowOff>
    </xdr:from>
    <xdr:to>
      <xdr:col>7</xdr:col>
      <xdr:colOff>359597</xdr:colOff>
      <xdr:row>239</xdr:row>
      <xdr:rowOff>136893</xdr:rowOff>
    </xdr:to>
    <xdr:sp macro="" textlink="">
      <xdr:nvSpPr>
        <xdr:cNvPr id="1921" name="月 1920"/>
        <xdr:cNvSpPr/>
      </xdr:nvSpPr>
      <xdr:spPr>
        <a:xfrm rot="13320000">
          <a:off x="4383597" y="19176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241</xdr:row>
      <xdr:rowOff>23653</xdr:rowOff>
    </xdr:from>
    <xdr:to>
      <xdr:col>7</xdr:col>
      <xdr:colOff>375890</xdr:colOff>
      <xdr:row>241</xdr:row>
      <xdr:rowOff>139714</xdr:rowOff>
    </xdr:to>
    <xdr:sp macro="" textlink="">
      <xdr:nvSpPr>
        <xdr:cNvPr id="1922" name="太陽 1921"/>
        <xdr:cNvSpPr/>
      </xdr:nvSpPr>
      <xdr:spPr>
        <a:xfrm>
          <a:off x="4344379" y="19473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242</xdr:row>
      <xdr:rowOff>31493</xdr:rowOff>
    </xdr:from>
    <xdr:to>
      <xdr:col>7</xdr:col>
      <xdr:colOff>359597</xdr:colOff>
      <xdr:row>242</xdr:row>
      <xdr:rowOff>136893</xdr:rowOff>
    </xdr:to>
    <xdr:sp macro="" textlink="">
      <xdr:nvSpPr>
        <xdr:cNvPr id="1923" name="月 1922"/>
        <xdr:cNvSpPr/>
      </xdr:nvSpPr>
      <xdr:spPr>
        <a:xfrm rot="13320000">
          <a:off x="4383597" y="19633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241</xdr:row>
      <xdr:rowOff>23653</xdr:rowOff>
    </xdr:from>
    <xdr:to>
      <xdr:col>7</xdr:col>
      <xdr:colOff>375890</xdr:colOff>
      <xdr:row>241</xdr:row>
      <xdr:rowOff>139714</xdr:rowOff>
    </xdr:to>
    <xdr:sp macro="" textlink="">
      <xdr:nvSpPr>
        <xdr:cNvPr id="1924" name="太陽 1923"/>
        <xdr:cNvSpPr/>
      </xdr:nvSpPr>
      <xdr:spPr>
        <a:xfrm>
          <a:off x="4344379" y="19473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242</xdr:row>
      <xdr:rowOff>31493</xdr:rowOff>
    </xdr:from>
    <xdr:to>
      <xdr:col>7</xdr:col>
      <xdr:colOff>359597</xdr:colOff>
      <xdr:row>242</xdr:row>
      <xdr:rowOff>136893</xdr:rowOff>
    </xdr:to>
    <xdr:sp macro="" textlink="">
      <xdr:nvSpPr>
        <xdr:cNvPr id="1925" name="月 1924"/>
        <xdr:cNvSpPr/>
      </xdr:nvSpPr>
      <xdr:spPr>
        <a:xfrm rot="13320000">
          <a:off x="4383597" y="19633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244</xdr:row>
      <xdr:rowOff>23653</xdr:rowOff>
    </xdr:from>
    <xdr:to>
      <xdr:col>7</xdr:col>
      <xdr:colOff>375890</xdr:colOff>
      <xdr:row>244</xdr:row>
      <xdr:rowOff>139714</xdr:rowOff>
    </xdr:to>
    <xdr:sp macro="" textlink="">
      <xdr:nvSpPr>
        <xdr:cNvPr id="1926" name="太陽 1925"/>
        <xdr:cNvSpPr/>
      </xdr:nvSpPr>
      <xdr:spPr>
        <a:xfrm>
          <a:off x="4344379" y="19930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245</xdr:row>
      <xdr:rowOff>31493</xdr:rowOff>
    </xdr:from>
    <xdr:to>
      <xdr:col>7</xdr:col>
      <xdr:colOff>359597</xdr:colOff>
      <xdr:row>245</xdr:row>
      <xdr:rowOff>136893</xdr:rowOff>
    </xdr:to>
    <xdr:sp macro="" textlink="">
      <xdr:nvSpPr>
        <xdr:cNvPr id="1927" name="月 1926"/>
        <xdr:cNvSpPr/>
      </xdr:nvSpPr>
      <xdr:spPr>
        <a:xfrm rot="13320000">
          <a:off x="4383597" y="20091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247</xdr:row>
      <xdr:rowOff>23653</xdr:rowOff>
    </xdr:from>
    <xdr:to>
      <xdr:col>7</xdr:col>
      <xdr:colOff>375890</xdr:colOff>
      <xdr:row>247</xdr:row>
      <xdr:rowOff>139714</xdr:rowOff>
    </xdr:to>
    <xdr:sp macro="" textlink="">
      <xdr:nvSpPr>
        <xdr:cNvPr id="1928" name="太陽 1927"/>
        <xdr:cNvSpPr/>
      </xdr:nvSpPr>
      <xdr:spPr>
        <a:xfrm>
          <a:off x="4344379" y="20388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248</xdr:row>
      <xdr:rowOff>31493</xdr:rowOff>
    </xdr:from>
    <xdr:to>
      <xdr:col>7</xdr:col>
      <xdr:colOff>359597</xdr:colOff>
      <xdr:row>248</xdr:row>
      <xdr:rowOff>136893</xdr:rowOff>
    </xdr:to>
    <xdr:sp macro="" textlink="">
      <xdr:nvSpPr>
        <xdr:cNvPr id="1929" name="月 1928"/>
        <xdr:cNvSpPr/>
      </xdr:nvSpPr>
      <xdr:spPr>
        <a:xfrm rot="13320000">
          <a:off x="4383597" y="20548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250</xdr:row>
      <xdr:rowOff>23653</xdr:rowOff>
    </xdr:from>
    <xdr:to>
      <xdr:col>7</xdr:col>
      <xdr:colOff>375890</xdr:colOff>
      <xdr:row>250</xdr:row>
      <xdr:rowOff>139714</xdr:rowOff>
    </xdr:to>
    <xdr:sp macro="" textlink="">
      <xdr:nvSpPr>
        <xdr:cNvPr id="1930" name="太陽 1929"/>
        <xdr:cNvSpPr/>
      </xdr:nvSpPr>
      <xdr:spPr>
        <a:xfrm>
          <a:off x="4344379" y="20845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251</xdr:row>
      <xdr:rowOff>31493</xdr:rowOff>
    </xdr:from>
    <xdr:to>
      <xdr:col>7</xdr:col>
      <xdr:colOff>359597</xdr:colOff>
      <xdr:row>251</xdr:row>
      <xdr:rowOff>136893</xdr:rowOff>
    </xdr:to>
    <xdr:sp macro="" textlink="">
      <xdr:nvSpPr>
        <xdr:cNvPr id="1931" name="月 1930"/>
        <xdr:cNvSpPr/>
      </xdr:nvSpPr>
      <xdr:spPr>
        <a:xfrm rot="13320000">
          <a:off x="4383597" y="21005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253</xdr:row>
      <xdr:rowOff>23653</xdr:rowOff>
    </xdr:from>
    <xdr:to>
      <xdr:col>7</xdr:col>
      <xdr:colOff>375890</xdr:colOff>
      <xdr:row>253</xdr:row>
      <xdr:rowOff>139714</xdr:rowOff>
    </xdr:to>
    <xdr:sp macro="" textlink="">
      <xdr:nvSpPr>
        <xdr:cNvPr id="1932" name="太陽 1931"/>
        <xdr:cNvSpPr/>
      </xdr:nvSpPr>
      <xdr:spPr>
        <a:xfrm>
          <a:off x="4344379" y="21302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254</xdr:row>
      <xdr:rowOff>31493</xdr:rowOff>
    </xdr:from>
    <xdr:to>
      <xdr:col>7</xdr:col>
      <xdr:colOff>359597</xdr:colOff>
      <xdr:row>254</xdr:row>
      <xdr:rowOff>136893</xdr:rowOff>
    </xdr:to>
    <xdr:sp macro="" textlink="">
      <xdr:nvSpPr>
        <xdr:cNvPr id="1933" name="月 1932"/>
        <xdr:cNvSpPr/>
      </xdr:nvSpPr>
      <xdr:spPr>
        <a:xfrm rot="13320000">
          <a:off x="4383597" y="21462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256</xdr:row>
      <xdr:rowOff>23653</xdr:rowOff>
    </xdr:from>
    <xdr:to>
      <xdr:col>7</xdr:col>
      <xdr:colOff>375890</xdr:colOff>
      <xdr:row>256</xdr:row>
      <xdr:rowOff>139714</xdr:rowOff>
    </xdr:to>
    <xdr:sp macro="" textlink="">
      <xdr:nvSpPr>
        <xdr:cNvPr id="1934" name="太陽 1933"/>
        <xdr:cNvSpPr/>
      </xdr:nvSpPr>
      <xdr:spPr>
        <a:xfrm>
          <a:off x="4344379" y="21759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257</xdr:row>
      <xdr:rowOff>31493</xdr:rowOff>
    </xdr:from>
    <xdr:to>
      <xdr:col>7</xdr:col>
      <xdr:colOff>359597</xdr:colOff>
      <xdr:row>257</xdr:row>
      <xdr:rowOff>136893</xdr:rowOff>
    </xdr:to>
    <xdr:sp macro="" textlink="">
      <xdr:nvSpPr>
        <xdr:cNvPr id="1935" name="月 1934"/>
        <xdr:cNvSpPr/>
      </xdr:nvSpPr>
      <xdr:spPr>
        <a:xfrm rot="13320000">
          <a:off x="4383597" y="21919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259</xdr:row>
      <xdr:rowOff>23653</xdr:rowOff>
    </xdr:from>
    <xdr:to>
      <xdr:col>7</xdr:col>
      <xdr:colOff>375890</xdr:colOff>
      <xdr:row>259</xdr:row>
      <xdr:rowOff>139714</xdr:rowOff>
    </xdr:to>
    <xdr:sp macro="" textlink="">
      <xdr:nvSpPr>
        <xdr:cNvPr id="1936" name="太陽 1935"/>
        <xdr:cNvSpPr/>
      </xdr:nvSpPr>
      <xdr:spPr>
        <a:xfrm>
          <a:off x="4344379" y="22216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260</xdr:row>
      <xdr:rowOff>31493</xdr:rowOff>
    </xdr:from>
    <xdr:to>
      <xdr:col>7</xdr:col>
      <xdr:colOff>359597</xdr:colOff>
      <xdr:row>260</xdr:row>
      <xdr:rowOff>136893</xdr:rowOff>
    </xdr:to>
    <xdr:sp macro="" textlink="">
      <xdr:nvSpPr>
        <xdr:cNvPr id="1937" name="月 1936"/>
        <xdr:cNvSpPr/>
      </xdr:nvSpPr>
      <xdr:spPr>
        <a:xfrm rot="13320000">
          <a:off x="4383597" y="22377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262</xdr:row>
      <xdr:rowOff>23653</xdr:rowOff>
    </xdr:from>
    <xdr:to>
      <xdr:col>7</xdr:col>
      <xdr:colOff>375890</xdr:colOff>
      <xdr:row>262</xdr:row>
      <xdr:rowOff>139714</xdr:rowOff>
    </xdr:to>
    <xdr:sp macro="" textlink="">
      <xdr:nvSpPr>
        <xdr:cNvPr id="1938" name="太陽 1937"/>
        <xdr:cNvSpPr/>
      </xdr:nvSpPr>
      <xdr:spPr>
        <a:xfrm>
          <a:off x="4344379" y="22674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263</xdr:row>
      <xdr:rowOff>31493</xdr:rowOff>
    </xdr:from>
    <xdr:to>
      <xdr:col>7</xdr:col>
      <xdr:colOff>359597</xdr:colOff>
      <xdr:row>263</xdr:row>
      <xdr:rowOff>136893</xdr:rowOff>
    </xdr:to>
    <xdr:sp macro="" textlink="">
      <xdr:nvSpPr>
        <xdr:cNvPr id="1939" name="月 1938"/>
        <xdr:cNvSpPr/>
      </xdr:nvSpPr>
      <xdr:spPr>
        <a:xfrm rot="13320000">
          <a:off x="4383597" y="22834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265</xdr:row>
      <xdr:rowOff>23653</xdr:rowOff>
    </xdr:from>
    <xdr:to>
      <xdr:col>7</xdr:col>
      <xdr:colOff>375890</xdr:colOff>
      <xdr:row>265</xdr:row>
      <xdr:rowOff>139714</xdr:rowOff>
    </xdr:to>
    <xdr:sp macro="" textlink="">
      <xdr:nvSpPr>
        <xdr:cNvPr id="1940" name="太陽 1939"/>
        <xdr:cNvSpPr/>
      </xdr:nvSpPr>
      <xdr:spPr>
        <a:xfrm>
          <a:off x="4344379" y="23131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266</xdr:row>
      <xdr:rowOff>31493</xdr:rowOff>
    </xdr:from>
    <xdr:to>
      <xdr:col>7</xdr:col>
      <xdr:colOff>359597</xdr:colOff>
      <xdr:row>266</xdr:row>
      <xdr:rowOff>136893</xdr:rowOff>
    </xdr:to>
    <xdr:sp macro="" textlink="">
      <xdr:nvSpPr>
        <xdr:cNvPr id="1941" name="月 1940"/>
        <xdr:cNvSpPr/>
      </xdr:nvSpPr>
      <xdr:spPr>
        <a:xfrm rot="13320000">
          <a:off x="4383597" y="23291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268</xdr:row>
      <xdr:rowOff>23653</xdr:rowOff>
    </xdr:from>
    <xdr:to>
      <xdr:col>7</xdr:col>
      <xdr:colOff>375890</xdr:colOff>
      <xdr:row>268</xdr:row>
      <xdr:rowOff>139714</xdr:rowOff>
    </xdr:to>
    <xdr:sp macro="" textlink="">
      <xdr:nvSpPr>
        <xdr:cNvPr id="1942" name="太陽 1941"/>
        <xdr:cNvSpPr/>
      </xdr:nvSpPr>
      <xdr:spPr>
        <a:xfrm>
          <a:off x="4344379" y="23588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269</xdr:row>
      <xdr:rowOff>31493</xdr:rowOff>
    </xdr:from>
    <xdr:to>
      <xdr:col>7</xdr:col>
      <xdr:colOff>359597</xdr:colOff>
      <xdr:row>269</xdr:row>
      <xdr:rowOff>136893</xdr:rowOff>
    </xdr:to>
    <xdr:sp macro="" textlink="">
      <xdr:nvSpPr>
        <xdr:cNvPr id="1943" name="月 1942"/>
        <xdr:cNvSpPr/>
      </xdr:nvSpPr>
      <xdr:spPr>
        <a:xfrm rot="13320000">
          <a:off x="4383597" y="23748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271</xdr:row>
      <xdr:rowOff>23653</xdr:rowOff>
    </xdr:from>
    <xdr:to>
      <xdr:col>7</xdr:col>
      <xdr:colOff>375890</xdr:colOff>
      <xdr:row>271</xdr:row>
      <xdr:rowOff>139714</xdr:rowOff>
    </xdr:to>
    <xdr:sp macro="" textlink="">
      <xdr:nvSpPr>
        <xdr:cNvPr id="1944" name="太陽 1943"/>
        <xdr:cNvSpPr/>
      </xdr:nvSpPr>
      <xdr:spPr>
        <a:xfrm>
          <a:off x="4344379" y="24045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272</xdr:row>
      <xdr:rowOff>31493</xdr:rowOff>
    </xdr:from>
    <xdr:to>
      <xdr:col>7</xdr:col>
      <xdr:colOff>359597</xdr:colOff>
      <xdr:row>272</xdr:row>
      <xdr:rowOff>136893</xdr:rowOff>
    </xdr:to>
    <xdr:sp macro="" textlink="">
      <xdr:nvSpPr>
        <xdr:cNvPr id="1945" name="月 1944"/>
        <xdr:cNvSpPr/>
      </xdr:nvSpPr>
      <xdr:spPr>
        <a:xfrm rot="13320000">
          <a:off x="4383597" y="24205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271</xdr:row>
      <xdr:rowOff>23653</xdr:rowOff>
    </xdr:from>
    <xdr:to>
      <xdr:col>7</xdr:col>
      <xdr:colOff>375890</xdr:colOff>
      <xdr:row>271</xdr:row>
      <xdr:rowOff>139714</xdr:rowOff>
    </xdr:to>
    <xdr:sp macro="" textlink="">
      <xdr:nvSpPr>
        <xdr:cNvPr id="1946" name="太陽 1945"/>
        <xdr:cNvSpPr/>
      </xdr:nvSpPr>
      <xdr:spPr>
        <a:xfrm>
          <a:off x="4344379" y="24045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272</xdr:row>
      <xdr:rowOff>31493</xdr:rowOff>
    </xdr:from>
    <xdr:to>
      <xdr:col>7</xdr:col>
      <xdr:colOff>359597</xdr:colOff>
      <xdr:row>272</xdr:row>
      <xdr:rowOff>136893</xdr:rowOff>
    </xdr:to>
    <xdr:sp macro="" textlink="">
      <xdr:nvSpPr>
        <xdr:cNvPr id="1947" name="月 1946"/>
        <xdr:cNvSpPr/>
      </xdr:nvSpPr>
      <xdr:spPr>
        <a:xfrm rot="13320000">
          <a:off x="4383597" y="24205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274</xdr:row>
      <xdr:rowOff>23653</xdr:rowOff>
    </xdr:from>
    <xdr:to>
      <xdr:col>7</xdr:col>
      <xdr:colOff>375890</xdr:colOff>
      <xdr:row>274</xdr:row>
      <xdr:rowOff>139714</xdr:rowOff>
    </xdr:to>
    <xdr:sp macro="" textlink="">
      <xdr:nvSpPr>
        <xdr:cNvPr id="1948" name="太陽 1947"/>
        <xdr:cNvSpPr/>
      </xdr:nvSpPr>
      <xdr:spPr>
        <a:xfrm>
          <a:off x="4344379" y="24502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275</xdr:row>
      <xdr:rowOff>31493</xdr:rowOff>
    </xdr:from>
    <xdr:to>
      <xdr:col>7</xdr:col>
      <xdr:colOff>359597</xdr:colOff>
      <xdr:row>275</xdr:row>
      <xdr:rowOff>136893</xdr:rowOff>
    </xdr:to>
    <xdr:sp macro="" textlink="">
      <xdr:nvSpPr>
        <xdr:cNvPr id="1949" name="月 1948"/>
        <xdr:cNvSpPr/>
      </xdr:nvSpPr>
      <xdr:spPr>
        <a:xfrm rot="13320000">
          <a:off x="4383597" y="24663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277</xdr:row>
      <xdr:rowOff>23653</xdr:rowOff>
    </xdr:from>
    <xdr:to>
      <xdr:col>7</xdr:col>
      <xdr:colOff>375890</xdr:colOff>
      <xdr:row>277</xdr:row>
      <xdr:rowOff>139714</xdr:rowOff>
    </xdr:to>
    <xdr:sp macro="" textlink="">
      <xdr:nvSpPr>
        <xdr:cNvPr id="1950" name="太陽 1949"/>
        <xdr:cNvSpPr/>
      </xdr:nvSpPr>
      <xdr:spPr>
        <a:xfrm>
          <a:off x="4344379" y="24960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278</xdr:row>
      <xdr:rowOff>31493</xdr:rowOff>
    </xdr:from>
    <xdr:to>
      <xdr:col>7</xdr:col>
      <xdr:colOff>359597</xdr:colOff>
      <xdr:row>278</xdr:row>
      <xdr:rowOff>136893</xdr:rowOff>
    </xdr:to>
    <xdr:sp macro="" textlink="">
      <xdr:nvSpPr>
        <xdr:cNvPr id="1951" name="月 1950"/>
        <xdr:cNvSpPr/>
      </xdr:nvSpPr>
      <xdr:spPr>
        <a:xfrm rot="13320000">
          <a:off x="4383597" y="25120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280</xdr:row>
      <xdr:rowOff>23653</xdr:rowOff>
    </xdr:from>
    <xdr:to>
      <xdr:col>7</xdr:col>
      <xdr:colOff>375890</xdr:colOff>
      <xdr:row>280</xdr:row>
      <xdr:rowOff>139714</xdr:rowOff>
    </xdr:to>
    <xdr:sp macro="" textlink="">
      <xdr:nvSpPr>
        <xdr:cNvPr id="1952" name="太陽 1951"/>
        <xdr:cNvSpPr/>
      </xdr:nvSpPr>
      <xdr:spPr>
        <a:xfrm>
          <a:off x="4344379" y="25417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281</xdr:row>
      <xdr:rowOff>31493</xdr:rowOff>
    </xdr:from>
    <xdr:to>
      <xdr:col>7</xdr:col>
      <xdr:colOff>359597</xdr:colOff>
      <xdr:row>281</xdr:row>
      <xdr:rowOff>136893</xdr:rowOff>
    </xdr:to>
    <xdr:sp macro="" textlink="">
      <xdr:nvSpPr>
        <xdr:cNvPr id="1953" name="月 1952"/>
        <xdr:cNvSpPr/>
      </xdr:nvSpPr>
      <xdr:spPr>
        <a:xfrm rot="13320000">
          <a:off x="4383597" y="25577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283</xdr:row>
      <xdr:rowOff>23653</xdr:rowOff>
    </xdr:from>
    <xdr:to>
      <xdr:col>7</xdr:col>
      <xdr:colOff>375890</xdr:colOff>
      <xdr:row>283</xdr:row>
      <xdr:rowOff>139714</xdr:rowOff>
    </xdr:to>
    <xdr:sp macro="" textlink="">
      <xdr:nvSpPr>
        <xdr:cNvPr id="1954" name="太陽 1953"/>
        <xdr:cNvSpPr/>
      </xdr:nvSpPr>
      <xdr:spPr>
        <a:xfrm>
          <a:off x="4344379" y="25874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284</xdr:row>
      <xdr:rowOff>31493</xdr:rowOff>
    </xdr:from>
    <xdr:to>
      <xdr:col>7</xdr:col>
      <xdr:colOff>359597</xdr:colOff>
      <xdr:row>284</xdr:row>
      <xdr:rowOff>136893</xdr:rowOff>
    </xdr:to>
    <xdr:sp macro="" textlink="">
      <xdr:nvSpPr>
        <xdr:cNvPr id="1955" name="月 1954"/>
        <xdr:cNvSpPr/>
      </xdr:nvSpPr>
      <xdr:spPr>
        <a:xfrm rot="13320000">
          <a:off x="4383597" y="26034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286</xdr:row>
      <xdr:rowOff>23653</xdr:rowOff>
    </xdr:from>
    <xdr:to>
      <xdr:col>7</xdr:col>
      <xdr:colOff>375890</xdr:colOff>
      <xdr:row>286</xdr:row>
      <xdr:rowOff>139714</xdr:rowOff>
    </xdr:to>
    <xdr:sp macro="" textlink="">
      <xdr:nvSpPr>
        <xdr:cNvPr id="1956" name="太陽 1955"/>
        <xdr:cNvSpPr/>
      </xdr:nvSpPr>
      <xdr:spPr>
        <a:xfrm>
          <a:off x="4344379" y="26331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287</xdr:row>
      <xdr:rowOff>31493</xdr:rowOff>
    </xdr:from>
    <xdr:to>
      <xdr:col>7</xdr:col>
      <xdr:colOff>359597</xdr:colOff>
      <xdr:row>287</xdr:row>
      <xdr:rowOff>136893</xdr:rowOff>
    </xdr:to>
    <xdr:sp macro="" textlink="">
      <xdr:nvSpPr>
        <xdr:cNvPr id="1957" name="月 1956"/>
        <xdr:cNvSpPr/>
      </xdr:nvSpPr>
      <xdr:spPr>
        <a:xfrm rot="13320000">
          <a:off x="4383597" y="26491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289</xdr:row>
      <xdr:rowOff>23653</xdr:rowOff>
    </xdr:from>
    <xdr:to>
      <xdr:col>7</xdr:col>
      <xdr:colOff>375890</xdr:colOff>
      <xdr:row>289</xdr:row>
      <xdr:rowOff>139714</xdr:rowOff>
    </xdr:to>
    <xdr:sp macro="" textlink="">
      <xdr:nvSpPr>
        <xdr:cNvPr id="1958" name="太陽 1957"/>
        <xdr:cNvSpPr/>
      </xdr:nvSpPr>
      <xdr:spPr>
        <a:xfrm>
          <a:off x="4344379" y="26788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290</xdr:row>
      <xdr:rowOff>31493</xdr:rowOff>
    </xdr:from>
    <xdr:to>
      <xdr:col>7</xdr:col>
      <xdr:colOff>359597</xdr:colOff>
      <xdr:row>290</xdr:row>
      <xdr:rowOff>136893</xdr:rowOff>
    </xdr:to>
    <xdr:sp macro="" textlink="">
      <xdr:nvSpPr>
        <xdr:cNvPr id="1959" name="月 1958"/>
        <xdr:cNvSpPr/>
      </xdr:nvSpPr>
      <xdr:spPr>
        <a:xfrm rot="13320000">
          <a:off x="4383597" y="26949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292</xdr:row>
      <xdr:rowOff>23653</xdr:rowOff>
    </xdr:from>
    <xdr:to>
      <xdr:col>7</xdr:col>
      <xdr:colOff>375890</xdr:colOff>
      <xdr:row>292</xdr:row>
      <xdr:rowOff>139714</xdr:rowOff>
    </xdr:to>
    <xdr:sp macro="" textlink="">
      <xdr:nvSpPr>
        <xdr:cNvPr id="1960" name="太陽 1959"/>
        <xdr:cNvSpPr/>
      </xdr:nvSpPr>
      <xdr:spPr>
        <a:xfrm>
          <a:off x="4344379" y="27246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293</xdr:row>
      <xdr:rowOff>31493</xdr:rowOff>
    </xdr:from>
    <xdr:to>
      <xdr:col>7</xdr:col>
      <xdr:colOff>359597</xdr:colOff>
      <xdr:row>293</xdr:row>
      <xdr:rowOff>136893</xdr:rowOff>
    </xdr:to>
    <xdr:sp macro="" textlink="">
      <xdr:nvSpPr>
        <xdr:cNvPr id="1961" name="月 1960"/>
        <xdr:cNvSpPr/>
      </xdr:nvSpPr>
      <xdr:spPr>
        <a:xfrm rot="13320000">
          <a:off x="4383597" y="27406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295</xdr:row>
      <xdr:rowOff>23653</xdr:rowOff>
    </xdr:from>
    <xdr:to>
      <xdr:col>7</xdr:col>
      <xdr:colOff>375890</xdr:colOff>
      <xdr:row>295</xdr:row>
      <xdr:rowOff>139714</xdr:rowOff>
    </xdr:to>
    <xdr:sp macro="" textlink="">
      <xdr:nvSpPr>
        <xdr:cNvPr id="1962" name="太陽 1961"/>
        <xdr:cNvSpPr/>
      </xdr:nvSpPr>
      <xdr:spPr>
        <a:xfrm>
          <a:off x="4344379" y="27703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296</xdr:row>
      <xdr:rowOff>31493</xdr:rowOff>
    </xdr:from>
    <xdr:to>
      <xdr:col>7</xdr:col>
      <xdr:colOff>359597</xdr:colOff>
      <xdr:row>296</xdr:row>
      <xdr:rowOff>136893</xdr:rowOff>
    </xdr:to>
    <xdr:sp macro="" textlink="">
      <xdr:nvSpPr>
        <xdr:cNvPr id="1963" name="月 1962"/>
        <xdr:cNvSpPr/>
      </xdr:nvSpPr>
      <xdr:spPr>
        <a:xfrm rot="13320000">
          <a:off x="4383597" y="27863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298</xdr:row>
      <xdr:rowOff>23653</xdr:rowOff>
    </xdr:from>
    <xdr:to>
      <xdr:col>7</xdr:col>
      <xdr:colOff>375890</xdr:colOff>
      <xdr:row>298</xdr:row>
      <xdr:rowOff>139714</xdr:rowOff>
    </xdr:to>
    <xdr:sp macro="" textlink="">
      <xdr:nvSpPr>
        <xdr:cNvPr id="1964" name="太陽 1963"/>
        <xdr:cNvSpPr/>
      </xdr:nvSpPr>
      <xdr:spPr>
        <a:xfrm>
          <a:off x="4344379" y="28160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299</xdr:row>
      <xdr:rowOff>31493</xdr:rowOff>
    </xdr:from>
    <xdr:to>
      <xdr:col>7</xdr:col>
      <xdr:colOff>359597</xdr:colOff>
      <xdr:row>299</xdr:row>
      <xdr:rowOff>136893</xdr:rowOff>
    </xdr:to>
    <xdr:sp macro="" textlink="">
      <xdr:nvSpPr>
        <xdr:cNvPr id="1965" name="月 1964"/>
        <xdr:cNvSpPr/>
      </xdr:nvSpPr>
      <xdr:spPr>
        <a:xfrm rot="13320000">
          <a:off x="4383597" y="28320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301</xdr:row>
      <xdr:rowOff>23653</xdr:rowOff>
    </xdr:from>
    <xdr:to>
      <xdr:col>7</xdr:col>
      <xdr:colOff>375890</xdr:colOff>
      <xdr:row>301</xdr:row>
      <xdr:rowOff>139714</xdr:rowOff>
    </xdr:to>
    <xdr:sp macro="" textlink="">
      <xdr:nvSpPr>
        <xdr:cNvPr id="1966" name="太陽 1965"/>
        <xdr:cNvSpPr/>
      </xdr:nvSpPr>
      <xdr:spPr>
        <a:xfrm>
          <a:off x="4344379" y="2861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302</xdr:row>
      <xdr:rowOff>31493</xdr:rowOff>
    </xdr:from>
    <xdr:to>
      <xdr:col>7</xdr:col>
      <xdr:colOff>359597</xdr:colOff>
      <xdr:row>302</xdr:row>
      <xdr:rowOff>136893</xdr:rowOff>
    </xdr:to>
    <xdr:sp macro="" textlink="">
      <xdr:nvSpPr>
        <xdr:cNvPr id="1967" name="月 1966"/>
        <xdr:cNvSpPr/>
      </xdr:nvSpPr>
      <xdr:spPr>
        <a:xfrm rot="13320000">
          <a:off x="4383597" y="2877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301</xdr:row>
      <xdr:rowOff>23653</xdr:rowOff>
    </xdr:from>
    <xdr:to>
      <xdr:col>7</xdr:col>
      <xdr:colOff>375890</xdr:colOff>
      <xdr:row>301</xdr:row>
      <xdr:rowOff>139714</xdr:rowOff>
    </xdr:to>
    <xdr:sp macro="" textlink="">
      <xdr:nvSpPr>
        <xdr:cNvPr id="1968" name="太陽 1967"/>
        <xdr:cNvSpPr/>
      </xdr:nvSpPr>
      <xdr:spPr>
        <a:xfrm>
          <a:off x="4344379" y="2861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302</xdr:row>
      <xdr:rowOff>31493</xdr:rowOff>
    </xdr:from>
    <xdr:to>
      <xdr:col>7</xdr:col>
      <xdr:colOff>359597</xdr:colOff>
      <xdr:row>302</xdr:row>
      <xdr:rowOff>136893</xdr:rowOff>
    </xdr:to>
    <xdr:sp macro="" textlink="">
      <xdr:nvSpPr>
        <xdr:cNvPr id="1969" name="月 1968"/>
        <xdr:cNvSpPr/>
      </xdr:nvSpPr>
      <xdr:spPr>
        <a:xfrm rot="13320000">
          <a:off x="4383597" y="2877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304</xdr:row>
      <xdr:rowOff>23653</xdr:rowOff>
    </xdr:from>
    <xdr:to>
      <xdr:col>7</xdr:col>
      <xdr:colOff>375890</xdr:colOff>
      <xdr:row>304</xdr:row>
      <xdr:rowOff>139714</xdr:rowOff>
    </xdr:to>
    <xdr:sp macro="" textlink="">
      <xdr:nvSpPr>
        <xdr:cNvPr id="1970" name="太陽 1969"/>
        <xdr:cNvSpPr/>
      </xdr:nvSpPr>
      <xdr:spPr>
        <a:xfrm>
          <a:off x="4344379" y="29074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305</xdr:row>
      <xdr:rowOff>31493</xdr:rowOff>
    </xdr:from>
    <xdr:to>
      <xdr:col>7</xdr:col>
      <xdr:colOff>359597</xdr:colOff>
      <xdr:row>305</xdr:row>
      <xdr:rowOff>136893</xdr:rowOff>
    </xdr:to>
    <xdr:sp macro="" textlink="">
      <xdr:nvSpPr>
        <xdr:cNvPr id="1971" name="月 1970"/>
        <xdr:cNvSpPr/>
      </xdr:nvSpPr>
      <xdr:spPr>
        <a:xfrm rot="13320000">
          <a:off x="4383597" y="29235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307</xdr:row>
      <xdr:rowOff>23653</xdr:rowOff>
    </xdr:from>
    <xdr:to>
      <xdr:col>7</xdr:col>
      <xdr:colOff>375890</xdr:colOff>
      <xdr:row>307</xdr:row>
      <xdr:rowOff>139714</xdr:rowOff>
    </xdr:to>
    <xdr:sp macro="" textlink="">
      <xdr:nvSpPr>
        <xdr:cNvPr id="1972" name="太陽 1971"/>
        <xdr:cNvSpPr/>
      </xdr:nvSpPr>
      <xdr:spPr>
        <a:xfrm>
          <a:off x="4344379" y="29532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308</xdr:row>
      <xdr:rowOff>31493</xdr:rowOff>
    </xdr:from>
    <xdr:to>
      <xdr:col>7</xdr:col>
      <xdr:colOff>359597</xdr:colOff>
      <xdr:row>308</xdr:row>
      <xdr:rowOff>136893</xdr:rowOff>
    </xdr:to>
    <xdr:sp macro="" textlink="">
      <xdr:nvSpPr>
        <xdr:cNvPr id="1973" name="月 1972"/>
        <xdr:cNvSpPr/>
      </xdr:nvSpPr>
      <xdr:spPr>
        <a:xfrm rot="13320000">
          <a:off x="4383597" y="29692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310</xdr:row>
      <xdr:rowOff>23653</xdr:rowOff>
    </xdr:from>
    <xdr:to>
      <xdr:col>7</xdr:col>
      <xdr:colOff>375890</xdr:colOff>
      <xdr:row>310</xdr:row>
      <xdr:rowOff>139714</xdr:rowOff>
    </xdr:to>
    <xdr:sp macro="" textlink="">
      <xdr:nvSpPr>
        <xdr:cNvPr id="1974" name="太陽 1973"/>
        <xdr:cNvSpPr/>
      </xdr:nvSpPr>
      <xdr:spPr>
        <a:xfrm>
          <a:off x="4344379" y="29989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311</xdr:row>
      <xdr:rowOff>31493</xdr:rowOff>
    </xdr:from>
    <xdr:to>
      <xdr:col>7</xdr:col>
      <xdr:colOff>359597</xdr:colOff>
      <xdr:row>311</xdr:row>
      <xdr:rowOff>136893</xdr:rowOff>
    </xdr:to>
    <xdr:sp macro="" textlink="">
      <xdr:nvSpPr>
        <xdr:cNvPr id="1975" name="月 1974"/>
        <xdr:cNvSpPr/>
      </xdr:nvSpPr>
      <xdr:spPr>
        <a:xfrm rot="13320000">
          <a:off x="4383597" y="30149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313</xdr:row>
      <xdr:rowOff>23653</xdr:rowOff>
    </xdr:from>
    <xdr:to>
      <xdr:col>7</xdr:col>
      <xdr:colOff>375890</xdr:colOff>
      <xdr:row>313</xdr:row>
      <xdr:rowOff>139714</xdr:rowOff>
    </xdr:to>
    <xdr:sp macro="" textlink="">
      <xdr:nvSpPr>
        <xdr:cNvPr id="1976" name="太陽 1975"/>
        <xdr:cNvSpPr/>
      </xdr:nvSpPr>
      <xdr:spPr>
        <a:xfrm>
          <a:off x="4344379" y="30446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314</xdr:row>
      <xdr:rowOff>31493</xdr:rowOff>
    </xdr:from>
    <xdr:to>
      <xdr:col>7</xdr:col>
      <xdr:colOff>359597</xdr:colOff>
      <xdr:row>314</xdr:row>
      <xdr:rowOff>136893</xdr:rowOff>
    </xdr:to>
    <xdr:sp macro="" textlink="">
      <xdr:nvSpPr>
        <xdr:cNvPr id="1977" name="月 1976"/>
        <xdr:cNvSpPr/>
      </xdr:nvSpPr>
      <xdr:spPr>
        <a:xfrm rot="13320000">
          <a:off x="4383597" y="30606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316</xdr:row>
      <xdr:rowOff>23653</xdr:rowOff>
    </xdr:from>
    <xdr:to>
      <xdr:col>7</xdr:col>
      <xdr:colOff>375890</xdr:colOff>
      <xdr:row>316</xdr:row>
      <xdr:rowOff>139714</xdr:rowOff>
    </xdr:to>
    <xdr:sp macro="" textlink="">
      <xdr:nvSpPr>
        <xdr:cNvPr id="1978" name="太陽 1977"/>
        <xdr:cNvSpPr/>
      </xdr:nvSpPr>
      <xdr:spPr>
        <a:xfrm>
          <a:off x="4344379" y="30903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317</xdr:row>
      <xdr:rowOff>31493</xdr:rowOff>
    </xdr:from>
    <xdr:to>
      <xdr:col>7</xdr:col>
      <xdr:colOff>359597</xdr:colOff>
      <xdr:row>317</xdr:row>
      <xdr:rowOff>136893</xdr:rowOff>
    </xdr:to>
    <xdr:sp macro="" textlink="">
      <xdr:nvSpPr>
        <xdr:cNvPr id="1979" name="月 1978"/>
        <xdr:cNvSpPr/>
      </xdr:nvSpPr>
      <xdr:spPr>
        <a:xfrm rot="13320000">
          <a:off x="4383597" y="31063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262</xdr:row>
      <xdr:rowOff>23653</xdr:rowOff>
    </xdr:from>
    <xdr:to>
      <xdr:col>7</xdr:col>
      <xdr:colOff>375890</xdr:colOff>
      <xdr:row>262</xdr:row>
      <xdr:rowOff>139714</xdr:rowOff>
    </xdr:to>
    <xdr:sp macro="" textlink="">
      <xdr:nvSpPr>
        <xdr:cNvPr id="1982" name="太陽 1981"/>
        <xdr:cNvSpPr/>
      </xdr:nvSpPr>
      <xdr:spPr>
        <a:xfrm>
          <a:off x="4344379" y="22674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263</xdr:row>
      <xdr:rowOff>31493</xdr:rowOff>
    </xdr:from>
    <xdr:to>
      <xdr:col>7</xdr:col>
      <xdr:colOff>359597</xdr:colOff>
      <xdr:row>263</xdr:row>
      <xdr:rowOff>136893</xdr:rowOff>
    </xdr:to>
    <xdr:sp macro="" textlink="">
      <xdr:nvSpPr>
        <xdr:cNvPr id="1983" name="月 1982"/>
        <xdr:cNvSpPr/>
      </xdr:nvSpPr>
      <xdr:spPr>
        <a:xfrm rot="13320000">
          <a:off x="4383597" y="22834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265</xdr:row>
      <xdr:rowOff>23653</xdr:rowOff>
    </xdr:from>
    <xdr:to>
      <xdr:col>7</xdr:col>
      <xdr:colOff>375890</xdr:colOff>
      <xdr:row>265</xdr:row>
      <xdr:rowOff>139714</xdr:rowOff>
    </xdr:to>
    <xdr:sp macro="" textlink="">
      <xdr:nvSpPr>
        <xdr:cNvPr id="1984" name="太陽 1983"/>
        <xdr:cNvSpPr/>
      </xdr:nvSpPr>
      <xdr:spPr>
        <a:xfrm>
          <a:off x="4344379" y="23131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266</xdr:row>
      <xdr:rowOff>31493</xdr:rowOff>
    </xdr:from>
    <xdr:to>
      <xdr:col>7</xdr:col>
      <xdr:colOff>359597</xdr:colOff>
      <xdr:row>266</xdr:row>
      <xdr:rowOff>136893</xdr:rowOff>
    </xdr:to>
    <xdr:sp macro="" textlink="">
      <xdr:nvSpPr>
        <xdr:cNvPr id="1985" name="月 1984"/>
        <xdr:cNvSpPr/>
      </xdr:nvSpPr>
      <xdr:spPr>
        <a:xfrm rot="13320000">
          <a:off x="4383597" y="23291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268</xdr:row>
      <xdr:rowOff>23653</xdr:rowOff>
    </xdr:from>
    <xdr:to>
      <xdr:col>7</xdr:col>
      <xdr:colOff>375890</xdr:colOff>
      <xdr:row>268</xdr:row>
      <xdr:rowOff>139714</xdr:rowOff>
    </xdr:to>
    <xdr:sp macro="" textlink="">
      <xdr:nvSpPr>
        <xdr:cNvPr id="1986" name="太陽 1985"/>
        <xdr:cNvSpPr/>
      </xdr:nvSpPr>
      <xdr:spPr>
        <a:xfrm>
          <a:off x="4344379" y="23588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269</xdr:row>
      <xdr:rowOff>31493</xdr:rowOff>
    </xdr:from>
    <xdr:to>
      <xdr:col>7</xdr:col>
      <xdr:colOff>359597</xdr:colOff>
      <xdr:row>269</xdr:row>
      <xdr:rowOff>136893</xdr:rowOff>
    </xdr:to>
    <xdr:sp macro="" textlink="">
      <xdr:nvSpPr>
        <xdr:cNvPr id="1987" name="月 1986"/>
        <xdr:cNvSpPr/>
      </xdr:nvSpPr>
      <xdr:spPr>
        <a:xfrm rot="13320000">
          <a:off x="4383597" y="23748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271</xdr:row>
      <xdr:rowOff>23653</xdr:rowOff>
    </xdr:from>
    <xdr:to>
      <xdr:col>7</xdr:col>
      <xdr:colOff>375890</xdr:colOff>
      <xdr:row>271</xdr:row>
      <xdr:rowOff>139714</xdr:rowOff>
    </xdr:to>
    <xdr:sp macro="" textlink="">
      <xdr:nvSpPr>
        <xdr:cNvPr id="1988" name="太陽 1987"/>
        <xdr:cNvSpPr/>
      </xdr:nvSpPr>
      <xdr:spPr>
        <a:xfrm>
          <a:off x="4344379" y="24045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272</xdr:row>
      <xdr:rowOff>31493</xdr:rowOff>
    </xdr:from>
    <xdr:to>
      <xdr:col>7</xdr:col>
      <xdr:colOff>359597</xdr:colOff>
      <xdr:row>272</xdr:row>
      <xdr:rowOff>136893</xdr:rowOff>
    </xdr:to>
    <xdr:sp macro="" textlink="">
      <xdr:nvSpPr>
        <xdr:cNvPr id="1989" name="月 1988"/>
        <xdr:cNvSpPr/>
      </xdr:nvSpPr>
      <xdr:spPr>
        <a:xfrm rot="13320000">
          <a:off x="4383597" y="24205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271</xdr:row>
      <xdr:rowOff>23653</xdr:rowOff>
    </xdr:from>
    <xdr:to>
      <xdr:col>7</xdr:col>
      <xdr:colOff>375890</xdr:colOff>
      <xdr:row>271</xdr:row>
      <xdr:rowOff>139714</xdr:rowOff>
    </xdr:to>
    <xdr:sp macro="" textlink="">
      <xdr:nvSpPr>
        <xdr:cNvPr id="1990" name="太陽 1989"/>
        <xdr:cNvSpPr/>
      </xdr:nvSpPr>
      <xdr:spPr>
        <a:xfrm>
          <a:off x="4344379" y="24045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272</xdr:row>
      <xdr:rowOff>31493</xdr:rowOff>
    </xdr:from>
    <xdr:to>
      <xdr:col>7</xdr:col>
      <xdr:colOff>359597</xdr:colOff>
      <xdr:row>272</xdr:row>
      <xdr:rowOff>136893</xdr:rowOff>
    </xdr:to>
    <xdr:sp macro="" textlink="">
      <xdr:nvSpPr>
        <xdr:cNvPr id="1991" name="月 1990"/>
        <xdr:cNvSpPr/>
      </xdr:nvSpPr>
      <xdr:spPr>
        <a:xfrm rot="13320000">
          <a:off x="4383597" y="24205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274</xdr:row>
      <xdr:rowOff>23653</xdr:rowOff>
    </xdr:from>
    <xdr:to>
      <xdr:col>7</xdr:col>
      <xdr:colOff>375890</xdr:colOff>
      <xdr:row>274</xdr:row>
      <xdr:rowOff>139714</xdr:rowOff>
    </xdr:to>
    <xdr:sp macro="" textlink="">
      <xdr:nvSpPr>
        <xdr:cNvPr id="1992" name="太陽 1991"/>
        <xdr:cNvSpPr/>
      </xdr:nvSpPr>
      <xdr:spPr>
        <a:xfrm>
          <a:off x="4344379" y="24502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275</xdr:row>
      <xdr:rowOff>31493</xdr:rowOff>
    </xdr:from>
    <xdr:to>
      <xdr:col>7</xdr:col>
      <xdr:colOff>359597</xdr:colOff>
      <xdr:row>275</xdr:row>
      <xdr:rowOff>136893</xdr:rowOff>
    </xdr:to>
    <xdr:sp macro="" textlink="">
      <xdr:nvSpPr>
        <xdr:cNvPr id="1993" name="月 1992"/>
        <xdr:cNvSpPr/>
      </xdr:nvSpPr>
      <xdr:spPr>
        <a:xfrm rot="13320000">
          <a:off x="4383597" y="24663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277</xdr:row>
      <xdr:rowOff>23653</xdr:rowOff>
    </xdr:from>
    <xdr:to>
      <xdr:col>7</xdr:col>
      <xdr:colOff>375890</xdr:colOff>
      <xdr:row>277</xdr:row>
      <xdr:rowOff>139714</xdr:rowOff>
    </xdr:to>
    <xdr:sp macro="" textlink="">
      <xdr:nvSpPr>
        <xdr:cNvPr id="1994" name="太陽 1993"/>
        <xdr:cNvSpPr/>
      </xdr:nvSpPr>
      <xdr:spPr>
        <a:xfrm>
          <a:off x="4344379" y="24960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278</xdr:row>
      <xdr:rowOff>31493</xdr:rowOff>
    </xdr:from>
    <xdr:to>
      <xdr:col>7</xdr:col>
      <xdr:colOff>359597</xdr:colOff>
      <xdr:row>278</xdr:row>
      <xdr:rowOff>136893</xdr:rowOff>
    </xdr:to>
    <xdr:sp macro="" textlink="">
      <xdr:nvSpPr>
        <xdr:cNvPr id="1995" name="月 1994"/>
        <xdr:cNvSpPr/>
      </xdr:nvSpPr>
      <xdr:spPr>
        <a:xfrm rot="13320000">
          <a:off x="4383597" y="25120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280</xdr:row>
      <xdr:rowOff>23653</xdr:rowOff>
    </xdr:from>
    <xdr:to>
      <xdr:col>7</xdr:col>
      <xdr:colOff>375890</xdr:colOff>
      <xdr:row>280</xdr:row>
      <xdr:rowOff>139714</xdr:rowOff>
    </xdr:to>
    <xdr:sp macro="" textlink="">
      <xdr:nvSpPr>
        <xdr:cNvPr id="1996" name="太陽 1995"/>
        <xdr:cNvSpPr/>
      </xdr:nvSpPr>
      <xdr:spPr>
        <a:xfrm>
          <a:off x="4344379" y="25417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281</xdr:row>
      <xdr:rowOff>31493</xdr:rowOff>
    </xdr:from>
    <xdr:to>
      <xdr:col>7</xdr:col>
      <xdr:colOff>359597</xdr:colOff>
      <xdr:row>281</xdr:row>
      <xdr:rowOff>136893</xdr:rowOff>
    </xdr:to>
    <xdr:sp macro="" textlink="">
      <xdr:nvSpPr>
        <xdr:cNvPr id="1997" name="月 1996"/>
        <xdr:cNvSpPr/>
      </xdr:nvSpPr>
      <xdr:spPr>
        <a:xfrm rot="13320000">
          <a:off x="4383597" y="25577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283</xdr:row>
      <xdr:rowOff>23653</xdr:rowOff>
    </xdr:from>
    <xdr:to>
      <xdr:col>7</xdr:col>
      <xdr:colOff>375890</xdr:colOff>
      <xdr:row>283</xdr:row>
      <xdr:rowOff>139714</xdr:rowOff>
    </xdr:to>
    <xdr:sp macro="" textlink="">
      <xdr:nvSpPr>
        <xdr:cNvPr id="1998" name="太陽 1997"/>
        <xdr:cNvSpPr/>
      </xdr:nvSpPr>
      <xdr:spPr>
        <a:xfrm>
          <a:off x="4344379" y="25874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284</xdr:row>
      <xdr:rowOff>31493</xdr:rowOff>
    </xdr:from>
    <xdr:to>
      <xdr:col>7</xdr:col>
      <xdr:colOff>359597</xdr:colOff>
      <xdr:row>284</xdr:row>
      <xdr:rowOff>136893</xdr:rowOff>
    </xdr:to>
    <xdr:sp macro="" textlink="">
      <xdr:nvSpPr>
        <xdr:cNvPr id="1999" name="月 1998"/>
        <xdr:cNvSpPr/>
      </xdr:nvSpPr>
      <xdr:spPr>
        <a:xfrm rot="13320000">
          <a:off x="4383597" y="26034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286</xdr:row>
      <xdr:rowOff>23653</xdr:rowOff>
    </xdr:from>
    <xdr:to>
      <xdr:col>7</xdr:col>
      <xdr:colOff>375890</xdr:colOff>
      <xdr:row>286</xdr:row>
      <xdr:rowOff>139714</xdr:rowOff>
    </xdr:to>
    <xdr:sp macro="" textlink="">
      <xdr:nvSpPr>
        <xdr:cNvPr id="2000" name="太陽 1999"/>
        <xdr:cNvSpPr/>
      </xdr:nvSpPr>
      <xdr:spPr>
        <a:xfrm>
          <a:off x="4344379" y="26331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287</xdr:row>
      <xdr:rowOff>31493</xdr:rowOff>
    </xdr:from>
    <xdr:to>
      <xdr:col>7</xdr:col>
      <xdr:colOff>359597</xdr:colOff>
      <xdr:row>287</xdr:row>
      <xdr:rowOff>136893</xdr:rowOff>
    </xdr:to>
    <xdr:sp macro="" textlink="">
      <xdr:nvSpPr>
        <xdr:cNvPr id="2001" name="月 2000"/>
        <xdr:cNvSpPr/>
      </xdr:nvSpPr>
      <xdr:spPr>
        <a:xfrm rot="13320000">
          <a:off x="4383597" y="26491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289</xdr:row>
      <xdr:rowOff>23653</xdr:rowOff>
    </xdr:from>
    <xdr:to>
      <xdr:col>7</xdr:col>
      <xdr:colOff>375890</xdr:colOff>
      <xdr:row>289</xdr:row>
      <xdr:rowOff>139714</xdr:rowOff>
    </xdr:to>
    <xdr:sp macro="" textlink="">
      <xdr:nvSpPr>
        <xdr:cNvPr id="2002" name="太陽 2001"/>
        <xdr:cNvSpPr/>
      </xdr:nvSpPr>
      <xdr:spPr>
        <a:xfrm>
          <a:off x="4344379" y="26788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290</xdr:row>
      <xdr:rowOff>31493</xdr:rowOff>
    </xdr:from>
    <xdr:to>
      <xdr:col>7</xdr:col>
      <xdr:colOff>359597</xdr:colOff>
      <xdr:row>290</xdr:row>
      <xdr:rowOff>136893</xdr:rowOff>
    </xdr:to>
    <xdr:sp macro="" textlink="">
      <xdr:nvSpPr>
        <xdr:cNvPr id="2003" name="月 2002"/>
        <xdr:cNvSpPr/>
      </xdr:nvSpPr>
      <xdr:spPr>
        <a:xfrm rot="13320000">
          <a:off x="4383597" y="26949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292</xdr:row>
      <xdr:rowOff>23653</xdr:rowOff>
    </xdr:from>
    <xdr:to>
      <xdr:col>7</xdr:col>
      <xdr:colOff>375890</xdr:colOff>
      <xdr:row>292</xdr:row>
      <xdr:rowOff>139714</xdr:rowOff>
    </xdr:to>
    <xdr:sp macro="" textlink="">
      <xdr:nvSpPr>
        <xdr:cNvPr id="2004" name="太陽 2003"/>
        <xdr:cNvSpPr/>
      </xdr:nvSpPr>
      <xdr:spPr>
        <a:xfrm>
          <a:off x="4344379" y="27246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293</xdr:row>
      <xdr:rowOff>31493</xdr:rowOff>
    </xdr:from>
    <xdr:to>
      <xdr:col>7</xdr:col>
      <xdr:colOff>359597</xdr:colOff>
      <xdr:row>293</xdr:row>
      <xdr:rowOff>136893</xdr:rowOff>
    </xdr:to>
    <xdr:sp macro="" textlink="">
      <xdr:nvSpPr>
        <xdr:cNvPr id="2005" name="月 2004"/>
        <xdr:cNvSpPr/>
      </xdr:nvSpPr>
      <xdr:spPr>
        <a:xfrm rot="13320000">
          <a:off x="4383597" y="27406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295</xdr:row>
      <xdr:rowOff>23653</xdr:rowOff>
    </xdr:from>
    <xdr:to>
      <xdr:col>7</xdr:col>
      <xdr:colOff>375890</xdr:colOff>
      <xdr:row>295</xdr:row>
      <xdr:rowOff>139714</xdr:rowOff>
    </xdr:to>
    <xdr:sp macro="" textlink="">
      <xdr:nvSpPr>
        <xdr:cNvPr id="2006" name="太陽 2005"/>
        <xdr:cNvSpPr/>
      </xdr:nvSpPr>
      <xdr:spPr>
        <a:xfrm>
          <a:off x="4344379" y="27703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296</xdr:row>
      <xdr:rowOff>31493</xdr:rowOff>
    </xdr:from>
    <xdr:to>
      <xdr:col>7</xdr:col>
      <xdr:colOff>359597</xdr:colOff>
      <xdr:row>296</xdr:row>
      <xdr:rowOff>136893</xdr:rowOff>
    </xdr:to>
    <xdr:sp macro="" textlink="">
      <xdr:nvSpPr>
        <xdr:cNvPr id="2007" name="月 2006"/>
        <xdr:cNvSpPr/>
      </xdr:nvSpPr>
      <xdr:spPr>
        <a:xfrm rot="13320000">
          <a:off x="4383597" y="27863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298</xdr:row>
      <xdr:rowOff>23653</xdr:rowOff>
    </xdr:from>
    <xdr:to>
      <xdr:col>7</xdr:col>
      <xdr:colOff>375890</xdr:colOff>
      <xdr:row>298</xdr:row>
      <xdr:rowOff>139714</xdr:rowOff>
    </xdr:to>
    <xdr:sp macro="" textlink="">
      <xdr:nvSpPr>
        <xdr:cNvPr id="2008" name="太陽 2007"/>
        <xdr:cNvSpPr/>
      </xdr:nvSpPr>
      <xdr:spPr>
        <a:xfrm>
          <a:off x="4344379" y="28160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299</xdr:row>
      <xdr:rowOff>31493</xdr:rowOff>
    </xdr:from>
    <xdr:to>
      <xdr:col>7</xdr:col>
      <xdr:colOff>359597</xdr:colOff>
      <xdr:row>299</xdr:row>
      <xdr:rowOff>136893</xdr:rowOff>
    </xdr:to>
    <xdr:sp macro="" textlink="">
      <xdr:nvSpPr>
        <xdr:cNvPr id="2009" name="月 2008"/>
        <xdr:cNvSpPr/>
      </xdr:nvSpPr>
      <xdr:spPr>
        <a:xfrm rot="13320000">
          <a:off x="4383597" y="28320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301</xdr:row>
      <xdr:rowOff>23653</xdr:rowOff>
    </xdr:from>
    <xdr:to>
      <xdr:col>7</xdr:col>
      <xdr:colOff>375890</xdr:colOff>
      <xdr:row>301</xdr:row>
      <xdr:rowOff>139714</xdr:rowOff>
    </xdr:to>
    <xdr:sp macro="" textlink="">
      <xdr:nvSpPr>
        <xdr:cNvPr id="2010" name="太陽 2009"/>
        <xdr:cNvSpPr/>
      </xdr:nvSpPr>
      <xdr:spPr>
        <a:xfrm>
          <a:off x="4344379" y="2861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302</xdr:row>
      <xdr:rowOff>31493</xdr:rowOff>
    </xdr:from>
    <xdr:to>
      <xdr:col>7</xdr:col>
      <xdr:colOff>359597</xdr:colOff>
      <xdr:row>302</xdr:row>
      <xdr:rowOff>136893</xdr:rowOff>
    </xdr:to>
    <xdr:sp macro="" textlink="">
      <xdr:nvSpPr>
        <xdr:cNvPr id="2011" name="月 2010"/>
        <xdr:cNvSpPr/>
      </xdr:nvSpPr>
      <xdr:spPr>
        <a:xfrm rot="13320000">
          <a:off x="4383597" y="2877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301</xdr:row>
      <xdr:rowOff>23653</xdr:rowOff>
    </xdr:from>
    <xdr:to>
      <xdr:col>7</xdr:col>
      <xdr:colOff>375890</xdr:colOff>
      <xdr:row>301</xdr:row>
      <xdr:rowOff>139714</xdr:rowOff>
    </xdr:to>
    <xdr:sp macro="" textlink="">
      <xdr:nvSpPr>
        <xdr:cNvPr id="2012" name="太陽 2011"/>
        <xdr:cNvSpPr/>
      </xdr:nvSpPr>
      <xdr:spPr>
        <a:xfrm>
          <a:off x="4344379" y="2861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302</xdr:row>
      <xdr:rowOff>31493</xdr:rowOff>
    </xdr:from>
    <xdr:to>
      <xdr:col>7</xdr:col>
      <xdr:colOff>359597</xdr:colOff>
      <xdr:row>302</xdr:row>
      <xdr:rowOff>136893</xdr:rowOff>
    </xdr:to>
    <xdr:sp macro="" textlink="">
      <xdr:nvSpPr>
        <xdr:cNvPr id="2013" name="月 2012"/>
        <xdr:cNvSpPr/>
      </xdr:nvSpPr>
      <xdr:spPr>
        <a:xfrm rot="13320000">
          <a:off x="4383597" y="2877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304</xdr:row>
      <xdr:rowOff>23653</xdr:rowOff>
    </xdr:from>
    <xdr:to>
      <xdr:col>7</xdr:col>
      <xdr:colOff>375890</xdr:colOff>
      <xdr:row>304</xdr:row>
      <xdr:rowOff>139714</xdr:rowOff>
    </xdr:to>
    <xdr:sp macro="" textlink="">
      <xdr:nvSpPr>
        <xdr:cNvPr id="2014" name="太陽 2013"/>
        <xdr:cNvSpPr/>
      </xdr:nvSpPr>
      <xdr:spPr>
        <a:xfrm>
          <a:off x="4344379" y="29074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305</xdr:row>
      <xdr:rowOff>31493</xdr:rowOff>
    </xdr:from>
    <xdr:to>
      <xdr:col>7</xdr:col>
      <xdr:colOff>359597</xdr:colOff>
      <xdr:row>305</xdr:row>
      <xdr:rowOff>136893</xdr:rowOff>
    </xdr:to>
    <xdr:sp macro="" textlink="">
      <xdr:nvSpPr>
        <xdr:cNvPr id="2015" name="月 2014"/>
        <xdr:cNvSpPr/>
      </xdr:nvSpPr>
      <xdr:spPr>
        <a:xfrm rot="13320000">
          <a:off x="4383597" y="29235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307</xdr:row>
      <xdr:rowOff>23653</xdr:rowOff>
    </xdr:from>
    <xdr:to>
      <xdr:col>7</xdr:col>
      <xdr:colOff>375890</xdr:colOff>
      <xdr:row>307</xdr:row>
      <xdr:rowOff>139714</xdr:rowOff>
    </xdr:to>
    <xdr:sp macro="" textlink="">
      <xdr:nvSpPr>
        <xdr:cNvPr id="2016" name="太陽 2015"/>
        <xdr:cNvSpPr/>
      </xdr:nvSpPr>
      <xdr:spPr>
        <a:xfrm>
          <a:off x="4344379" y="29532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308</xdr:row>
      <xdr:rowOff>31493</xdr:rowOff>
    </xdr:from>
    <xdr:to>
      <xdr:col>7</xdr:col>
      <xdr:colOff>359597</xdr:colOff>
      <xdr:row>308</xdr:row>
      <xdr:rowOff>136893</xdr:rowOff>
    </xdr:to>
    <xdr:sp macro="" textlink="">
      <xdr:nvSpPr>
        <xdr:cNvPr id="2017" name="月 2016"/>
        <xdr:cNvSpPr/>
      </xdr:nvSpPr>
      <xdr:spPr>
        <a:xfrm rot="13320000">
          <a:off x="4383597" y="29692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310</xdr:row>
      <xdr:rowOff>23653</xdr:rowOff>
    </xdr:from>
    <xdr:to>
      <xdr:col>7</xdr:col>
      <xdr:colOff>375890</xdr:colOff>
      <xdr:row>310</xdr:row>
      <xdr:rowOff>139714</xdr:rowOff>
    </xdr:to>
    <xdr:sp macro="" textlink="">
      <xdr:nvSpPr>
        <xdr:cNvPr id="2018" name="太陽 2017"/>
        <xdr:cNvSpPr/>
      </xdr:nvSpPr>
      <xdr:spPr>
        <a:xfrm>
          <a:off x="4344379" y="29989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311</xdr:row>
      <xdr:rowOff>31493</xdr:rowOff>
    </xdr:from>
    <xdr:to>
      <xdr:col>7</xdr:col>
      <xdr:colOff>359597</xdr:colOff>
      <xdr:row>311</xdr:row>
      <xdr:rowOff>136893</xdr:rowOff>
    </xdr:to>
    <xdr:sp macro="" textlink="">
      <xdr:nvSpPr>
        <xdr:cNvPr id="2019" name="月 2018"/>
        <xdr:cNvSpPr/>
      </xdr:nvSpPr>
      <xdr:spPr>
        <a:xfrm rot="13320000">
          <a:off x="4383597" y="30149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313</xdr:row>
      <xdr:rowOff>23653</xdr:rowOff>
    </xdr:from>
    <xdr:to>
      <xdr:col>7</xdr:col>
      <xdr:colOff>375890</xdr:colOff>
      <xdr:row>313</xdr:row>
      <xdr:rowOff>139714</xdr:rowOff>
    </xdr:to>
    <xdr:sp macro="" textlink="">
      <xdr:nvSpPr>
        <xdr:cNvPr id="2020" name="太陽 2019"/>
        <xdr:cNvSpPr/>
      </xdr:nvSpPr>
      <xdr:spPr>
        <a:xfrm>
          <a:off x="4344379" y="30446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314</xdr:row>
      <xdr:rowOff>31493</xdr:rowOff>
    </xdr:from>
    <xdr:to>
      <xdr:col>7</xdr:col>
      <xdr:colOff>359597</xdr:colOff>
      <xdr:row>314</xdr:row>
      <xdr:rowOff>136893</xdr:rowOff>
    </xdr:to>
    <xdr:sp macro="" textlink="">
      <xdr:nvSpPr>
        <xdr:cNvPr id="2021" name="月 2020"/>
        <xdr:cNvSpPr/>
      </xdr:nvSpPr>
      <xdr:spPr>
        <a:xfrm rot="13320000">
          <a:off x="4383597" y="30606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316</xdr:row>
      <xdr:rowOff>23653</xdr:rowOff>
    </xdr:from>
    <xdr:to>
      <xdr:col>7</xdr:col>
      <xdr:colOff>375890</xdr:colOff>
      <xdr:row>316</xdr:row>
      <xdr:rowOff>139714</xdr:rowOff>
    </xdr:to>
    <xdr:sp macro="" textlink="">
      <xdr:nvSpPr>
        <xdr:cNvPr id="2022" name="太陽 2021"/>
        <xdr:cNvSpPr/>
      </xdr:nvSpPr>
      <xdr:spPr>
        <a:xfrm>
          <a:off x="4344379" y="30903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317</xdr:row>
      <xdr:rowOff>31493</xdr:rowOff>
    </xdr:from>
    <xdr:to>
      <xdr:col>7</xdr:col>
      <xdr:colOff>359597</xdr:colOff>
      <xdr:row>317</xdr:row>
      <xdr:rowOff>136893</xdr:rowOff>
    </xdr:to>
    <xdr:sp macro="" textlink="">
      <xdr:nvSpPr>
        <xdr:cNvPr id="2023" name="月 2022"/>
        <xdr:cNvSpPr/>
      </xdr:nvSpPr>
      <xdr:spPr>
        <a:xfrm rot="13320000">
          <a:off x="4383597" y="31063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262</xdr:row>
      <xdr:rowOff>23653</xdr:rowOff>
    </xdr:from>
    <xdr:to>
      <xdr:col>7</xdr:col>
      <xdr:colOff>375890</xdr:colOff>
      <xdr:row>262</xdr:row>
      <xdr:rowOff>139714</xdr:rowOff>
    </xdr:to>
    <xdr:sp macro="" textlink="">
      <xdr:nvSpPr>
        <xdr:cNvPr id="2026" name="太陽 2025"/>
        <xdr:cNvSpPr/>
      </xdr:nvSpPr>
      <xdr:spPr>
        <a:xfrm>
          <a:off x="4344379" y="22674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263</xdr:row>
      <xdr:rowOff>31493</xdr:rowOff>
    </xdr:from>
    <xdr:to>
      <xdr:col>7</xdr:col>
      <xdr:colOff>359597</xdr:colOff>
      <xdr:row>263</xdr:row>
      <xdr:rowOff>136893</xdr:rowOff>
    </xdr:to>
    <xdr:sp macro="" textlink="">
      <xdr:nvSpPr>
        <xdr:cNvPr id="2027" name="月 2026"/>
        <xdr:cNvSpPr/>
      </xdr:nvSpPr>
      <xdr:spPr>
        <a:xfrm rot="13320000">
          <a:off x="4383597" y="22834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265</xdr:row>
      <xdr:rowOff>23653</xdr:rowOff>
    </xdr:from>
    <xdr:to>
      <xdr:col>7</xdr:col>
      <xdr:colOff>375890</xdr:colOff>
      <xdr:row>265</xdr:row>
      <xdr:rowOff>139714</xdr:rowOff>
    </xdr:to>
    <xdr:sp macro="" textlink="">
      <xdr:nvSpPr>
        <xdr:cNvPr id="2028" name="太陽 2027"/>
        <xdr:cNvSpPr/>
      </xdr:nvSpPr>
      <xdr:spPr>
        <a:xfrm>
          <a:off x="4344379" y="23131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266</xdr:row>
      <xdr:rowOff>31493</xdr:rowOff>
    </xdr:from>
    <xdr:to>
      <xdr:col>7</xdr:col>
      <xdr:colOff>359597</xdr:colOff>
      <xdr:row>266</xdr:row>
      <xdr:rowOff>136893</xdr:rowOff>
    </xdr:to>
    <xdr:sp macro="" textlink="">
      <xdr:nvSpPr>
        <xdr:cNvPr id="2029" name="月 2028"/>
        <xdr:cNvSpPr/>
      </xdr:nvSpPr>
      <xdr:spPr>
        <a:xfrm rot="13320000">
          <a:off x="4383597" y="23291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268</xdr:row>
      <xdr:rowOff>23653</xdr:rowOff>
    </xdr:from>
    <xdr:to>
      <xdr:col>7</xdr:col>
      <xdr:colOff>375890</xdr:colOff>
      <xdr:row>268</xdr:row>
      <xdr:rowOff>139714</xdr:rowOff>
    </xdr:to>
    <xdr:sp macro="" textlink="">
      <xdr:nvSpPr>
        <xdr:cNvPr id="2030" name="太陽 2029"/>
        <xdr:cNvSpPr/>
      </xdr:nvSpPr>
      <xdr:spPr>
        <a:xfrm>
          <a:off x="4344379" y="23588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269</xdr:row>
      <xdr:rowOff>31493</xdr:rowOff>
    </xdr:from>
    <xdr:to>
      <xdr:col>7</xdr:col>
      <xdr:colOff>359597</xdr:colOff>
      <xdr:row>269</xdr:row>
      <xdr:rowOff>136893</xdr:rowOff>
    </xdr:to>
    <xdr:sp macro="" textlink="">
      <xdr:nvSpPr>
        <xdr:cNvPr id="2031" name="月 2030"/>
        <xdr:cNvSpPr/>
      </xdr:nvSpPr>
      <xdr:spPr>
        <a:xfrm rot="13320000">
          <a:off x="4383597" y="23748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271</xdr:row>
      <xdr:rowOff>23653</xdr:rowOff>
    </xdr:from>
    <xdr:to>
      <xdr:col>7</xdr:col>
      <xdr:colOff>375890</xdr:colOff>
      <xdr:row>271</xdr:row>
      <xdr:rowOff>139714</xdr:rowOff>
    </xdr:to>
    <xdr:sp macro="" textlink="">
      <xdr:nvSpPr>
        <xdr:cNvPr id="2032" name="太陽 2031"/>
        <xdr:cNvSpPr/>
      </xdr:nvSpPr>
      <xdr:spPr>
        <a:xfrm>
          <a:off x="4344379" y="24045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272</xdr:row>
      <xdr:rowOff>31493</xdr:rowOff>
    </xdr:from>
    <xdr:to>
      <xdr:col>7</xdr:col>
      <xdr:colOff>359597</xdr:colOff>
      <xdr:row>272</xdr:row>
      <xdr:rowOff>136893</xdr:rowOff>
    </xdr:to>
    <xdr:sp macro="" textlink="">
      <xdr:nvSpPr>
        <xdr:cNvPr id="2033" name="月 2032"/>
        <xdr:cNvSpPr/>
      </xdr:nvSpPr>
      <xdr:spPr>
        <a:xfrm rot="13320000">
          <a:off x="4383597" y="24205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271</xdr:row>
      <xdr:rowOff>23653</xdr:rowOff>
    </xdr:from>
    <xdr:to>
      <xdr:col>7</xdr:col>
      <xdr:colOff>375890</xdr:colOff>
      <xdr:row>271</xdr:row>
      <xdr:rowOff>139714</xdr:rowOff>
    </xdr:to>
    <xdr:sp macro="" textlink="">
      <xdr:nvSpPr>
        <xdr:cNvPr id="2034" name="太陽 2033"/>
        <xdr:cNvSpPr/>
      </xdr:nvSpPr>
      <xdr:spPr>
        <a:xfrm>
          <a:off x="4344379" y="24045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272</xdr:row>
      <xdr:rowOff>31493</xdr:rowOff>
    </xdr:from>
    <xdr:to>
      <xdr:col>7</xdr:col>
      <xdr:colOff>359597</xdr:colOff>
      <xdr:row>272</xdr:row>
      <xdr:rowOff>136893</xdr:rowOff>
    </xdr:to>
    <xdr:sp macro="" textlink="">
      <xdr:nvSpPr>
        <xdr:cNvPr id="2035" name="月 2034"/>
        <xdr:cNvSpPr/>
      </xdr:nvSpPr>
      <xdr:spPr>
        <a:xfrm rot="13320000">
          <a:off x="4383597" y="24205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274</xdr:row>
      <xdr:rowOff>23653</xdr:rowOff>
    </xdr:from>
    <xdr:to>
      <xdr:col>7</xdr:col>
      <xdr:colOff>375890</xdr:colOff>
      <xdr:row>274</xdr:row>
      <xdr:rowOff>139714</xdr:rowOff>
    </xdr:to>
    <xdr:sp macro="" textlink="">
      <xdr:nvSpPr>
        <xdr:cNvPr id="2036" name="太陽 2035"/>
        <xdr:cNvSpPr/>
      </xdr:nvSpPr>
      <xdr:spPr>
        <a:xfrm>
          <a:off x="4344379" y="24502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275</xdr:row>
      <xdr:rowOff>31493</xdr:rowOff>
    </xdr:from>
    <xdr:to>
      <xdr:col>7</xdr:col>
      <xdr:colOff>359597</xdr:colOff>
      <xdr:row>275</xdr:row>
      <xdr:rowOff>136893</xdr:rowOff>
    </xdr:to>
    <xdr:sp macro="" textlink="">
      <xdr:nvSpPr>
        <xdr:cNvPr id="2037" name="月 2036"/>
        <xdr:cNvSpPr/>
      </xdr:nvSpPr>
      <xdr:spPr>
        <a:xfrm rot="13320000">
          <a:off x="4383597" y="24663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277</xdr:row>
      <xdr:rowOff>23653</xdr:rowOff>
    </xdr:from>
    <xdr:to>
      <xdr:col>7</xdr:col>
      <xdr:colOff>375890</xdr:colOff>
      <xdr:row>277</xdr:row>
      <xdr:rowOff>139714</xdr:rowOff>
    </xdr:to>
    <xdr:sp macro="" textlink="">
      <xdr:nvSpPr>
        <xdr:cNvPr id="2038" name="太陽 2037"/>
        <xdr:cNvSpPr/>
      </xdr:nvSpPr>
      <xdr:spPr>
        <a:xfrm>
          <a:off x="4344379" y="24960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278</xdr:row>
      <xdr:rowOff>31493</xdr:rowOff>
    </xdr:from>
    <xdr:to>
      <xdr:col>7</xdr:col>
      <xdr:colOff>359597</xdr:colOff>
      <xdr:row>278</xdr:row>
      <xdr:rowOff>136893</xdr:rowOff>
    </xdr:to>
    <xdr:sp macro="" textlink="">
      <xdr:nvSpPr>
        <xdr:cNvPr id="2039" name="月 2038"/>
        <xdr:cNvSpPr/>
      </xdr:nvSpPr>
      <xdr:spPr>
        <a:xfrm rot="13320000">
          <a:off x="4383597" y="25120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280</xdr:row>
      <xdr:rowOff>23653</xdr:rowOff>
    </xdr:from>
    <xdr:to>
      <xdr:col>7</xdr:col>
      <xdr:colOff>375890</xdr:colOff>
      <xdr:row>280</xdr:row>
      <xdr:rowOff>139714</xdr:rowOff>
    </xdr:to>
    <xdr:sp macro="" textlink="">
      <xdr:nvSpPr>
        <xdr:cNvPr id="2040" name="太陽 2039"/>
        <xdr:cNvSpPr/>
      </xdr:nvSpPr>
      <xdr:spPr>
        <a:xfrm>
          <a:off x="4344379" y="25417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281</xdr:row>
      <xdr:rowOff>31493</xdr:rowOff>
    </xdr:from>
    <xdr:to>
      <xdr:col>7</xdr:col>
      <xdr:colOff>359597</xdr:colOff>
      <xdr:row>281</xdr:row>
      <xdr:rowOff>136893</xdr:rowOff>
    </xdr:to>
    <xdr:sp macro="" textlink="">
      <xdr:nvSpPr>
        <xdr:cNvPr id="2041" name="月 2040"/>
        <xdr:cNvSpPr/>
      </xdr:nvSpPr>
      <xdr:spPr>
        <a:xfrm rot="13320000">
          <a:off x="4383597" y="25577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283</xdr:row>
      <xdr:rowOff>23653</xdr:rowOff>
    </xdr:from>
    <xdr:to>
      <xdr:col>7</xdr:col>
      <xdr:colOff>375890</xdr:colOff>
      <xdr:row>283</xdr:row>
      <xdr:rowOff>139714</xdr:rowOff>
    </xdr:to>
    <xdr:sp macro="" textlink="">
      <xdr:nvSpPr>
        <xdr:cNvPr id="2042" name="太陽 2041"/>
        <xdr:cNvSpPr/>
      </xdr:nvSpPr>
      <xdr:spPr>
        <a:xfrm>
          <a:off x="4344379" y="25874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284</xdr:row>
      <xdr:rowOff>31493</xdr:rowOff>
    </xdr:from>
    <xdr:to>
      <xdr:col>7</xdr:col>
      <xdr:colOff>359597</xdr:colOff>
      <xdr:row>284</xdr:row>
      <xdr:rowOff>136893</xdr:rowOff>
    </xdr:to>
    <xdr:sp macro="" textlink="">
      <xdr:nvSpPr>
        <xdr:cNvPr id="2043" name="月 2042"/>
        <xdr:cNvSpPr/>
      </xdr:nvSpPr>
      <xdr:spPr>
        <a:xfrm rot="13320000">
          <a:off x="4383597" y="26034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286</xdr:row>
      <xdr:rowOff>23653</xdr:rowOff>
    </xdr:from>
    <xdr:to>
      <xdr:col>7</xdr:col>
      <xdr:colOff>375890</xdr:colOff>
      <xdr:row>286</xdr:row>
      <xdr:rowOff>139714</xdr:rowOff>
    </xdr:to>
    <xdr:sp macro="" textlink="">
      <xdr:nvSpPr>
        <xdr:cNvPr id="2044" name="太陽 2043"/>
        <xdr:cNvSpPr/>
      </xdr:nvSpPr>
      <xdr:spPr>
        <a:xfrm>
          <a:off x="4344379" y="26331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287</xdr:row>
      <xdr:rowOff>31493</xdr:rowOff>
    </xdr:from>
    <xdr:to>
      <xdr:col>7</xdr:col>
      <xdr:colOff>359597</xdr:colOff>
      <xdr:row>287</xdr:row>
      <xdr:rowOff>136893</xdr:rowOff>
    </xdr:to>
    <xdr:sp macro="" textlink="">
      <xdr:nvSpPr>
        <xdr:cNvPr id="2045" name="月 2044"/>
        <xdr:cNvSpPr/>
      </xdr:nvSpPr>
      <xdr:spPr>
        <a:xfrm rot="13320000">
          <a:off x="4383597" y="26491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289</xdr:row>
      <xdr:rowOff>23653</xdr:rowOff>
    </xdr:from>
    <xdr:to>
      <xdr:col>7</xdr:col>
      <xdr:colOff>375890</xdr:colOff>
      <xdr:row>289</xdr:row>
      <xdr:rowOff>139714</xdr:rowOff>
    </xdr:to>
    <xdr:sp macro="" textlink="">
      <xdr:nvSpPr>
        <xdr:cNvPr id="2046" name="太陽 2045"/>
        <xdr:cNvSpPr/>
      </xdr:nvSpPr>
      <xdr:spPr>
        <a:xfrm>
          <a:off x="4344379" y="26788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290</xdr:row>
      <xdr:rowOff>31493</xdr:rowOff>
    </xdr:from>
    <xdr:to>
      <xdr:col>7</xdr:col>
      <xdr:colOff>359597</xdr:colOff>
      <xdr:row>290</xdr:row>
      <xdr:rowOff>136893</xdr:rowOff>
    </xdr:to>
    <xdr:sp macro="" textlink="">
      <xdr:nvSpPr>
        <xdr:cNvPr id="2047" name="月 2046"/>
        <xdr:cNvSpPr/>
      </xdr:nvSpPr>
      <xdr:spPr>
        <a:xfrm rot="13320000">
          <a:off x="4383597" y="26949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292</xdr:row>
      <xdr:rowOff>23653</xdr:rowOff>
    </xdr:from>
    <xdr:to>
      <xdr:col>7</xdr:col>
      <xdr:colOff>375890</xdr:colOff>
      <xdr:row>292</xdr:row>
      <xdr:rowOff>139714</xdr:rowOff>
    </xdr:to>
    <xdr:sp macro="" textlink="">
      <xdr:nvSpPr>
        <xdr:cNvPr id="2048" name="太陽 2047"/>
        <xdr:cNvSpPr/>
      </xdr:nvSpPr>
      <xdr:spPr>
        <a:xfrm>
          <a:off x="4344379" y="27246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293</xdr:row>
      <xdr:rowOff>31493</xdr:rowOff>
    </xdr:from>
    <xdr:to>
      <xdr:col>7</xdr:col>
      <xdr:colOff>359597</xdr:colOff>
      <xdr:row>293</xdr:row>
      <xdr:rowOff>136893</xdr:rowOff>
    </xdr:to>
    <xdr:sp macro="" textlink="">
      <xdr:nvSpPr>
        <xdr:cNvPr id="2049" name="月 2048"/>
        <xdr:cNvSpPr/>
      </xdr:nvSpPr>
      <xdr:spPr>
        <a:xfrm rot="13320000">
          <a:off x="4383597" y="27406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295</xdr:row>
      <xdr:rowOff>23653</xdr:rowOff>
    </xdr:from>
    <xdr:to>
      <xdr:col>7</xdr:col>
      <xdr:colOff>375890</xdr:colOff>
      <xdr:row>295</xdr:row>
      <xdr:rowOff>139714</xdr:rowOff>
    </xdr:to>
    <xdr:sp macro="" textlink="">
      <xdr:nvSpPr>
        <xdr:cNvPr id="2050" name="太陽 2049"/>
        <xdr:cNvSpPr/>
      </xdr:nvSpPr>
      <xdr:spPr>
        <a:xfrm>
          <a:off x="4344379" y="27703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296</xdr:row>
      <xdr:rowOff>31493</xdr:rowOff>
    </xdr:from>
    <xdr:to>
      <xdr:col>7</xdr:col>
      <xdr:colOff>359597</xdr:colOff>
      <xdr:row>296</xdr:row>
      <xdr:rowOff>136893</xdr:rowOff>
    </xdr:to>
    <xdr:sp macro="" textlink="">
      <xdr:nvSpPr>
        <xdr:cNvPr id="2051" name="月 2050"/>
        <xdr:cNvSpPr/>
      </xdr:nvSpPr>
      <xdr:spPr>
        <a:xfrm rot="13320000">
          <a:off x="4383597" y="27863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298</xdr:row>
      <xdr:rowOff>23653</xdr:rowOff>
    </xdr:from>
    <xdr:to>
      <xdr:col>7</xdr:col>
      <xdr:colOff>375890</xdr:colOff>
      <xdr:row>298</xdr:row>
      <xdr:rowOff>139714</xdr:rowOff>
    </xdr:to>
    <xdr:sp macro="" textlink="">
      <xdr:nvSpPr>
        <xdr:cNvPr id="2052" name="太陽 2051"/>
        <xdr:cNvSpPr/>
      </xdr:nvSpPr>
      <xdr:spPr>
        <a:xfrm>
          <a:off x="4344379" y="28160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299</xdr:row>
      <xdr:rowOff>31493</xdr:rowOff>
    </xdr:from>
    <xdr:to>
      <xdr:col>7</xdr:col>
      <xdr:colOff>359597</xdr:colOff>
      <xdr:row>299</xdr:row>
      <xdr:rowOff>136893</xdr:rowOff>
    </xdr:to>
    <xdr:sp macro="" textlink="">
      <xdr:nvSpPr>
        <xdr:cNvPr id="2053" name="月 2052"/>
        <xdr:cNvSpPr/>
      </xdr:nvSpPr>
      <xdr:spPr>
        <a:xfrm rot="13320000">
          <a:off x="4383597" y="28320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301</xdr:row>
      <xdr:rowOff>23653</xdr:rowOff>
    </xdr:from>
    <xdr:to>
      <xdr:col>7</xdr:col>
      <xdr:colOff>375890</xdr:colOff>
      <xdr:row>301</xdr:row>
      <xdr:rowOff>139714</xdr:rowOff>
    </xdr:to>
    <xdr:sp macro="" textlink="">
      <xdr:nvSpPr>
        <xdr:cNvPr id="2054" name="太陽 2053"/>
        <xdr:cNvSpPr/>
      </xdr:nvSpPr>
      <xdr:spPr>
        <a:xfrm>
          <a:off x="4344379" y="2861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302</xdr:row>
      <xdr:rowOff>31493</xdr:rowOff>
    </xdr:from>
    <xdr:to>
      <xdr:col>7</xdr:col>
      <xdr:colOff>359597</xdr:colOff>
      <xdr:row>302</xdr:row>
      <xdr:rowOff>136893</xdr:rowOff>
    </xdr:to>
    <xdr:sp macro="" textlink="">
      <xdr:nvSpPr>
        <xdr:cNvPr id="2055" name="月 2054"/>
        <xdr:cNvSpPr/>
      </xdr:nvSpPr>
      <xdr:spPr>
        <a:xfrm rot="13320000">
          <a:off x="4383597" y="2877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301</xdr:row>
      <xdr:rowOff>23653</xdr:rowOff>
    </xdr:from>
    <xdr:to>
      <xdr:col>7</xdr:col>
      <xdr:colOff>375890</xdr:colOff>
      <xdr:row>301</xdr:row>
      <xdr:rowOff>139714</xdr:rowOff>
    </xdr:to>
    <xdr:sp macro="" textlink="">
      <xdr:nvSpPr>
        <xdr:cNvPr id="2056" name="太陽 2055"/>
        <xdr:cNvSpPr/>
      </xdr:nvSpPr>
      <xdr:spPr>
        <a:xfrm>
          <a:off x="4344379" y="2861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302</xdr:row>
      <xdr:rowOff>31493</xdr:rowOff>
    </xdr:from>
    <xdr:to>
      <xdr:col>7</xdr:col>
      <xdr:colOff>359597</xdr:colOff>
      <xdr:row>302</xdr:row>
      <xdr:rowOff>136893</xdr:rowOff>
    </xdr:to>
    <xdr:sp macro="" textlink="">
      <xdr:nvSpPr>
        <xdr:cNvPr id="2057" name="月 2056"/>
        <xdr:cNvSpPr/>
      </xdr:nvSpPr>
      <xdr:spPr>
        <a:xfrm rot="13320000">
          <a:off x="4383597" y="2877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304</xdr:row>
      <xdr:rowOff>23653</xdr:rowOff>
    </xdr:from>
    <xdr:to>
      <xdr:col>7</xdr:col>
      <xdr:colOff>375890</xdr:colOff>
      <xdr:row>304</xdr:row>
      <xdr:rowOff>139714</xdr:rowOff>
    </xdr:to>
    <xdr:sp macro="" textlink="">
      <xdr:nvSpPr>
        <xdr:cNvPr id="2058" name="太陽 2057"/>
        <xdr:cNvSpPr/>
      </xdr:nvSpPr>
      <xdr:spPr>
        <a:xfrm>
          <a:off x="4344379" y="29074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305</xdr:row>
      <xdr:rowOff>31493</xdr:rowOff>
    </xdr:from>
    <xdr:to>
      <xdr:col>7</xdr:col>
      <xdr:colOff>359597</xdr:colOff>
      <xdr:row>305</xdr:row>
      <xdr:rowOff>136893</xdr:rowOff>
    </xdr:to>
    <xdr:sp macro="" textlink="">
      <xdr:nvSpPr>
        <xdr:cNvPr id="2059" name="月 2058"/>
        <xdr:cNvSpPr/>
      </xdr:nvSpPr>
      <xdr:spPr>
        <a:xfrm rot="13320000">
          <a:off x="4383597" y="29235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307</xdr:row>
      <xdr:rowOff>23653</xdr:rowOff>
    </xdr:from>
    <xdr:to>
      <xdr:col>7</xdr:col>
      <xdr:colOff>375890</xdr:colOff>
      <xdr:row>307</xdr:row>
      <xdr:rowOff>139714</xdr:rowOff>
    </xdr:to>
    <xdr:sp macro="" textlink="">
      <xdr:nvSpPr>
        <xdr:cNvPr id="2060" name="太陽 2059"/>
        <xdr:cNvSpPr/>
      </xdr:nvSpPr>
      <xdr:spPr>
        <a:xfrm>
          <a:off x="4344379" y="29532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308</xdr:row>
      <xdr:rowOff>31493</xdr:rowOff>
    </xdr:from>
    <xdr:to>
      <xdr:col>7</xdr:col>
      <xdr:colOff>359597</xdr:colOff>
      <xdr:row>308</xdr:row>
      <xdr:rowOff>136893</xdr:rowOff>
    </xdr:to>
    <xdr:sp macro="" textlink="">
      <xdr:nvSpPr>
        <xdr:cNvPr id="2061" name="月 2060"/>
        <xdr:cNvSpPr/>
      </xdr:nvSpPr>
      <xdr:spPr>
        <a:xfrm rot="13320000">
          <a:off x="4383597" y="29692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310</xdr:row>
      <xdr:rowOff>23653</xdr:rowOff>
    </xdr:from>
    <xdr:to>
      <xdr:col>7</xdr:col>
      <xdr:colOff>375890</xdr:colOff>
      <xdr:row>310</xdr:row>
      <xdr:rowOff>139714</xdr:rowOff>
    </xdr:to>
    <xdr:sp macro="" textlink="">
      <xdr:nvSpPr>
        <xdr:cNvPr id="2062" name="太陽 2061"/>
        <xdr:cNvSpPr/>
      </xdr:nvSpPr>
      <xdr:spPr>
        <a:xfrm>
          <a:off x="4344379" y="29989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311</xdr:row>
      <xdr:rowOff>31493</xdr:rowOff>
    </xdr:from>
    <xdr:to>
      <xdr:col>7</xdr:col>
      <xdr:colOff>359597</xdr:colOff>
      <xdr:row>311</xdr:row>
      <xdr:rowOff>136893</xdr:rowOff>
    </xdr:to>
    <xdr:sp macro="" textlink="">
      <xdr:nvSpPr>
        <xdr:cNvPr id="2063" name="月 2062"/>
        <xdr:cNvSpPr/>
      </xdr:nvSpPr>
      <xdr:spPr>
        <a:xfrm rot="13320000">
          <a:off x="4383597" y="30149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313</xdr:row>
      <xdr:rowOff>23653</xdr:rowOff>
    </xdr:from>
    <xdr:to>
      <xdr:col>7</xdr:col>
      <xdr:colOff>375890</xdr:colOff>
      <xdr:row>313</xdr:row>
      <xdr:rowOff>139714</xdr:rowOff>
    </xdr:to>
    <xdr:sp macro="" textlink="">
      <xdr:nvSpPr>
        <xdr:cNvPr id="2064" name="太陽 2063"/>
        <xdr:cNvSpPr/>
      </xdr:nvSpPr>
      <xdr:spPr>
        <a:xfrm>
          <a:off x="4344379" y="30446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314</xdr:row>
      <xdr:rowOff>31493</xdr:rowOff>
    </xdr:from>
    <xdr:to>
      <xdr:col>7</xdr:col>
      <xdr:colOff>359597</xdr:colOff>
      <xdr:row>314</xdr:row>
      <xdr:rowOff>136893</xdr:rowOff>
    </xdr:to>
    <xdr:sp macro="" textlink="">
      <xdr:nvSpPr>
        <xdr:cNvPr id="2065" name="月 2064"/>
        <xdr:cNvSpPr/>
      </xdr:nvSpPr>
      <xdr:spPr>
        <a:xfrm rot="13320000">
          <a:off x="4383597" y="30606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316</xdr:row>
      <xdr:rowOff>23653</xdr:rowOff>
    </xdr:from>
    <xdr:to>
      <xdr:col>7</xdr:col>
      <xdr:colOff>375890</xdr:colOff>
      <xdr:row>316</xdr:row>
      <xdr:rowOff>139714</xdr:rowOff>
    </xdr:to>
    <xdr:sp macro="" textlink="">
      <xdr:nvSpPr>
        <xdr:cNvPr id="2066" name="太陽 2065"/>
        <xdr:cNvSpPr/>
      </xdr:nvSpPr>
      <xdr:spPr>
        <a:xfrm>
          <a:off x="4344379" y="30903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317</xdr:row>
      <xdr:rowOff>31493</xdr:rowOff>
    </xdr:from>
    <xdr:to>
      <xdr:col>7</xdr:col>
      <xdr:colOff>359597</xdr:colOff>
      <xdr:row>317</xdr:row>
      <xdr:rowOff>136893</xdr:rowOff>
    </xdr:to>
    <xdr:sp macro="" textlink="">
      <xdr:nvSpPr>
        <xdr:cNvPr id="2067" name="月 2066"/>
        <xdr:cNvSpPr/>
      </xdr:nvSpPr>
      <xdr:spPr>
        <a:xfrm rot="13320000">
          <a:off x="4383597" y="31063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262</xdr:row>
      <xdr:rowOff>23653</xdr:rowOff>
    </xdr:from>
    <xdr:to>
      <xdr:col>7</xdr:col>
      <xdr:colOff>375890</xdr:colOff>
      <xdr:row>262</xdr:row>
      <xdr:rowOff>139714</xdr:rowOff>
    </xdr:to>
    <xdr:sp macro="" textlink="">
      <xdr:nvSpPr>
        <xdr:cNvPr id="2070" name="太陽 2069"/>
        <xdr:cNvSpPr/>
      </xdr:nvSpPr>
      <xdr:spPr>
        <a:xfrm>
          <a:off x="4344379" y="22674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263</xdr:row>
      <xdr:rowOff>31493</xdr:rowOff>
    </xdr:from>
    <xdr:to>
      <xdr:col>7</xdr:col>
      <xdr:colOff>359597</xdr:colOff>
      <xdr:row>263</xdr:row>
      <xdr:rowOff>136893</xdr:rowOff>
    </xdr:to>
    <xdr:sp macro="" textlink="">
      <xdr:nvSpPr>
        <xdr:cNvPr id="2071" name="月 2070"/>
        <xdr:cNvSpPr/>
      </xdr:nvSpPr>
      <xdr:spPr>
        <a:xfrm rot="13320000">
          <a:off x="4383597" y="22834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265</xdr:row>
      <xdr:rowOff>23653</xdr:rowOff>
    </xdr:from>
    <xdr:to>
      <xdr:col>7</xdr:col>
      <xdr:colOff>375890</xdr:colOff>
      <xdr:row>265</xdr:row>
      <xdr:rowOff>139714</xdr:rowOff>
    </xdr:to>
    <xdr:sp macro="" textlink="">
      <xdr:nvSpPr>
        <xdr:cNvPr id="2072" name="太陽 2071"/>
        <xdr:cNvSpPr/>
      </xdr:nvSpPr>
      <xdr:spPr>
        <a:xfrm>
          <a:off x="4344379" y="23131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266</xdr:row>
      <xdr:rowOff>31493</xdr:rowOff>
    </xdr:from>
    <xdr:to>
      <xdr:col>7</xdr:col>
      <xdr:colOff>359597</xdr:colOff>
      <xdr:row>266</xdr:row>
      <xdr:rowOff>136893</xdr:rowOff>
    </xdr:to>
    <xdr:sp macro="" textlink="">
      <xdr:nvSpPr>
        <xdr:cNvPr id="2073" name="月 2072"/>
        <xdr:cNvSpPr/>
      </xdr:nvSpPr>
      <xdr:spPr>
        <a:xfrm rot="13320000">
          <a:off x="4383597" y="23291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268</xdr:row>
      <xdr:rowOff>23653</xdr:rowOff>
    </xdr:from>
    <xdr:to>
      <xdr:col>7</xdr:col>
      <xdr:colOff>375890</xdr:colOff>
      <xdr:row>268</xdr:row>
      <xdr:rowOff>139714</xdr:rowOff>
    </xdr:to>
    <xdr:sp macro="" textlink="">
      <xdr:nvSpPr>
        <xdr:cNvPr id="2074" name="太陽 2073"/>
        <xdr:cNvSpPr/>
      </xdr:nvSpPr>
      <xdr:spPr>
        <a:xfrm>
          <a:off x="4344379" y="23588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269</xdr:row>
      <xdr:rowOff>31493</xdr:rowOff>
    </xdr:from>
    <xdr:to>
      <xdr:col>7</xdr:col>
      <xdr:colOff>359597</xdr:colOff>
      <xdr:row>269</xdr:row>
      <xdr:rowOff>136893</xdr:rowOff>
    </xdr:to>
    <xdr:sp macro="" textlink="">
      <xdr:nvSpPr>
        <xdr:cNvPr id="2075" name="月 2074"/>
        <xdr:cNvSpPr/>
      </xdr:nvSpPr>
      <xdr:spPr>
        <a:xfrm rot="13320000">
          <a:off x="4383597" y="23748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271</xdr:row>
      <xdr:rowOff>23653</xdr:rowOff>
    </xdr:from>
    <xdr:to>
      <xdr:col>7</xdr:col>
      <xdr:colOff>375890</xdr:colOff>
      <xdr:row>271</xdr:row>
      <xdr:rowOff>139714</xdr:rowOff>
    </xdr:to>
    <xdr:sp macro="" textlink="">
      <xdr:nvSpPr>
        <xdr:cNvPr id="2076" name="太陽 2075"/>
        <xdr:cNvSpPr/>
      </xdr:nvSpPr>
      <xdr:spPr>
        <a:xfrm>
          <a:off x="4344379" y="24045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272</xdr:row>
      <xdr:rowOff>31493</xdr:rowOff>
    </xdr:from>
    <xdr:to>
      <xdr:col>7</xdr:col>
      <xdr:colOff>359597</xdr:colOff>
      <xdr:row>272</xdr:row>
      <xdr:rowOff>136893</xdr:rowOff>
    </xdr:to>
    <xdr:sp macro="" textlink="">
      <xdr:nvSpPr>
        <xdr:cNvPr id="2077" name="月 2076"/>
        <xdr:cNvSpPr/>
      </xdr:nvSpPr>
      <xdr:spPr>
        <a:xfrm rot="13320000">
          <a:off x="4383597" y="24205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271</xdr:row>
      <xdr:rowOff>23653</xdr:rowOff>
    </xdr:from>
    <xdr:to>
      <xdr:col>7</xdr:col>
      <xdr:colOff>375890</xdr:colOff>
      <xdr:row>271</xdr:row>
      <xdr:rowOff>139714</xdr:rowOff>
    </xdr:to>
    <xdr:sp macro="" textlink="">
      <xdr:nvSpPr>
        <xdr:cNvPr id="2078" name="太陽 2077"/>
        <xdr:cNvSpPr/>
      </xdr:nvSpPr>
      <xdr:spPr>
        <a:xfrm>
          <a:off x="4344379" y="24045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272</xdr:row>
      <xdr:rowOff>31493</xdr:rowOff>
    </xdr:from>
    <xdr:to>
      <xdr:col>7</xdr:col>
      <xdr:colOff>359597</xdr:colOff>
      <xdr:row>272</xdr:row>
      <xdr:rowOff>136893</xdr:rowOff>
    </xdr:to>
    <xdr:sp macro="" textlink="">
      <xdr:nvSpPr>
        <xdr:cNvPr id="2079" name="月 2078"/>
        <xdr:cNvSpPr/>
      </xdr:nvSpPr>
      <xdr:spPr>
        <a:xfrm rot="13320000">
          <a:off x="4383597" y="24205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274</xdr:row>
      <xdr:rowOff>23653</xdr:rowOff>
    </xdr:from>
    <xdr:to>
      <xdr:col>7</xdr:col>
      <xdr:colOff>375890</xdr:colOff>
      <xdr:row>274</xdr:row>
      <xdr:rowOff>139714</xdr:rowOff>
    </xdr:to>
    <xdr:sp macro="" textlink="">
      <xdr:nvSpPr>
        <xdr:cNvPr id="2080" name="太陽 2079"/>
        <xdr:cNvSpPr/>
      </xdr:nvSpPr>
      <xdr:spPr>
        <a:xfrm>
          <a:off x="4344379" y="24502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275</xdr:row>
      <xdr:rowOff>31493</xdr:rowOff>
    </xdr:from>
    <xdr:to>
      <xdr:col>7</xdr:col>
      <xdr:colOff>359597</xdr:colOff>
      <xdr:row>275</xdr:row>
      <xdr:rowOff>136893</xdr:rowOff>
    </xdr:to>
    <xdr:sp macro="" textlink="">
      <xdr:nvSpPr>
        <xdr:cNvPr id="2081" name="月 2080"/>
        <xdr:cNvSpPr/>
      </xdr:nvSpPr>
      <xdr:spPr>
        <a:xfrm rot="13320000">
          <a:off x="4383597" y="24663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277</xdr:row>
      <xdr:rowOff>23653</xdr:rowOff>
    </xdr:from>
    <xdr:to>
      <xdr:col>7</xdr:col>
      <xdr:colOff>375890</xdr:colOff>
      <xdr:row>277</xdr:row>
      <xdr:rowOff>139714</xdr:rowOff>
    </xdr:to>
    <xdr:sp macro="" textlink="">
      <xdr:nvSpPr>
        <xdr:cNvPr id="2082" name="太陽 2081"/>
        <xdr:cNvSpPr/>
      </xdr:nvSpPr>
      <xdr:spPr>
        <a:xfrm>
          <a:off x="4344379" y="24960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278</xdr:row>
      <xdr:rowOff>31493</xdr:rowOff>
    </xdr:from>
    <xdr:to>
      <xdr:col>7</xdr:col>
      <xdr:colOff>359597</xdr:colOff>
      <xdr:row>278</xdr:row>
      <xdr:rowOff>136893</xdr:rowOff>
    </xdr:to>
    <xdr:sp macro="" textlink="">
      <xdr:nvSpPr>
        <xdr:cNvPr id="2083" name="月 2082"/>
        <xdr:cNvSpPr/>
      </xdr:nvSpPr>
      <xdr:spPr>
        <a:xfrm rot="13320000">
          <a:off x="4383597" y="25120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280</xdr:row>
      <xdr:rowOff>23653</xdr:rowOff>
    </xdr:from>
    <xdr:to>
      <xdr:col>7</xdr:col>
      <xdr:colOff>375890</xdr:colOff>
      <xdr:row>280</xdr:row>
      <xdr:rowOff>139714</xdr:rowOff>
    </xdr:to>
    <xdr:sp macro="" textlink="">
      <xdr:nvSpPr>
        <xdr:cNvPr id="2084" name="太陽 2083"/>
        <xdr:cNvSpPr/>
      </xdr:nvSpPr>
      <xdr:spPr>
        <a:xfrm>
          <a:off x="4344379" y="25417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281</xdr:row>
      <xdr:rowOff>31493</xdr:rowOff>
    </xdr:from>
    <xdr:to>
      <xdr:col>7</xdr:col>
      <xdr:colOff>359597</xdr:colOff>
      <xdr:row>281</xdr:row>
      <xdr:rowOff>136893</xdr:rowOff>
    </xdr:to>
    <xdr:sp macro="" textlink="">
      <xdr:nvSpPr>
        <xdr:cNvPr id="2085" name="月 2084"/>
        <xdr:cNvSpPr/>
      </xdr:nvSpPr>
      <xdr:spPr>
        <a:xfrm rot="13320000">
          <a:off x="4383597" y="25577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283</xdr:row>
      <xdr:rowOff>23653</xdr:rowOff>
    </xdr:from>
    <xdr:to>
      <xdr:col>7</xdr:col>
      <xdr:colOff>375890</xdr:colOff>
      <xdr:row>283</xdr:row>
      <xdr:rowOff>139714</xdr:rowOff>
    </xdr:to>
    <xdr:sp macro="" textlink="">
      <xdr:nvSpPr>
        <xdr:cNvPr id="2086" name="太陽 2085"/>
        <xdr:cNvSpPr/>
      </xdr:nvSpPr>
      <xdr:spPr>
        <a:xfrm>
          <a:off x="4344379" y="25874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284</xdr:row>
      <xdr:rowOff>31493</xdr:rowOff>
    </xdr:from>
    <xdr:to>
      <xdr:col>7</xdr:col>
      <xdr:colOff>359597</xdr:colOff>
      <xdr:row>284</xdr:row>
      <xdr:rowOff>136893</xdr:rowOff>
    </xdr:to>
    <xdr:sp macro="" textlink="">
      <xdr:nvSpPr>
        <xdr:cNvPr id="2087" name="月 2086"/>
        <xdr:cNvSpPr/>
      </xdr:nvSpPr>
      <xdr:spPr>
        <a:xfrm rot="13320000">
          <a:off x="4383597" y="26034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286</xdr:row>
      <xdr:rowOff>23653</xdr:rowOff>
    </xdr:from>
    <xdr:to>
      <xdr:col>7</xdr:col>
      <xdr:colOff>375890</xdr:colOff>
      <xdr:row>286</xdr:row>
      <xdr:rowOff>139714</xdr:rowOff>
    </xdr:to>
    <xdr:sp macro="" textlink="">
      <xdr:nvSpPr>
        <xdr:cNvPr id="2088" name="太陽 2087"/>
        <xdr:cNvSpPr/>
      </xdr:nvSpPr>
      <xdr:spPr>
        <a:xfrm>
          <a:off x="4344379" y="26331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287</xdr:row>
      <xdr:rowOff>31493</xdr:rowOff>
    </xdr:from>
    <xdr:to>
      <xdr:col>7</xdr:col>
      <xdr:colOff>359597</xdr:colOff>
      <xdr:row>287</xdr:row>
      <xdr:rowOff>136893</xdr:rowOff>
    </xdr:to>
    <xdr:sp macro="" textlink="">
      <xdr:nvSpPr>
        <xdr:cNvPr id="2089" name="月 2088"/>
        <xdr:cNvSpPr/>
      </xdr:nvSpPr>
      <xdr:spPr>
        <a:xfrm rot="13320000">
          <a:off x="4383597" y="26491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289</xdr:row>
      <xdr:rowOff>23653</xdr:rowOff>
    </xdr:from>
    <xdr:to>
      <xdr:col>7</xdr:col>
      <xdr:colOff>375890</xdr:colOff>
      <xdr:row>289</xdr:row>
      <xdr:rowOff>139714</xdr:rowOff>
    </xdr:to>
    <xdr:sp macro="" textlink="">
      <xdr:nvSpPr>
        <xdr:cNvPr id="2090" name="太陽 2089"/>
        <xdr:cNvSpPr/>
      </xdr:nvSpPr>
      <xdr:spPr>
        <a:xfrm>
          <a:off x="4344379" y="26788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290</xdr:row>
      <xdr:rowOff>31493</xdr:rowOff>
    </xdr:from>
    <xdr:to>
      <xdr:col>7</xdr:col>
      <xdr:colOff>359597</xdr:colOff>
      <xdr:row>290</xdr:row>
      <xdr:rowOff>136893</xdr:rowOff>
    </xdr:to>
    <xdr:sp macro="" textlink="">
      <xdr:nvSpPr>
        <xdr:cNvPr id="2091" name="月 2090"/>
        <xdr:cNvSpPr/>
      </xdr:nvSpPr>
      <xdr:spPr>
        <a:xfrm rot="13320000">
          <a:off x="4383597" y="26949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292</xdr:row>
      <xdr:rowOff>23653</xdr:rowOff>
    </xdr:from>
    <xdr:to>
      <xdr:col>7</xdr:col>
      <xdr:colOff>375890</xdr:colOff>
      <xdr:row>292</xdr:row>
      <xdr:rowOff>139714</xdr:rowOff>
    </xdr:to>
    <xdr:sp macro="" textlink="">
      <xdr:nvSpPr>
        <xdr:cNvPr id="2092" name="太陽 2091"/>
        <xdr:cNvSpPr/>
      </xdr:nvSpPr>
      <xdr:spPr>
        <a:xfrm>
          <a:off x="4344379" y="27246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293</xdr:row>
      <xdr:rowOff>31493</xdr:rowOff>
    </xdr:from>
    <xdr:to>
      <xdr:col>7</xdr:col>
      <xdr:colOff>359597</xdr:colOff>
      <xdr:row>293</xdr:row>
      <xdr:rowOff>136893</xdr:rowOff>
    </xdr:to>
    <xdr:sp macro="" textlink="">
      <xdr:nvSpPr>
        <xdr:cNvPr id="2093" name="月 2092"/>
        <xdr:cNvSpPr/>
      </xdr:nvSpPr>
      <xdr:spPr>
        <a:xfrm rot="13320000">
          <a:off x="4383597" y="27406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295</xdr:row>
      <xdr:rowOff>23653</xdr:rowOff>
    </xdr:from>
    <xdr:to>
      <xdr:col>7</xdr:col>
      <xdr:colOff>375890</xdr:colOff>
      <xdr:row>295</xdr:row>
      <xdr:rowOff>139714</xdr:rowOff>
    </xdr:to>
    <xdr:sp macro="" textlink="">
      <xdr:nvSpPr>
        <xdr:cNvPr id="2094" name="太陽 2093"/>
        <xdr:cNvSpPr/>
      </xdr:nvSpPr>
      <xdr:spPr>
        <a:xfrm>
          <a:off x="4344379" y="27703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296</xdr:row>
      <xdr:rowOff>31493</xdr:rowOff>
    </xdr:from>
    <xdr:to>
      <xdr:col>7</xdr:col>
      <xdr:colOff>359597</xdr:colOff>
      <xdr:row>296</xdr:row>
      <xdr:rowOff>136893</xdr:rowOff>
    </xdr:to>
    <xdr:sp macro="" textlink="">
      <xdr:nvSpPr>
        <xdr:cNvPr id="2095" name="月 2094"/>
        <xdr:cNvSpPr/>
      </xdr:nvSpPr>
      <xdr:spPr>
        <a:xfrm rot="13320000">
          <a:off x="4383597" y="27863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298</xdr:row>
      <xdr:rowOff>23653</xdr:rowOff>
    </xdr:from>
    <xdr:to>
      <xdr:col>7</xdr:col>
      <xdr:colOff>375890</xdr:colOff>
      <xdr:row>298</xdr:row>
      <xdr:rowOff>139714</xdr:rowOff>
    </xdr:to>
    <xdr:sp macro="" textlink="">
      <xdr:nvSpPr>
        <xdr:cNvPr id="2096" name="太陽 2095"/>
        <xdr:cNvSpPr/>
      </xdr:nvSpPr>
      <xdr:spPr>
        <a:xfrm>
          <a:off x="4344379" y="28160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299</xdr:row>
      <xdr:rowOff>31493</xdr:rowOff>
    </xdr:from>
    <xdr:to>
      <xdr:col>7</xdr:col>
      <xdr:colOff>359597</xdr:colOff>
      <xdr:row>299</xdr:row>
      <xdr:rowOff>136893</xdr:rowOff>
    </xdr:to>
    <xdr:sp macro="" textlink="">
      <xdr:nvSpPr>
        <xdr:cNvPr id="2097" name="月 2096"/>
        <xdr:cNvSpPr/>
      </xdr:nvSpPr>
      <xdr:spPr>
        <a:xfrm rot="13320000">
          <a:off x="4383597" y="28320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301</xdr:row>
      <xdr:rowOff>23653</xdr:rowOff>
    </xdr:from>
    <xdr:to>
      <xdr:col>7</xdr:col>
      <xdr:colOff>375890</xdr:colOff>
      <xdr:row>301</xdr:row>
      <xdr:rowOff>139714</xdr:rowOff>
    </xdr:to>
    <xdr:sp macro="" textlink="">
      <xdr:nvSpPr>
        <xdr:cNvPr id="2098" name="太陽 2097"/>
        <xdr:cNvSpPr/>
      </xdr:nvSpPr>
      <xdr:spPr>
        <a:xfrm>
          <a:off x="4344379" y="2861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302</xdr:row>
      <xdr:rowOff>31493</xdr:rowOff>
    </xdr:from>
    <xdr:to>
      <xdr:col>7</xdr:col>
      <xdr:colOff>359597</xdr:colOff>
      <xdr:row>302</xdr:row>
      <xdr:rowOff>136893</xdr:rowOff>
    </xdr:to>
    <xdr:sp macro="" textlink="">
      <xdr:nvSpPr>
        <xdr:cNvPr id="2099" name="月 2098"/>
        <xdr:cNvSpPr/>
      </xdr:nvSpPr>
      <xdr:spPr>
        <a:xfrm rot="13320000">
          <a:off x="4383597" y="2877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301</xdr:row>
      <xdr:rowOff>23653</xdr:rowOff>
    </xdr:from>
    <xdr:to>
      <xdr:col>7</xdr:col>
      <xdr:colOff>375890</xdr:colOff>
      <xdr:row>301</xdr:row>
      <xdr:rowOff>139714</xdr:rowOff>
    </xdr:to>
    <xdr:sp macro="" textlink="">
      <xdr:nvSpPr>
        <xdr:cNvPr id="2100" name="太陽 2099"/>
        <xdr:cNvSpPr/>
      </xdr:nvSpPr>
      <xdr:spPr>
        <a:xfrm>
          <a:off x="4344379" y="2861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302</xdr:row>
      <xdr:rowOff>31493</xdr:rowOff>
    </xdr:from>
    <xdr:to>
      <xdr:col>7</xdr:col>
      <xdr:colOff>359597</xdr:colOff>
      <xdr:row>302</xdr:row>
      <xdr:rowOff>136893</xdr:rowOff>
    </xdr:to>
    <xdr:sp macro="" textlink="">
      <xdr:nvSpPr>
        <xdr:cNvPr id="2101" name="月 2100"/>
        <xdr:cNvSpPr/>
      </xdr:nvSpPr>
      <xdr:spPr>
        <a:xfrm rot="13320000">
          <a:off x="4383597" y="2877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304</xdr:row>
      <xdr:rowOff>23653</xdr:rowOff>
    </xdr:from>
    <xdr:to>
      <xdr:col>7</xdr:col>
      <xdr:colOff>375890</xdr:colOff>
      <xdr:row>304</xdr:row>
      <xdr:rowOff>139714</xdr:rowOff>
    </xdr:to>
    <xdr:sp macro="" textlink="">
      <xdr:nvSpPr>
        <xdr:cNvPr id="2102" name="太陽 2101"/>
        <xdr:cNvSpPr/>
      </xdr:nvSpPr>
      <xdr:spPr>
        <a:xfrm>
          <a:off x="4344379" y="29074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305</xdr:row>
      <xdr:rowOff>31493</xdr:rowOff>
    </xdr:from>
    <xdr:to>
      <xdr:col>7</xdr:col>
      <xdr:colOff>359597</xdr:colOff>
      <xdr:row>305</xdr:row>
      <xdr:rowOff>136893</xdr:rowOff>
    </xdr:to>
    <xdr:sp macro="" textlink="">
      <xdr:nvSpPr>
        <xdr:cNvPr id="2103" name="月 2102"/>
        <xdr:cNvSpPr/>
      </xdr:nvSpPr>
      <xdr:spPr>
        <a:xfrm rot="13320000">
          <a:off x="4383597" y="29235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307</xdr:row>
      <xdr:rowOff>23653</xdr:rowOff>
    </xdr:from>
    <xdr:to>
      <xdr:col>7</xdr:col>
      <xdr:colOff>375890</xdr:colOff>
      <xdr:row>307</xdr:row>
      <xdr:rowOff>139714</xdr:rowOff>
    </xdr:to>
    <xdr:sp macro="" textlink="">
      <xdr:nvSpPr>
        <xdr:cNvPr id="2104" name="太陽 2103"/>
        <xdr:cNvSpPr/>
      </xdr:nvSpPr>
      <xdr:spPr>
        <a:xfrm>
          <a:off x="4344379" y="29532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308</xdr:row>
      <xdr:rowOff>31493</xdr:rowOff>
    </xdr:from>
    <xdr:to>
      <xdr:col>7</xdr:col>
      <xdr:colOff>359597</xdr:colOff>
      <xdr:row>308</xdr:row>
      <xdr:rowOff>136893</xdr:rowOff>
    </xdr:to>
    <xdr:sp macro="" textlink="">
      <xdr:nvSpPr>
        <xdr:cNvPr id="2105" name="月 2104"/>
        <xdr:cNvSpPr/>
      </xdr:nvSpPr>
      <xdr:spPr>
        <a:xfrm rot="13320000">
          <a:off x="4383597" y="29692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310</xdr:row>
      <xdr:rowOff>23653</xdr:rowOff>
    </xdr:from>
    <xdr:to>
      <xdr:col>7</xdr:col>
      <xdr:colOff>375890</xdr:colOff>
      <xdr:row>310</xdr:row>
      <xdr:rowOff>139714</xdr:rowOff>
    </xdr:to>
    <xdr:sp macro="" textlink="">
      <xdr:nvSpPr>
        <xdr:cNvPr id="2106" name="太陽 2105"/>
        <xdr:cNvSpPr/>
      </xdr:nvSpPr>
      <xdr:spPr>
        <a:xfrm>
          <a:off x="4344379" y="29989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311</xdr:row>
      <xdr:rowOff>31493</xdr:rowOff>
    </xdr:from>
    <xdr:to>
      <xdr:col>7</xdr:col>
      <xdr:colOff>359597</xdr:colOff>
      <xdr:row>311</xdr:row>
      <xdr:rowOff>136893</xdr:rowOff>
    </xdr:to>
    <xdr:sp macro="" textlink="">
      <xdr:nvSpPr>
        <xdr:cNvPr id="2107" name="月 2106"/>
        <xdr:cNvSpPr/>
      </xdr:nvSpPr>
      <xdr:spPr>
        <a:xfrm rot="13320000">
          <a:off x="4383597" y="30149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313</xdr:row>
      <xdr:rowOff>23653</xdr:rowOff>
    </xdr:from>
    <xdr:to>
      <xdr:col>7</xdr:col>
      <xdr:colOff>375890</xdr:colOff>
      <xdr:row>313</xdr:row>
      <xdr:rowOff>139714</xdr:rowOff>
    </xdr:to>
    <xdr:sp macro="" textlink="">
      <xdr:nvSpPr>
        <xdr:cNvPr id="2108" name="太陽 2107"/>
        <xdr:cNvSpPr/>
      </xdr:nvSpPr>
      <xdr:spPr>
        <a:xfrm>
          <a:off x="4344379" y="30446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314</xdr:row>
      <xdr:rowOff>31493</xdr:rowOff>
    </xdr:from>
    <xdr:to>
      <xdr:col>7</xdr:col>
      <xdr:colOff>359597</xdr:colOff>
      <xdr:row>314</xdr:row>
      <xdr:rowOff>136893</xdr:rowOff>
    </xdr:to>
    <xdr:sp macro="" textlink="">
      <xdr:nvSpPr>
        <xdr:cNvPr id="2109" name="月 2108"/>
        <xdr:cNvSpPr/>
      </xdr:nvSpPr>
      <xdr:spPr>
        <a:xfrm rot="13320000">
          <a:off x="4383597" y="30606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316</xdr:row>
      <xdr:rowOff>23653</xdr:rowOff>
    </xdr:from>
    <xdr:to>
      <xdr:col>7</xdr:col>
      <xdr:colOff>375890</xdr:colOff>
      <xdr:row>316</xdr:row>
      <xdr:rowOff>139714</xdr:rowOff>
    </xdr:to>
    <xdr:sp macro="" textlink="">
      <xdr:nvSpPr>
        <xdr:cNvPr id="2110" name="太陽 2109"/>
        <xdr:cNvSpPr/>
      </xdr:nvSpPr>
      <xdr:spPr>
        <a:xfrm>
          <a:off x="4344379" y="30903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317</xdr:row>
      <xdr:rowOff>31493</xdr:rowOff>
    </xdr:from>
    <xdr:to>
      <xdr:col>7</xdr:col>
      <xdr:colOff>359597</xdr:colOff>
      <xdr:row>317</xdr:row>
      <xdr:rowOff>136893</xdr:rowOff>
    </xdr:to>
    <xdr:sp macro="" textlink="">
      <xdr:nvSpPr>
        <xdr:cNvPr id="2111" name="月 2110"/>
        <xdr:cNvSpPr/>
      </xdr:nvSpPr>
      <xdr:spPr>
        <a:xfrm rot="13320000">
          <a:off x="4383597" y="31063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262</xdr:row>
      <xdr:rowOff>23653</xdr:rowOff>
    </xdr:from>
    <xdr:to>
      <xdr:col>7</xdr:col>
      <xdr:colOff>375890</xdr:colOff>
      <xdr:row>262</xdr:row>
      <xdr:rowOff>139714</xdr:rowOff>
    </xdr:to>
    <xdr:sp macro="" textlink="">
      <xdr:nvSpPr>
        <xdr:cNvPr id="2114" name="太陽 2113"/>
        <xdr:cNvSpPr/>
      </xdr:nvSpPr>
      <xdr:spPr>
        <a:xfrm>
          <a:off x="4344379" y="22674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263</xdr:row>
      <xdr:rowOff>31493</xdr:rowOff>
    </xdr:from>
    <xdr:to>
      <xdr:col>7</xdr:col>
      <xdr:colOff>359597</xdr:colOff>
      <xdr:row>263</xdr:row>
      <xdr:rowOff>136893</xdr:rowOff>
    </xdr:to>
    <xdr:sp macro="" textlink="">
      <xdr:nvSpPr>
        <xdr:cNvPr id="2115" name="月 2114"/>
        <xdr:cNvSpPr/>
      </xdr:nvSpPr>
      <xdr:spPr>
        <a:xfrm rot="13320000">
          <a:off x="4383597" y="22834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265</xdr:row>
      <xdr:rowOff>23653</xdr:rowOff>
    </xdr:from>
    <xdr:to>
      <xdr:col>7</xdr:col>
      <xdr:colOff>375890</xdr:colOff>
      <xdr:row>265</xdr:row>
      <xdr:rowOff>139714</xdr:rowOff>
    </xdr:to>
    <xdr:sp macro="" textlink="">
      <xdr:nvSpPr>
        <xdr:cNvPr id="2116" name="太陽 2115"/>
        <xdr:cNvSpPr/>
      </xdr:nvSpPr>
      <xdr:spPr>
        <a:xfrm>
          <a:off x="4344379" y="23131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266</xdr:row>
      <xdr:rowOff>31493</xdr:rowOff>
    </xdr:from>
    <xdr:to>
      <xdr:col>7</xdr:col>
      <xdr:colOff>359597</xdr:colOff>
      <xdr:row>266</xdr:row>
      <xdr:rowOff>136893</xdr:rowOff>
    </xdr:to>
    <xdr:sp macro="" textlink="">
      <xdr:nvSpPr>
        <xdr:cNvPr id="2117" name="月 2116"/>
        <xdr:cNvSpPr/>
      </xdr:nvSpPr>
      <xdr:spPr>
        <a:xfrm rot="13320000">
          <a:off x="4383597" y="23291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268</xdr:row>
      <xdr:rowOff>23653</xdr:rowOff>
    </xdr:from>
    <xdr:to>
      <xdr:col>7</xdr:col>
      <xdr:colOff>375890</xdr:colOff>
      <xdr:row>268</xdr:row>
      <xdr:rowOff>139714</xdr:rowOff>
    </xdr:to>
    <xdr:sp macro="" textlink="">
      <xdr:nvSpPr>
        <xdr:cNvPr id="2118" name="太陽 2117"/>
        <xdr:cNvSpPr/>
      </xdr:nvSpPr>
      <xdr:spPr>
        <a:xfrm>
          <a:off x="4344379" y="23588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269</xdr:row>
      <xdr:rowOff>31493</xdr:rowOff>
    </xdr:from>
    <xdr:to>
      <xdr:col>7</xdr:col>
      <xdr:colOff>359597</xdr:colOff>
      <xdr:row>269</xdr:row>
      <xdr:rowOff>136893</xdr:rowOff>
    </xdr:to>
    <xdr:sp macro="" textlink="">
      <xdr:nvSpPr>
        <xdr:cNvPr id="2119" name="月 2118"/>
        <xdr:cNvSpPr/>
      </xdr:nvSpPr>
      <xdr:spPr>
        <a:xfrm rot="13320000">
          <a:off x="4383597" y="23748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271</xdr:row>
      <xdr:rowOff>23653</xdr:rowOff>
    </xdr:from>
    <xdr:to>
      <xdr:col>7</xdr:col>
      <xdr:colOff>375890</xdr:colOff>
      <xdr:row>271</xdr:row>
      <xdr:rowOff>139714</xdr:rowOff>
    </xdr:to>
    <xdr:sp macro="" textlink="">
      <xdr:nvSpPr>
        <xdr:cNvPr id="2120" name="太陽 2119"/>
        <xdr:cNvSpPr/>
      </xdr:nvSpPr>
      <xdr:spPr>
        <a:xfrm>
          <a:off x="4344379" y="24045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272</xdr:row>
      <xdr:rowOff>31493</xdr:rowOff>
    </xdr:from>
    <xdr:to>
      <xdr:col>7</xdr:col>
      <xdr:colOff>359597</xdr:colOff>
      <xdr:row>272</xdr:row>
      <xdr:rowOff>136893</xdr:rowOff>
    </xdr:to>
    <xdr:sp macro="" textlink="">
      <xdr:nvSpPr>
        <xdr:cNvPr id="2121" name="月 2120"/>
        <xdr:cNvSpPr/>
      </xdr:nvSpPr>
      <xdr:spPr>
        <a:xfrm rot="13320000">
          <a:off x="4383597" y="24205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271</xdr:row>
      <xdr:rowOff>23653</xdr:rowOff>
    </xdr:from>
    <xdr:to>
      <xdr:col>7</xdr:col>
      <xdr:colOff>375890</xdr:colOff>
      <xdr:row>271</xdr:row>
      <xdr:rowOff>139714</xdr:rowOff>
    </xdr:to>
    <xdr:sp macro="" textlink="">
      <xdr:nvSpPr>
        <xdr:cNvPr id="2122" name="太陽 2121"/>
        <xdr:cNvSpPr/>
      </xdr:nvSpPr>
      <xdr:spPr>
        <a:xfrm>
          <a:off x="4344379" y="24045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272</xdr:row>
      <xdr:rowOff>31493</xdr:rowOff>
    </xdr:from>
    <xdr:to>
      <xdr:col>7</xdr:col>
      <xdr:colOff>359597</xdr:colOff>
      <xdr:row>272</xdr:row>
      <xdr:rowOff>136893</xdr:rowOff>
    </xdr:to>
    <xdr:sp macro="" textlink="">
      <xdr:nvSpPr>
        <xdr:cNvPr id="2123" name="月 2122"/>
        <xdr:cNvSpPr/>
      </xdr:nvSpPr>
      <xdr:spPr>
        <a:xfrm rot="13320000">
          <a:off x="4383597" y="24205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274</xdr:row>
      <xdr:rowOff>23653</xdr:rowOff>
    </xdr:from>
    <xdr:to>
      <xdr:col>7</xdr:col>
      <xdr:colOff>375890</xdr:colOff>
      <xdr:row>274</xdr:row>
      <xdr:rowOff>139714</xdr:rowOff>
    </xdr:to>
    <xdr:sp macro="" textlink="">
      <xdr:nvSpPr>
        <xdr:cNvPr id="2124" name="太陽 2123"/>
        <xdr:cNvSpPr/>
      </xdr:nvSpPr>
      <xdr:spPr>
        <a:xfrm>
          <a:off x="4344379" y="24502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275</xdr:row>
      <xdr:rowOff>31493</xdr:rowOff>
    </xdr:from>
    <xdr:to>
      <xdr:col>7</xdr:col>
      <xdr:colOff>359597</xdr:colOff>
      <xdr:row>275</xdr:row>
      <xdr:rowOff>136893</xdr:rowOff>
    </xdr:to>
    <xdr:sp macro="" textlink="">
      <xdr:nvSpPr>
        <xdr:cNvPr id="2125" name="月 2124"/>
        <xdr:cNvSpPr/>
      </xdr:nvSpPr>
      <xdr:spPr>
        <a:xfrm rot="13320000">
          <a:off x="4383597" y="24663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277</xdr:row>
      <xdr:rowOff>23653</xdr:rowOff>
    </xdr:from>
    <xdr:to>
      <xdr:col>7</xdr:col>
      <xdr:colOff>375890</xdr:colOff>
      <xdr:row>277</xdr:row>
      <xdr:rowOff>139714</xdr:rowOff>
    </xdr:to>
    <xdr:sp macro="" textlink="">
      <xdr:nvSpPr>
        <xdr:cNvPr id="2126" name="太陽 2125"/>
        <xdr:cNvSpPr/>
      </xdr:nvSpPr>
      <xdr:spPr>
        <a:xfrm>
          <a:off x="4344379" y="24960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278</xdr:row>
      <xdr:rowOff>31493</xdr:rowOff>
    </xdr:from>
    <xdr:to>
      <xdr:col>7</xdr:col>
      <xdr:colOff>359597</xdr:colOff>
      <xdr:row>278</xdr:row>
      <xdr:rowOff>136893</xdr:rowOff>
    </xdr:to>
    <xdr:sp macro="" textlink="">
      <xdr:nvSpPr>
        <xdr:cNvPr id="2127" name="月 2126"/>
        <xdr:cNvSpPr/>
      </xdr:nvSpPr>
      <xdr:spPr>
        <a:xfrm rot="13320000">
          <a:off x="4383597" y="25120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280</xdr:row>
      <xdr:rowOff>23653</xdr:rowOff>
    </xdr:from>
    <xdr:to>
      <xdr:col>7</xdr:col>
      <xdr:colOff>375890</xdr:colOff>
      <xdr:row>280</xdr:row>
      <xdr:rowOff>139714</xdr:rowOff>
    </xdr:to>
    <xdr:sp macro="" textlink="">
      <xdr:nvSpPr>
        <xdr:cNvPr id="2128" name="太陽 2127"/>
        <xdr:cNvSpPr/>
      </xdr:nvSpPr>
      <xdr:spPr>
        <a:xfrm>
          <a:off x="4344379" y="25417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281</xdr:row>
      <xdr:rowOff>31493</xdr:rowOff>
    </xdr:from>
    <xdr:to>
      <xdr:col>7</xdr:col>
      <xdr:colOff>359597</xdr:colOff>
      <xdr:row>281</xdr:row>
      <xdr:rowOff>136893</xdr:rowOff>
    </xdr:to>
    <xdr:sp macro="" textlink="">
      <xdr:nvSpPr>
        <xdr:cNvPr id="2129" name="月 2128"/>
        <xdr:cNvSpPr/>
      </xdr:nvSpPr>
      <xdr:spPr>
        <a:xfrm rot="13320000">
          <a:off x="4383597" y="25577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283</xdr:row>
      <xdr:rowOff>23653</xdr:rowOff>
    </xdr:from>
    <xdr:to>
      <xdr:col>7</xdr:col>
      <xdr:colOff>375890</xdr:colOff>
      <xdr:row>283</xdr:row>
      <xdr:rowOff>139714</xdr:rowOff>
    </xdr:to>
    <xdr:sp macro="" textlink="">
      <xdr:nvSpPr>
        <xdr:cNvPr id="2130" name="太陽 2129"/>
        <xdr:cNvSpPr/>
      </xdr:nvSpPr>
      <xdr:spPr>
        <a:xfrm>
          <a:off x="4344379" y="25874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284</xdr:row>
      <xdr:rowOff>31493</xdr:rowOff>
    </xdr:from>
    <xdr:to>
      <xdr:col>7</xdr:col>
      <xdr:colOff>359597</xdr:colOff>
      <xdr:row>284</xdr:row>
      <xdr:rowOff>136893</xdr:rowOff>
    </xdr:to>
    <xdr:sp macro="" textlink="">
      <xdr:nvSpPr>
        <xdr:cNvPr id="2131" name="月 2130"/>
        <xdr:cNvSpPr/>
      </xdr:nvSpPr>
      <xdr:spPr>
        <a:xfrm rot="13320000">
          <a:off x="4383597" y="26034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286</xdr:row>
      <xdr:rowOff>23653</xdr:rowOff>
    </xdr:from>
    <xdr:to>
      <xdr:col>7</xdr:col>
      <xdr:colOff>375890</xdr:colOff>
      <xdr:row>286</xdr:row>
      <xdr:rowOff>139714</xdr:rowOff>
    </xdr:to>
    <xdr:sp macro="" textlink="">
      <xdr:nvSpPr>
        <xdr:cNvPr id="2132" name="太陽 2131"/>
        <xdr:cNvSpPr/>
      </xdr:nvSpPr>
      <xdr:spPr>
        <a:xfrm>
          <a:off x="4344379" y="26331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287</xdr:row>
      <xdr:rowOff>31493</xdr:rowOff>
    </xdr:from>
    <xdr:to>
      <xdr:col>7</xdr:col>
      <xdr:colOff>359597</xdr:colOff>
      <xdr:row>287</xdr:row>
      <xdr:rowOff>136893</xdr:rowOff>
    </xdr:to>
    <xdr:sp macro="" textlink="">
      <xdr:nvSpPr>
        <xdr:cNvPr id="2133" name="月 2132"/>
        <xdr:cNvSpPr/>
      </xdr:nvSpPr>
      <xdr:spPr>
        <a:xfrm rot="13320000">
          <a:off x="4383597" y="26491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289</xdr:row>
      <xdr:rowOff>23653</xdr:rowOff>
    </xdr:from>
    <xdr:to>
      <xdr:col>7</xdr:col>
      <xdr:colOff>375890</xdr:colOff>
      <xdr:row>289</xdr:row>
      <xdr:rowOff>139714</xdr:rowOff>
    </xdr:to>
    <xdr:sp macro="" textlink="">
      <xdr:nvSpPr>
        <xdr:cNvPr id="2134" name="太陽 2133"/>
        <xdr:cNvSpPr/>
      </xdr:nvSpPr>
      <xdr:spPr>
        <a:xfrm>
          <a:off x="4344379" y="26788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290</xdr:row>
      <xdr:rowOff>31493</xdr:rowOff>
    </xdr:from>
    <xdr:to>
      <xdr:col>7</xdr:col>
      <xdr:colOff>359597</xdr:colOff>
      <xdr:row>290</xdr:row>
      <xdr:rowOff>136893</xdr:rowOff>
    </xdr:to>
    <xdr:sp macro="" textlink="">
      <xdr:nvSpPr>
        <xdr:cNvPr id="2135" name="月 2134"/>
        <xdr:cNvSpPr/>
      </xdr:nvSpPr>
      <xdr:spPr>
        <a:xfrm rot="13320000">
          <a:off x="4383597" y="26949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292</xdr:row>
      <xdr:rowOff>23653</xdr:rowOff>
    </xdr:from>
    <xdr:to>
      <xdr:col>7</xdr:col>
      <xdr:colOff>375890</xdr:colOff>
      <xdr:row>292</xdr:row>
      <xdr:rowOff>139714</xdr:rowOff>
    </xdr:to>
    <xdr:sp macro="" textlink="">
      <xdr:nvSpPr>
        <xdr:cNvPr id="2136" name="太陽 2135"/>
        <xdr:cNvSpPr/>
      </xdr:nvSpPr>
      <xdr:spPr>
        <a:xfrm>
          <a:off x="4344379" y="27246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293</xdr:row>
      <xdr:rowOff>31493</xdr:rowOff>
    </xdr:from>
    <xdr:to>
      <xdr:col>7</xdr:col>
      <xdr:colOff>359597</xdr:colOff>
      <xdr:row>293</xdr:row>
      <xdr:rowOff>136893</xdr:rowOff>
    </xdr:to>
    <xdr:sp macro="" textlink="">
      <xdr:nvSpPr>
        <xdr:cNvPr id="2137" name="月 2136"/>
        <xdr:cNvSpPr/>
      </xdr:nvSpPr>
      <xdr:spPr>
        <a:xfrm rot="13320000">
          <a:off x="4383597" y="27406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295</xdr:row>
      <xdr:rowOff>23653</xdr:rowOff>
    </xdr:from>
    <xdr:to>
      <xdr:col>7</xdr:col>
      <xdr:colOff>375890</xdr:colOff>
      <xdr:row>295</xdr:row>
      <xdr:rowOff>139714</xdr:rowOff>
    </xdr:to>
    <xdr:sp macro="" textlink="">
      <xdr:nvSpPr>
        <xdr:cNvPr id="2138" name="太陽 2137"/>
        <xdr:cNvSpPr/>
      </xdr:nvSpPr>
      <xdr:spPr>
        <a:xfrm>
          <a:off x="4344379" y="27703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296</xdr:row>
      <xdr:rowOff>31493</xdr:rowOff>
    </xdr:from>
    <xdr:to>
      <xdr:col>7</xdr:col>
      <xdr:colOff>359597</xdr:colOff>
      <xdr:row>296</xdr:row>
      <xdr:rowOff>136893</xdr:rowOff>
    </xdr:to>
    <xdr:sp macro="" textlink="">
      <xdr:nvSpPr>
        <xdr:cNvPr id="2139" name="月 2138"/>
        <xdr:cNvSpPr/>
      </xdr:nvSpPr>
      <xdr:spPr>
        <a:xfrm rot="13320000">
          <a:off x="4383597" y="27863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298</xdr:row>
      <xdr:rowOff>23653</xdr:rowOff>
    </xdr:from>
    <xdr:to>
      <xdr:col>7</xdr:col>
      <xdr:colOff>375890</xdr:colOff>
      <xdr:row>298</xdr:row>
      <xdr:rowOff>139714</xdr:rowOff>
    </xdr:to>
    <xdr:sp macro="" textlink="">
      <xdr:nvSpPr>
        <xdr:cNvPr id="2140" name="太陽 2139"/>
        <xdr:cNvSpPr/>
      </xdr:nvSpPr>
      <xdr:spPr>
        <a:xfrm>
          <a:off x="4344379" y="28160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299</xdr:row>
      <xdr:rowOff>31493</xdr:rowOff>
    </xdr:from>
    <xdr:to>
      <xdr:col>7</xdr:col>
      <xdr:colOff>359597</xdr:colOff>
      <xdr:row>299</xdr:row>
      <xdr:rowOff>136893</xdr:rowOff>
    </xdr:to>
    <xdr:sp macro="" textlink="">
      <xdr:nvSpPr>
        <xdr:cNvPr id="2141" name="月 2140"/>
        <xdr:cNvSpPr/>
      </xdr:nvSpPr>
      <xdr:spPr>
        <a:xfrm rot="13320000">
          <a:off x="4383597" y="28320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301</xdr:row>
      <xdr:rowOff>23653</xdr:rowOff>
    </xdr:from>
    <xdr:to>
      <xdr:col>7</xdr:col>
      <xdr:colOff>375890</xdr:colOff>
      <xdr:row>301</xdr:row>
      <xdr:rowOff>139714</xdr:rowOff>
    </xdr:to>
    <xdr:sp macro="" textlink="">
      <xdr:nvSpPr>
        <xdr:cNvPr id="2142" name="太陽 2141"/>
        <xdr:cNvSpPr/>
      </xdr:nvSpPr>
      <xdr:spPr>
        <a:xfrm>
          <a:off x="4344379" y="2861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302</xdr:row>
      <xdr:rowOff>31493</xdr:rowOff>
    </xdr:from>
    <xdr:to>
      <xdr:col>7</xdr:col>
      <xdr:colOff>359597</xdr:colOff>
      <xdr:row>302</xdr:row>
      <xdr:rowOff>136893</xdr:rowOff>
    </xdr:to>
    <xdr:sp macro="" textlink="">
      <xdr:nvSpPr>
        <xdr:cNvPr id="2143" name="月 2142"/>
        <xdr:cNvSpPr/>
      </xdr:nvSpPr>
      <xdr:spPr>
        <a:xfrm rot="13320000">
          <a:off x="4383597" y="2877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301</xdr:row>
      <xdr:rowOff>23653</xdr:rowOff>
    </xdr:from>
    <xdr:to>
      <xdr:col>7</xdr:col>
      <xdr:colOff>375890</xdr:colOff>
      <xdr:row>301</xdr:row>
      <xdr:rowOff>139714</xdr:rowOff>
    </xdr:to>
    <xdr:sp macro="" textlink="">
      <xdr:nvSpPr>
        <xdr:cNvPr id="2144" name="太陽 2143"/>
        <xdr:cNvSpPr/>
      </xdr:nvSpPr>
      <xdr:spPr>
        <a:xfrm>
          <a:off x="4344379" y="2861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302</xdr:row>
      <xdr:rowOff>31493</xdr:rowOff>
    </xdr:from>
    <xdr:to>
      <xdr:col>7</xdr:col>
      <xdr:colOff>359597</xdr:colOff>
      <xdr:row>302</xdr:row>
      <xdr:rowOff>136893</xdr:rowOff>
    </xdr:to>
    <xdr:sp macro="" textlink="">
      <xdr:nvSpPr>
        <xdr:cNvPr id="2145" name="月 2144"/>
        <xdr:cNvSpPr/>
      </xdr:nvSpPr>
      <xdr:spPr>
        <a:xfrm rot="13320000">
          <a:off x="4383597" y="2877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304</xdr:row>
      <xdr:rowOff>23653</xdr:rowOff>
    </xdr:from>
    <xdr:to>
      <xdr:col>7</xdr:col>
      <xdr:colOff>375890</xdr:colOff>
      <xdr:row>304</xdr:row>
      <xdr:rowOff>139714</xdr:rowOff>
    </xdr:to>
    <xdr:sp macro="" textlink="">
      <xdr:nvSpPr>
        <xdr:cNvPr id="2146" name="太陽 2145"/>
        <xdr:cNvSpPr/>
      </xdr:nvSpPr>
      <xdr:spPr>
        <a:xfrm>
          <a:off x="4344379" y="29074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305</xdr:row>
      <xdr:rowOff>31493</xdr:rowOff>
    </xdr:from>
    <xdr:to>
      <xdr:col>7</xdr:col>
      <xdr:colOff>359597</xdr:colOff>
      <xdr:row>305</xdr:row>
      <xdr:rowOff>136893</xdr:rowOff>
    </xdr:to>
    <xdr:sp macro="" textlink="">
      <xdr:nvSpPr>
        <xdr:cNvPr id="2147" name="月 2146"/>
        <xdr:cNvSpPr/>
      </xdr:nvSpPr>
      <xdr:spPr>
        <a:xfrm rot="13320000">
          <a:off x="4383597" y="29235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307</xdr:row>
      <xdr:rowOff>23653</xdr:rowOff>
    </xdr:from>
    <xdr:to>
      <xdr:col>7</xdr:col>
      <xdr:colOff>375890</xdr:colOff>
      <xdr:row>307</xdr:row>
      <xdr:rowOff>139714</xdr:rowOff>
    </xdr:to>
    <xdr:sp macro="" textlink="">
      <xdr:nvSpPr>
        <xdr:cNvPr id="2148" name="太陽 2147"/>
        <xdr:cNvSpPr/>
      </xdr:nvSpPr>
      <xdr:spPr>
        <a:xfrm>
          <a:off x="4344379" y="29532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308</xdr:row>
      <xdr:rowOff>31493</xdr:rowOff>
    </xdr:from>
    <xdr:to>
      <xdr:col>7</xdr:col>
      <xdr:colOff>359597</xdr:colOff>
      <xdr:row>308</xdr:row>
      <xdr:rowOff>136893</xdr:rowOff>
    </xdr:to>
    <xdr:sp macro="" textlink="">
      <xdr:nvSpPr>
        <xdr:cNvPr id="2149" name="月 2148"/>
        <xdr:cNvSpPr/>
      </xdr:nvSpPr>
      <xdr:spPr>
        <a:xfrm rot="13320000">
          <a:off x="4383597" y="29692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310</xdr:row>
      <xdr:rowOff>23653</xdr:rowOff>
    </xdr:from>
    <xdr:to>
      <xdr:col>7</xdr:col>
      <xdr:colOff>375890</xdr:colOff>
      <xdr:row>310</xdr:row>
      <xdr:rowOff>139714</xdr:rowOff>
    </xdr:to>
    <xdr:sp macro="" textlink="">
      <xdr:nvSpPr>
        <xdr:cNvPr id="2150" name="太陽 2149"/>
        <xdr:cNvSpPr/>
      </xdr:nvSpPr>
      <xdr:spPr>
        <a:xfrm>
          <a:off x="4344379" y="29989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311</xdr:row>
      <xdr:rowOff>31493</xdr:rowOff>
    </xdr:from>
    <xdr:to>
      <xdr:col>7</xdr:col>
      <xdr:colOff>359597</xdr:colOff>
      <xdr:row>311</xdr:row>
      <xdr:rowOff>136893</xdr:rowOff>
    </xdr:to>
    <xdr:sp macro="" textlink="">
      <xdr:nvSpPr>
        <xdr:cNvPr id="2151" name="月 2150"/>
        <xdr:cNvSpPr/>
      </xdr:nvSpPr>
      <xdr:spPr>
        <a:xfrm rot="13320000">
          <a:off x="4383597" y="30149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313</xdr:row>
      <xdr:rowOff>23653</xdr:rowOff>
    </xdr:from>
    <xdr:to>
      <xdr:col>7</xdr:col>
      <xdr:colOff>375890</xdr:colOff>
      <xdr:row>313</xdr:row>
      <xdr:rowOff>139714</xdr:rowOff>
    </xdr:to>
    <xdr:sp macro="" textlink="">
      <xdr:nvSpPr>
        <xdr:cNvPr id="2152" name="太陽 2151"/>
        <xdr:cNvSpPr/>
      </xdr:nvSpPr>
      <xdr:spPr>
        <a:xfrm>
          <a:off x="4344379" y="30446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314</xdr:row>
      <xdr:rowOff>31493</xdr:rowOff>
    </xdr:from>
    <xdr:to>
      <xdr:col>7</xdr:col>
      <xdr:colOff>359597</xdr:colOff>
      <xdr:row>314</xdr:row>
      <xdr:rowOff>136893</xdr:rowOff>
    </xdr:to>
    <xdr:sp macro="" textlink="">
      <xdr:nvSpPr>
        <xdr:cNvPr id="2153" name="月 2152"/>
        <xdr:cNvSpPr/>
      </xdr:nvSpPr>
      <xdr:spPr>
        <a:xfrm rot="13320000">
          <a:off x="4383597" y="30606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316</xdr:row>
      <xdr:rowOff>23653</xdr:rowOff>
    </xdr:from>
    <xdr:to>
      <xdr:col>7</xdr:col>
      <xdr:colOff>375890</xdr:colOff>
      <xdr:row>316</xdr:row>
      <xdr:rowOff>139714</xdr:rowOff>
    </xdr:to>
    <xdr:sp macro="" textlink="">
      <xdr:nvSpPr>
        <xdr:cNvPr id="2154" name="太陽 2153"/>
        <xdr:cNvSpPr/>
      </xdr:nvSpPr>
      <xdr:spPr>
        <a:xfrm>
          <a:off x="4344379" y="30903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317</xdr:row>
      <xdr:rowOff>31493</xdr:rowOff>
    </xdr:from>
    <xdr:to>
      <xdr:col>7</xdr:col>
      <xdr:colOff>359597</xdr:colOff>
      <xdr:row>317</xdr:row>
      <xdr:rowOff>136893</xdr:rowOff>
    </xdr:to>
    <xdr:sp macro="" textlink="">
      <xdr:nvSpPr>
        <xdr:cNvPr id="2155" name="月 2154"/>
        <xdr:cNvSpPr/>
      </xdr:nvSpPr>
      <xdr:spPr>
        <a:xfrm rot="13320000">
          <a:off x="4383597" y="31063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262</xdr:row>
      <xdr:rowOff>23653</xdr:rowOff>
    </xdr:from>
    <xdr:to>
      <xdr:col>7</xdr:col>
      <xdr:colOff>375890</xdr:colOff>
      <xdr:row>262</xdr:row>
      <xdr:rowOff>139714</xdr:rowOff>
    </xdr:to>
    <xdr:sp macro="" textlink="">
      <xdr:nvSpPr>
        <xdr:cNvPr id="2158" name="太陽 2157"/>
        <xdr:cNvSpPr/>
      </xdr:nvSpPr>
      <xdr:spPr>
        <a:xfrm>
          <a:off x="4344379" y="22674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263</xdr:row>
      <xdr:rowOff>31493</xdr:rowOff>
    </xdr:from>
    <xdr:to>
      <xdr:col>7</xdr:col>
      <xdr:colOff>359597</xdr:colOff>
      <xdr:row>263</xdr:row>
      <xdr:rowOff>136893</xdr:rowOff>
    </xdr:to>
    <xdr:sp macro="" textlink="">
      <xdr:nvSpPr>
        <xdr:cNvPr id="2159" name="月 2158"/>
        <xdr:cNvSpPr/>
      </xdr:nvSpPr>
      <xdr:spPr>
        <a:xfrm rot="13320000">
          <a:off x="4383597" y="22834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265</xdr:row>
      <xdr:rowOff>23653</xdr:rowOff>
    </xdr:from>
    <xdr:to>
      <xdr:col>7</xdr:col>
      <xdr:colOff>375890</xdr:colOff>
      <xdr:row>265</xdr:row>
      <xdr:rowOff>139714</xdr:rowOff>
    </xdr:to>
    <xdr:sp macro="" textlink="">
      <xdr:nvSpPr>
        <xdr:cNvPr id="2160" name="太陽 2159"/>
        <xdr:cNvSpPr/>
      </xdr:nvSpPr>
      <xdr:spPr>
        <a:xfrm>
          <a:off x="4344379" y="23131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266</xdr:row>
      <xdr:rowOff>31493</xdr:rowOff>
    </xdr:from>
    <xdr:to>
      <xdr:col>7</xdr:col>
      <xdr:colOff>359597</xdr:colOff>
      <xdr:row>266</xdr:row>
      <xdr:rowOff>136893</xdr:rowOff>
    </xdr:to>
    <xdr:sp macro="" textlink="">
      <xdr:nvSpPr>
        <xdr:cNvPr id="2161" name="月 2160"/>
        <xdr:cNvSpPr/>
      </xdr:nvSpPr>
      <xdr:spPr>
        <a:xfrm rot="13320000">
          <a:off x="4383597" y="23291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268</xdr:row>
      <xdr:rowOff>23653</xdr:rowOff>
    </xdr:from>
    <xdr:to>
      <xdr:col>7</xdr:col>
      <xdr:colOff>375890</xdr:colOff>
      <xdr:row>268</xdr:row>
      <xdr:rowOff>139714</xdr:rowOff>
    </xdr:to>
    <xdr:sp macro="" textlink="">
      <xdr:nvSpPr>
        <xdr:cNvPr id="2162" name="太陽 2161"/>
        <xdr:cNvSpPr/>
      </xdr:nvSpPr>
      <xdr:spPr>
        <a:xfrm>
          <a:off x="4344379" y="23588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269</xdr:row>
      <xdr:rowOff>31493</xdr:rowOff>
    </xdr:from>
    <xdr:to>
      <xdr:col>7</xdr:col>
      <xdr:colOff>359597</xdr:colOff>
      <xdr:row>269</xdr:row>
      <xdr:rowOff>136893</xdr:rowOff>
    </xdr:to>
    <xdr:sp macro="" textlink="">
      <xdr:nvSpPr>
        <xdr:cNvPr id="2163" name="月 2162"/>
        <xdr:cNvSpPr/>
      </xdr:nvSpPr>
      <xdr:spPr>
        <a:xfrm rot="13320000">
          <a:off x="4383597" y="23748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271</xdr:row>
      <xdr:rowOff>23653</xdr:rowOff>
    </xdr:from>
    <xdr:to>
      <xdr:col>7</xdr:col>
      <xdr:colOff>375890</xdr:colOff>
      <xdr:row>271</xdr:row>
      <xdr:rowOff>139714</xdr:rowOff>
    </xdr:to>
    <xdr:sp macro="" textlink="">
      <xdr:nvSpPr>
        <xdr:cNvPr id="2164" name="太陽 2163"/>
        <xdr:cNvSpPr/>
      </xdr:nvSpPr>
      <xdr:spPr>
        <a:xfrm>
          <a:off x="4344379" y="24045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272</xdr:row>
      <xdr:rowOff>31493</xdr:rowOff>
    </xdr:from>
    <xdr:to>
      <xdr:col>7</xdr:col>
      <xdr:colOff>359597</xdr:colOff>
      <xdr:row>272</xdr:row>
      <xdr:rowOff>136893</xdr:rowOff>
    </xdr:to>
    <xdr:sp macro="" textlink="">
      <xdr:nvSpPr>
        <xdr:cNvPr id="2165" name="月 2164"/>
        <xdr:cNvSpPr/>
      </xdr:nvSpPr>
      <xdr:spPr>
        <a:xfrm rot="13320000">
          <a:off x="4383597" y="24205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271</xdr:row>
      <xdr:rowOff>23653</xdr:rowOff>
    </xdr:from>
    <xdr:to>
      <xdr:col>7</xdr:col>
      <xdr:colOff>375890</xdr:colOff>
      <xdr:row>271</xdr:row>
      <xdr:rowOff>139714</xdr:rowOff>
    </xdr:to>
    <xdr:sp macro="" textlink="">
      <xdr:nvSpPr>
        <xdr:cNvPr id="2166" name="太陽 2165"/>
        <xdr:cNvSpPr/>
      </xdr:nvSpPr>
      <xdr:spPr>
        <a:xfrm>
          <a:off x="4344379" y="24045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272</xdr:row>
      <xdr:rowOff>31493</xdr:rowOff>
    </xdr:from>
    <xdr:to>
      <xdr:col>7</xdr:col>
      <xdr:colOff>359597</xdr:colOff>
      <xdr:row>272</xdr:row>
      <xdr:rowOff>136893</xdr:rowOff>
    </xdr:to>
    <xdr:sp macro="" textlink="">
      <xdr:nvSpPr>
        <xdr:cNvPr id="2167" name="月 2166"/>
        <xdr:cNvSpPr/>
      </xdr:nvSpPr>
      <xdr:spPr>
        <a:xfrm rot="13320000">
          <a:off x="4383597" y="24205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274</xdr:row>
      <xdr:rowOff>23653</xdr:rowOff>
    </xdr:from>
    <xdr:to>
      <xdr:col>7</xdr:col>
      <xdr:colOff>375890</xdr:colOff>
      <xdr:row>274</xdr:row>
      <xdr:rowOff>139714</xdr:rowOff>
    </xdr:to>
    <xdr:sp macro="" textlink="">
      <xdr:nvSpPr>
        <xdr:cNvPr id="2168" name="太陽 2167"/>
        <xdr:cNvSpPr/>
      </xdr:nvSpPr>
      <xdr:spPr>
        <a:xfrm>
          <a:off x="4344379" y="24502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275</xdr:row>
      <xdr:rowOff>31493</xdr:rowOff>
    </xdr:from>
    <xdr:to>
      <xdr:col>7</xdr:col>
      <xdr:colOff>359597</xdr:colOff>
      <xdr:row>275</xdr:row>
      <xdr:rowOff>136893</xdr:rowOff>
    </xdr:to>
    <xdr:sp macro="" textlink="">
      <xdr:nvSpPr>
        <xdr:cNvPr id="2169" name="月 2168"/>
        <xdr:cNvSpPr/>
      </xdr:nvSpPr>
      <xdr:spPr>
        <a:xfrm rot="13320000">
          <a:off x="4383597" y="24663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277</xdr:row>
      <xdr:rowOff>23653</xdr:rowOff>
    </xdr:from>
    <xdr:to>
      <xdr:col>7</xdr:col>
      <xdr:colOff>375890</xdr:colOff>
      <xdr:row>277</xdr:row>
      <xdr:rowOff>139714</xdr:rowOff>
    </xdr:to>
    <xdr:sp macro="" textlink="">
      <xdr:nvSpPr>
        <xdr:cNvPr id="2170" name="太陽 2169"/>
        <xdr:cNvSpPr/>
      </xdr:nvSpPr>
      <xdr:spPr>
        <a:xfrm>
          <a:off x="4344379" y="24960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278</xdr:row>
      <xdr:rowOff>31493</xdr:rowOff>
    </xdr:from>
    <xdr:to>
      <xdr:col>7</xdr:col>
      <xdr:colOff>359597</xdr:colOff>
      <xdr:row>278</xdr:row>
      <xdr:rowOff>136893</xdr:rowOff>
    </xdr:to>
    <xdr:sp macro="" textlink="">
      <xdr:nvSpPr>
        <xdr:cNvPr id="2171" name="月 2170"/>
        <xdr:cNvSpPr/>
      </xdr:nvSpPr>
      <xdr:spPr>
        <a:xfrm rot="13320000">
          <a:off x="4383597" y="25120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280</xdr:row>
      <xdr:rowOff>23653</xdr:rowOff>
    </xdr:from>
    <xdr:to>
      <xdr:col>7</xdr:col>
      <xdr:colOff>375890</xdr:colOff>
      <xdr:row>280</xdr:row>
      <xdr:rowOff>139714</xdr:rowOff>
    </xdr:to>
    <xdr:sp macro="" textlink="">
      <xdr:nvSpPr>
        <xdr:cNvPr id="2172" name="太陽 2171"/>
        <xdr:cNvSpPr/>
      </xdr:nvSpPr>
      <xdr:spPr>
        <a:xfrm>
          <a:off x="4344379" y="25417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281</xdr:row>
      <xdr:rowOff>31493</xdr:rowOff>
    </xdr:from>
    <xdr:to>
      <xdr:col>7</xdr:col>
      <xdr:colOff>359597</xdr:colOff>
      <xdr:row>281</xdr:row>
      <xdr:rowOff>136893</xdr:rowOff>
    </xdr:to>
    <xdr:sp macro="" textlink="">
      <xdr:nvSpPr>
        <xdr:cNvPr id="2173" name="月 2172"/>
        <xdr:cNvSpPr/>
      </xdr:nvSpPr>
      <xdr:spPr>
        <a:xfrm rot="13320000">
          <a:off x="4383597" y="25577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283</xdr:row>
      <xdr:rowOff>23653</xdr:rowOff>
    </xdr:from>
    <xdr:to>
      <xdr:col>7</xdr:col>
      <xdr:colOff>375890</xdr:colOff>
      <xdr:row>283</xdr:row>
      <xdr:rowOff>139714</xdr:rowOff>
    </xdr:to>
    <xdr:sp macro="" textlink="">
      <xdr:nvSpPr>
        <xdr:cNvPr id="2174" name="太陽 2173"/>
        <xdr:cNvSpPr/>
      </xdr:nvSpPr>
      <xdr:spPr>
        <a:xfrm>
          <a:off x="4344379" y="25874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284</xdr:row>
      <xdr:rowOff>31493</xdr:rowOff>
    </xdr:from>
    <xdr:to>
      <xdr:col>7</xdr:col>
      <xdr:colOff>359597</xdr:colOff>
      <xdr:row>284</xdr:row>
      <xdr:rowOff>136893</xdr:rowOff>
    </xdr:to>
    <xdr:sp macro="" textlink="">
      <xdr:nvSpPr>
        <xdr:cNvPr id="2175" name="月 2174"/>
        <xdr:cNvSpPr/>
      </xdr:nvSpPr>
      <xdr:spPr>
        <a:xfrm rot="13320000">
          <a:off x="4383597" y="26034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286</xdr:row>
      <xdr:rowOff>23653</xdr:rowOff>
    </xdr:from>
    <xdr:to>
      <xdr:col>7</xdr:col>
      <xdr:colOff>375890</xdr:colOff>
      <xdr:row>286</xdr:row>
      <xdr:rowOff>139714</xdr:rowOff>
    </xdr:to>
    <xdr:sp macro="" textlink="">
      <xdr:nvSpPr>
        <xdr:cNvPr id="2176" name="太陽 2175"/>
        <xdr:cNvSpPr/>
      </xdr:nvSpPr>
      <xdr:spPr>
        <a:xfrm>
          <a:off x="4344379" y="26331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287</xdr:row>
      <xdr:rowOff>31493</xdr:rowOff>
    </xdr:from>
    <xdr:to>
      <xdr:col>7</xdr:col>
      <xdr:colOff>359597</xdr:colOff>
      <xdr:row>287</xdr:row>
      <xdr:rowOff>136893</xdr:rowOff>
    </xdr:to>
    <xdr:sp macro="" textlink="">
      <xdr:nvSpPr>
        <xdr:cNvPr id="2177" name="月 2176"/>
        <xdr:cNvSpPr/>
      </xdr:nvSpPr>
      <xdr:spPr>
        <a:xfrm rot="13320000">
          <a:off x="4383597" y="26491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289</xdr:row>
      <xdr:rowOff>23653</xdr:rowOff>
    </xdr:from>
    <xdr:to>
      <xdr:col>7</xdr:col>
      <xdr:colOff>375890</xdr:colOff>
      <xdr:row>289</xdr:row>
      <xdr:rowOff>139714</xdr:rowOff>
    </xdr:to>
    <xdr:sp macro="" textlink="">
      <xdr:nvSpPr>
        <xdr:cNvPr id="2178" name="太陽 2177"/>
        <xdr:cNvSpPr/>
      </xdr:nvSpPr>
      <xdr:spPr>
        <a:xfrm>
          <a:off x="4344379" y="26788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290</xdr:row>
      <xdr:rowOff>31493</xdr:rowOff>
    </xdr:from>
    <xdr:to>
      <xdr:col>7</xdr:col>
      <xdr:colOff>359597</xdr:colOff>
      <xdr:row>290</xdr:row>
      <xdr:rowOff>136893</xdr:rowOff>
    </xdr:to>
    <xdr:sp macro="" textlink="">
      <xdr:nvSpPr>
        <xdr:cNvPr id="2179" name="月 2178"/>
        <xdr:cNvSpPr/>
      </xdr:nvSpPr>
      <xdr:spPr>
        <a:xfrm rot="13320000">
          <a:off x="4383597" y="26949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292</xdr:row>
      <xdr:rowOff>23653</xdr:rowOff>
    </xdr:from>
    <xdr:to>
      <xdr:col>7</xdr:col>
      <xdr:colOff>375890</xdr:colOff>
      <xdr:row>292</xdr:row>
      <xdr:rowOff>139714</xdr:rowOff>
    </xdr:to>
    <xdr:sp macro="" textlink="">
      <xdr:nvSpPr>
        <xdr:cNvPr id="2180" name="太陽 2179"/>
        <xdr:cNvSpPr/>
      </xdr:nvSpPr>
      <xdr:spPr>
        <a:xfrm>
          <a:off x="4344379" y="27246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293</xdr:row>
      <xdr:rowOff>31493</xdr:rowOff>
    </xdr:from>
    <xdr:to>
      <xdr:col>7</xdr:col>
      <xdr:colOff>359597</xdr:colOff>
      <xdr:row>293</xdr:row>
      <xdr:rowOff>136893</xdr:rowOff>
    </xdr:to>
    <xdr:sp macro="" textlink="">
      <xdr:nvSpPr>
        <xdr:cNvPr id="2181" name="月 2180"/>
        <xdr:cNvSpPr/>
      </xdr:nvSpPr>
      <xdr:spPr>
        <a:xfrm rot="13320000">
          <a:off x="4383597" y="27406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295</xdr:row>
      <xdr:rowOff>23653</xdr:rowOff>
    </xdr:from>
    <xdr:to>
      <xdr:col>7</xdr:col>
      <xdr:colOff>375890</xdr:colOff>
      <xdr:row>295</xdr:row>
      <xdr:rowOff>139714</xdr:rowOff>
    </xdr:to>
    <xdr:sp macro="" textlink="">
      <xdr:nvSpPr>
        <xdr:cNvPr id="2182" name="太陽 2181"/>
        <xdr:cNvSpPr/>
      </xdr:nvSpPr>
      <xdr:spPr>
        <a:xfrm>
          <a:off x="4344379" y="27703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296</xdr:row>
      <xdr:rowOff>31493</xdr:rowOff>
    </xdr:from>
    <xdr:to>
      <xdr:col>7</xdr:col>
      <xdr:colOff>359597</xdr:colOff>
      <xdr:row>296</xdr:row>
      <xdr:rowOff>136893</xdr:rowOff>
    </xdr:to>
    <xdr:sp macro="" textlink="">
      <xdr:nvSpPr>
        <xdr:cNvPr id="2183" name="月 2182"/>
        <xdr:cNvSpPr/>
      </xdr:nvSpPr>
      <xdr:spPr>
        <a:xfrm rot="13320000">
          <a:off x="4383597" y="27863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298</xdr:row>
      <xdr:rowOff>23653</xdr:rowOff>
    </xdr:from>
    <xdr:to>
      <xdr:col>7</xdr:col>
      <xdr:colOff>375890</xdr:colOff>
      <xdr:row>298</xdr:row>
      <xdr:rowOff>139714</xdr:rowOff>
    </xdr:to>
    <xdr:sp macro="" textlink="">
      <xdr:nvSpPr>
        <xdr:cNvPr id="2184" name="太陽 2183"/>
        <xdr:cNvSpPr/>
      </xdr:nvSpPr>
      <xdr:spPr>
        <a:xfrm>
          <a:off x="4344379" y="28160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299</xdr:row>
      <xdr:rowOff>31493</xdr:rowOff>
    </xdr:from>
    <xdr:to>
      <xdr:col>7</xdr:col>
      <xdr:colOff>359597</xdr:colOff>
      <xdr:row>299</xdr:row>
      <xdr:rowOff>136893</xdr:rowOff>
    </xdr:to>
    <xdr:sp macro="" textlink="">
      <xdr:nvSpPr>
        <xdr:cNvPr id="2185" name="月 2184"/>
        <xdr:cNvSpPr/>
      </xdr:nvSpPr>
      <xdr:spPr>
        <a:xfrm rot="13320000">
          <a:off x="4383597" y="28320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301</xdr:row>
      <xdr:rowOff>23653</xdr:rowOff>
    </xdr:from>
    <xdr:to>
      <xdr:col>7</xdr:col>
      <xdr:colOff>375890</xdr:colOff>
      <xdr:row>301</xdr:row>
      <xdr:rowOff>139714</xdr:rowOff>
    </xdr:to>
    <xdr:sp macro="" textlink="">
      <xdr:nvSpPr>
        <xdr:cNvPr id="2186" name="太陽 2185"/>
        <xdr:cNvSpPr/>
      </xdr:nvSpPr>
      <xdr:spPr>
        <a:xfrm>
          <a:off x="4344379" y="2861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302</xdr:row>
      <xdr:rowOff>31493</xdr:rowOff>
    </xdr:from>
    <xdr:to>
      <xdr:col>7</xdr:col>
      <xdr:colOff>359597</xdr:colOff>
      <xdr:row>302</xdr:row>
      <xdr:rowOff>136893</xdr:rowOff>
    </xdr:to>
    <xdr:sp macro="" textlink="">
      <xdr:nvSpPr>
        <xdr:cNvPr id="2187" name="月 2186"/>
        <xdr:cNvSpPr/>
      </xdr:nvSpPr>
      <xdr:spPr>
        <a:xfrm rot="13320000">
          <a:off x="4383597" y="2877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301</xdr:row>
      <xdr:rowOff>23653</xdr:rowOff>
    </xdr:from>
    <xdr:to>
      <xdr:col>7</xdr:col>
      <xdr:colOff>375890</xdr:colOff>
      <xdr:row>301</xdr:row>
      <xdr:rowOff>139714</xdr:rowOff>
    </xdr:to>
    <xdr:sp macro="" textlink="">
      <xdr:nvSpPr>
        <xdr:cNvPr id="2188" name="太陽 2187"/>
        <xdr:cNvSpPr/>
      </xdr:nvSpPr>
      <xdr:spPr>
        <a:xfrm>
          <a:off x="4344379" y="2861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302</xdr:row>
      <xdr:rowOff>31493</xdr:rowOff>
    </xdr:from>
    <xdr:to>
      <xdr:col>7</xdr:col>
      <xdr:colOff>359597</xdr:colOff>
      <xdr:row>302</xdr:row>
      <xdr:rowOff>136893</xdr:rowOff>
    </xdr:to>
    <xdr:sp macro="" textlink="">
      <xdr:nvSpPr>
        <xdr:cNvPr id="2189" name="月 2188"/>
        <xdr:cNvSpPr/>
      </xdr:nvSpPr>
      <xdr:spPr>
        <a:xfrm rot="13320000">
          <a:off x="4383597" y="2877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304</xdr:row>
      <xdr:rowOff>23653</xdr:rowOff>
    </xdr:from>
    <xdr:to>
      <xdr:col>7</xdr:col>
      <xdr:colOff>375890</xdr:colOff>
      <xdr:row>304</xdr:row>
      <xdr:rowOff>139714</xdr:rowOff>
    </xdr:to>
    <xdr:sp macro="" textlink="">
      <xdr:nvSpPr>
        <xdr:cNvPr id="2190" name="太陽 2189"/>
        <xdr:cNvSpPr/>
      </xdr:nvSpPr>
      <xdr:spPr>
        <a:xfrm>
          <a:off x="4344379" y="29074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305</xdr:row>
      <xdr:rowOff>31493</xdr:rowOff>
    </xdr:from>
    <xdr:to>
      <xdr:col>7</xdr:col>
      <xdr:colOff>359597</xdr:colOff>
      <xdr:row>305</xdr:row>
      <xdr:rowOff>136893</xdr:rowOff>
    </xdr:to>
    <xdr:sp macro="" textlink="">
      <xdr:nvSpPr>
        <xdr:cNvPr id="2191" name="月 2190"/>
        <xdr:cNvSpPr/>
      </xdr:nvSpPr>
      <xdr:spPr>
        <a:xfrm rot="13320000">
          <a:off x="4383597" y="29235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307</xdr:row>
      <xdr:rowOff>23653</xdr:rowOff>
    </xdr:from>
    <xdr:to>
      <xdr:col>7</xdr:col>
      <xdr:colOff>375890</xdr:colOff>
      <xdr:row>307</xdr:row>
      <xdr:rowOff>139714</xdr:rowOff>
    </xdr:to>
    <xdr:sp macro="" textlink="">
      <xdr:nvSpPr>
        <xdr:cNvPr id="2192" name="太陽 2191"/>
        <xdr:cNvSpPr/>
      </xdr:nvSpPr>
      <xdr:spPr>
        <a:xfrm>
          <a:off x="4344379" y="29532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308</xdr:row>
      <xdr:rowOff>31493</xdr:rowOff>
    </xdr:from>
    <xdr:to>
      <xdr:col>7</xdr:col>
      <xdr:colOff>359597</xdr:colOff>
      <xdr:row>308</xdr:row>
      <xdr:rowOff>136893</xdr:rowOff>
    </xdr:to>
    <xdr:sp macro="" textlink="">
      <xdr:nvSpPr>
        <xdr:cNvPr id="2193" name="月 2192"/>
        <xdr:cNvSpPr/>
      </xdr:nvSpPr>
      <xdr:spPr>
        <a:xfrm rot="13320000">
          <a:off x="4383597" y="29692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310</xdr:row>
      <xdr:rowOff>23653</xdr:rowOff>
    </xdr:from>
    <xdr:to>
      <xdr:col>7</xdr:col>
      <xdr:colOff>375890</xdr:colOff>
      <xdr:row>310</xdr:row>
      <xdr:rowOff>139714</xdr:rowOff>
    </xdr:to>
    <xdr:sp macro="" textlink="">
      <xdr:nvSpPr>
        <xdr:cNvPr id="2194" name="太陽 2193"/>
        <xdr:cNvSpPr/>
      </xdr:nvSpPr>
      <xdr:spPr>
        <a:xfrm>
          <a:off x="4344379" y="29989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311</xdr:row>
      <xdr:rowOff>31493</xdr:rowOff>
    </xdr:from>
    <xdr:to>
      <xdr:col>7</xdr:col>
      <xdr:colOff>359597</xdr:colOff>
      <xdr:row>311</xdr:row>
      <xdr:rowOff>136893</xdr:rowOff>
    </xdr:to>
    <xdr:sp macro="" textlink="">
      <xdr:nvSpPr>
        <xdr:cNvPr id="2195" name="月 2194"/>
        <xdr:cNvSpPr/>
      </xdr:nvSpPr>
      <xdr:spPr>
        <a:xfrm rot="13320000">
          <a:off x="4383597" y="30149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313</xdr:row>
      <xdr:rowOff>23653</xdr:rowOff>
    </xdr:from>
    <xdr:to>
      <xdr:col>7</xdr:col>
      <xdr:colOff>375890</xdr:colOff>
      <xdr:row>313</xdr:row>
      <xdr:rowOff>139714</xdr:rowOff>
    </xdr:to>
    <xdr:sp macro="" textlink="">
      <xdr:nvSpPr>
        <xdr:cNvPr id="2196" name="太陽 2195"/>
        <xdr:cNvSpPr/>
      </xdr:nvSpPr>
      <xdr:spPr>
        <a:xfrm>
          <a:off x="4344379" y="30446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314</xdr:row>
      <xdr:rowOff>31493</xdr:rowOff>
    </xdr:from>
    <xdr:to>
      <xdr:col>7</xdr:col>
      <xdr:colOff>359597</xdr:colOff>
      <xdr:row>314</xdr:row>
      <xdr:rowOff>136893</xdr:rowOff>
    </xdr:to>
    <xdr:sp macro="" textlink="">
      <xdr:nvSpPr>
        <xdr:cNvPr id="2197" name="月 2196"/>
        <xdr:cNvSpPr/>
      </xdr:nvSpPr>
      <xdr:spPr>
        <a:xfrm rot="13320000">
          <a:off x="4383597" y="30606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316</xdr:row>
      <xdr:rowOff>23653</xdr:rowOff>
    </xdr:from>
    <xdr:to>
      <xdr:col>7</xdr:col>
      <xdr:colOff>375890</xdr:colOff>
      <xdr:row>316</xdr:row>
      <xdr:rowOff>139714</xdr:rowOff>
    </xdr:to>
    <xdr:sp macro="" textlink="">
      <xdr:nvSpPr>
        <xdr:cNvPr id="2198" name="太陽 2197"/>
        <xdr:cNvSpPr/>
      </xdr:nvSpPr>
      <xdr:spPr>
        <a:xfrm>
          <a:off x="4344379" y="30903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317</xdr:row>
      <xdr:rowOff>31493</xdr:rowOff>
    </xdr:from>
    <xdr:to>
      <xdr:col>7</xdr:col>
      <xdr:colOff>359597</xdr:colOff>
      <xdr:row>317</xdr:row>
      <xdr:rowOff>136893</xdr:rowOff>
    </xdr:to>
    <xdr:sp macro="" textlink="">
      <xdr:nvSpPr>
        <xdr:cNvPr id="2199" name="月 2198"/>
        <xdr:cNvSpPr/>
      </xdr:nvSpPr>
      <xdr:spPr>
        <a:xfrm rot="13320000">
          <a:off x="4383597" y="31063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262</xdr:row>
      <xdr:rowOff>23653</xdr:rowOff>
    </xdr:from>
    <xdr:to>
      <xdr:col>7</xdr:col>
      <xdr:colOff>375890</xdr:colOff>
      <xdr:row>262</xdr:row>
      <xdr:rowOff>139714</xdr:rowOff>
    </xdr:to>
    <xdr:sp macro="" textlink="">
      <xdr:nvSpPr>
        <xdr:cNvPr id="2202" name="太陽 2201"/>
        <xdr:cNvSpPr/>
      </xdr:nvSpPr>
      <xdr:spPr>
        <a:xfrm>
          <a:off x="4344379" y="22674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263</xdr:row>
      <xdr:rowOff>31493</xdr:rowOff>
    </xdr:from>
    <xdr:to>
      <xdr:col>7</xdr:col>
      <xdr:colOff>359597</xdr:colOff>
      <xdr:row>263</xdr:row>
      <xdr:rowOff>136893</xdr:rowOff>
    </xdr:to>
    <xdr:sp macro="" textlink="">
      <xdr:nvSpPr>
        <xdr:cNvPr id="2203" name="月 2202"/>
        <xdr:cNvSpPr/>
      </xdr:nvSpPr>
      <xdr:spPr>
        <a:xfrm rot="13320000">
          <a:off x="4383597" y="22834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265</xdr:row>
      <xdr:rowOff>23653</xdr:rowOff>
    </xdr:from>
    <xdr:to>
      <xdr:col>7</xdr:col>
      <xdr:colOff>375890</xdr:colOff>
      <xdr:row>265</xdr:row>
      <xdr:rowOff>139714</xdr:rowOff>
    </xdr:to>
    <xdr:sp macro="" textlink="">
      <xdr:nvSpPr>
        <xdr:cNvPr id="2204" name="太陽 2203"/>
        <xdr:cNvSpPr/>
      </xdr:nvSpPr>
      <xdr:spPr>
        <a:xfrm>
          <a:off x="4344379" y="23131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266</xdr:row>
      <xdr:rowOff>31493</xdr:rowOff>
    </xdr:from>
    <xdr:to>
      <xdr:col>7</xdr:col>
      <xdr:colOff>359597</xdr:colOff>
      <xdr:row>266</xdr:row>
      <xdr:rowOff>136893</xdr:rowOff>
    </xdr:to>
    <xdr:sp macro="" textlink="">
      <xdr:nvSpPr>
        <xdr:cNvPr id="2205" name="月 2204"/>
        <xdr:cNvSpPr/>
      </xdr:nvSpPr>
      <xdr:spPr>
        <a:xfrm rot="13320000">
          <a:off x="4383597" y="23291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268</xdr:row>
      <xdr:rowOff>23653</xdr:rowOff>
    </xdr:from>
    <xdr:to>
      <xdr:col>7</xdr:col>
      <xdr:colOff>375890</xdr:colOff>
      <xdr:row>268</xdr:row>
      <xdr:rowOff>139714</xdr:rowOff>
    </xdr:to>
    <xdr:sp macro="" textlink="">
      <xdr:nvSpPr>
        <xdr:cNvPr id="2206" name="太陽 2205"/>
        <xdr:cNvSpPr/>
      </xdr:nvSpPr>
      <xdr:spPr>
        <a:xfrm>
          <a:off x="4344379" y="23588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269</xdr:row>
      <xdr:rowOff>31493</xdr:rowOff>
    </xdr:from>
    <xdr:to>
      <xdr:col>7</xdr:col>
      <xdr:colOff>359597</xdr:colOff>
      <xdr:row>269</xdr:row>
      <xdr:rowOff>136893</xdr:rowOff>
    </xdr:to>
    <xdr:sp macro="" textlink="">
      <xdr:nvSpPr>
        <xdr:cNvPr id="2207" name="月 2206"/>
        <xdr:cNvSpPr/>
      </xdr:nvSpPr>
      <xdr:spPr>
        <a:xfrm rot="13320000">
          <a:off x="4383597" y="23748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271</xdr:row>
      <xdr:rowOff>23653</xdr:rowOff>
    </xdr:from>
    <xdr:to>
      <xdr:col>7</xdr:col>
      <xdr:colOff>375890</xdr:colOff>
      <xdr:row>271</xdr:row>
      <xdr:rowOff>139714</xdr:rowOff>
    </xdr:to>
    <xdr:sp macro="" textlink="">
      <xdr:nvSpPr>
        <xdr:cNvPr id="2208" name="太陽 2207"/>
        <xdr:cNvSpPr/>
      </xdr:nvSpPr>
      <xdr:spPr>
        <a:xfrm>
          <a:off x="4344379" y="24045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272</xdr:row>
      <xdr:rowOff>31493</xdr:rowOff>
    </xdr:from>
    <xdr:to>
      <xdr:col>7</xdr:col>
      <xdr:colOff>359597</xdr:colOff>
      <xdr:row>272</xdr:row>
      <xdr:rowOff>136893</xdr:rowOff>
    </xdr:to>
    <xdr:sp macro="" textlink="">
      <xdr:nvSpPr>
        <xdr:cNvPr id="2209" name="月 2208"/>
        <xdr:cNvSpPr/>
      </xdr:nvSpPr>
      <xdr:spPr>
        <a:xfrm rot="13320000">
          <a:off x="4383597" y="24205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271</xdr:row>
      <xdr:rowOff>23653</xdr:rowOff>
    </xdr:from>
    <xdr:to>
      <xdr:col>7</xdr:col>
      <xdr:colOff>375890</xdr:colOff>
      <xdr:row>271</xdr:row>
      <xdr:rowOff>139714</xdr:rowOff>
    </xdr:to>
    <xdr:sp macro="" textlink="">
      <xdr:nvSpPr>
        <xdr:cNvPr id="2210" name="太陽 2209"/>
        <xdr:cNvSpPr/>
      </xdr:nvSpPr>
      <xdr:spPr>
        <a:xfrm>
          <a:off x="4344379" y="24045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272</xdr:row>
      <xdr:rowOff>31493</xdr:rowOff>
    </xdr:from>
    <xdr:to>
      <xdr:col>7</xdr:col>
      <xdr:colOff>359597</xdr:colOff>
      <xdr:row>272</xdr:row>
      <xdr:rowOff>136893</xdr:rowOff>
    </xdr:to>
    <xdr:sp macro="" textlink="">
      <xdr:nvSpPr>
        <xdr:cNvPr id="2211" name="月 2210"/>
        <xdr:cNvSpPr/>
      </xdr:nvSpPr>
      <xdr:spPr>
        <a:xfrm rot="13320000">
          <a:off x="4383597" y="24205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274</xdr:row>
      <xdr:rowOff>23653</xdr:rowOff>
    </xdr:from>
    <xdr:to>
      <xdr:col>7</xdr:col>
      <xdr:colOff>375890</xdr:colOff>
      <xdr:row>274</xdr:row>
      <xdr:rowOff>139714</xdr:rowOff>
    </xdr:to>
    <xdr:sp macro="" textlink="">
      <xdr:nvSpPr>
        <xdr:cNvPr id="2212" name="太陽 2211"/>
        <xdr:cNvSpPr/>
      </xdr:nvSpPr>
      <xdr:spPr>
        <a:xfrm>
          <a:off x="4344379" y="24502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275</xdr:row>
      <xdr:rowOff>31493</xdr:rowOff>
    </xdr:from>
    <xdr:to>
      <xdr:col>7</xdr:col>
      <xdr:colOff>359597</xdr:colOff>
      <xdr:row>275</xdr:row>
      <xdr:rowOff>136893</xdr:rowOff>
    </xdr:to>
    <xdr:sp macro="" textlink="">
      <xdr:nvSpPr>
        <xdr:cNvPr id="2213" name="月 2212"/>
        <xdr:cNvSpPr/>
      </xdr:nvSpPr>
      <xdr:spPr>
        <a:xfrm rot="13320000">
          <a:off x="4383597" y="24663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277</xdr:row>
      <xdr:rowOff>23653</xdr:rowOff>
    </xdr:from>
    <xdr:to>
      <xdr:col>7</xdr:col>
      <xdr:colOff>375890</xdr:colOff>
      <xdr:row>277</xdr:row>
      <xdr:rowOff>139714</xdr:rowOff>
    </xdr:to>
    <xdr:sp macro="" textlink="">
      <xdr:nvSpPr>
        <xdr:cNvPr id="2214" name="太陽 2213"/>
        <xdr:cNvSpPr/>
      </xdr:nvSpPr>
      <xdr:spPr>
        <a:xfrm>
          <a:off x="4344379" y="24960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278</xdr:row>
      <xdr:rowOff>31493</xdr:rowOff>
    </xdr:from>
    <xdr:to>
      <xdr:col>7</xdr:col>
      <xdr:colOff>359597</xdr:colOff>
      <xdr:row>278</xdr:row>
      <xdr:rowOff>136893</xdr:rowOff>
    </xdr:to>
    <xdr:sp macro="" textlink="">
      <xdr:nvSpPr>
        <xdr:cNvPr id="2215" name="月 2214"/>
        <xdr:cNvSpPr/>
      </xdr:nvSpPr>
      <xdr:spPr>
        <a:xfrm rot="13320000">
          <a:off x="4383597" y="25120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280</xdr:row>
      <xdr:rowOff>23653</xdr:rowOff>
    </xdr:from>
    <xdr:to>
      <xdr:col>7</xdr:col>
      <xdr:colOff>375890</xdr:colOff>
      <xdr:row>280</xdr:row>
      <xdr:rowOff>139714</xdr:rowOff>
    </xdr:to>
    <xdr:sp macro="" textlink="">
      <xdr:nvSpPr>
        <xdr:cNvPr id="2216" name="太陽 2215"/>
        <xdr:cNvSpPr/>
      </xdr:nvSpPr>
      <xdr:spPr>
        <a:xfrm>
          <a:off x="4344379" y="25417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281</xdr:row>
      <xdr:rowOff>31493</xdr:rowOff>
    </xdr:from>
    <xdr:to>
      <xdr:col>7</xdr:col>
      <xdr:colOff>359597</xdr:colOff>
      <xdr:row>281</xdr:row>
      <xdr:rowOff>136893</xdr:rowOff>
    </xdr:to>
    <xdr:sp macro="" textlink="">
      <xdr:nvSpPr>
        <xdr:cNvPr id="2217" name="月 2216"/>
        <xdr:cNvSpPr/>
      </xdr:nvSpPr>
      <xdr:spPr>
        <a:xfrm rot="13320000">
          <a:off x="4383597" y="25577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283</xdr:row>
      <xdr:rowOff>23653</xdr:rowOff>
    </xdr:from>
    <xdr:to>
      <xdr:col>7</xdr:col>
      <xdr:colOff>375890</xdr:colOff>
      <xdr:row>283</xdr:row>
      <xdr:rowOff>139714</xdr:rowOff>
    </xdr:to>
    <xdr:sp macro="" textlink="">
      <xdr:nvSpPr>
        <xdr:cNvPr id="2218" name="太陽 2217"/>
        <xdr:cNvSpPr/>
      </xdr:nvSpPr>
      <xdr:spPr>
        <a:xfrm>
          <a:off x="4344379" y="25874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284</xdr:row>
      <xdr:rowOff>31493</xdr:rowOff>
    </xdr:from>
    <xdr:to>
      <xdr:col>7</xdr:col>
      <xdr:colOff>359597</xdr:colOff>
      <xdr:row>284</xdr:row>
      <xdr:rowOff>136893</xdr:rowOff>
    </xdr:to>
    <xdr:sp macro="" textlink="">
      <xdr:nvSpPr>
        <xdr:cNvPr id="2219" name="月 2218"/>
        <xdr:cNvSpPr/>
      </xdr:nvSpPr>
      <xdr:spPr>
        <a:xfrm rot="13320000">
          <a:off x="4383597" y="26034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286</xdr:row>
      <xdr:rowOff>23653</xdr:rowOff>
    </xdr:from>
    <xdr:to>
      <xdr:col>7</xdr:col>
      <xdr:colOff>375890</xdr:colOff>
      <xdr:row>286</xdr:row>
      <xdr:rowOff>139714</xdr:rowOff>
    </xdr:to>
    <xdr:sp macro="" textlink="">
      <xdr:nvSpPr>
        <xdr:cNvPr id="2220" name="太陽 2219"/>
        <xdr:cNvSpPr/>
      </xdr:nvSpPr>
      <xdr:spPr>
        <a:xfrm>
          <a:off x="4344379" y="26331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287</xdr:row>
      <xdr:rowOff>31493</xdr:rowOff>
    </xdr:from>
    <xdr:to>
      <xdr:col>7</xdr:col>
      <xdr:colOff>359597</xdr:colOff>
      <xdr:row>287</xdr:row>
      <xdr:rowOff>136893</xdr:rowOff>
    </xdr:to>
    <xdr:sp macro="" textlink="">
      <xdr:nvSpPr>
        <xdr:cNvPr id="2221" name="月 2220"/>
        <xdr:cNvSpPr/>
      </xdr:nvSpPr>
      <xdr:spPr>
        <a:xfrm rot="13320000">
          <a:off x="4383597" y="26491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289</xdr:row>
      <xdr:rowOff>23653</xdr:rowOff>
    </xdr:from>
    <xdr:to>
      <xdr:col>7</xdr:col>
      <xdr:colOff>375890</xdr:colOff>
      <xdr:row>289</xdr:row>
      <xdr:rowOff>139714</xdr:rowOff>
    </xdr:to>
    <xdr:sp macro="" textlink="">
      <xdr:nvSpPr>
        <xdr:cNvPr id="2222" name="太陽 2221"/>
        <xdr:cNvSpPr/>
      </xdr:nvSpPr>
      <xdr:spPr>
        <a:xfrm>
          <a:off x="4344379" y="26788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290</xdr:row>
      <xdr:rowOff>31493</xdr:rowOff>
    </xdr:from>
    <xdr:to>
      <xdr:col>7</xdr:col>
      <xdr:colOff>359597</xdr:colOff>
      <xdr:row>290</xdr:row>
      <xdr:rowOff>136893</xdr:rowOff>
    </xdr:to>
    <xdr:sp macro="" textlink="">
      <xdr:nvSpPr>
        <xdr:cNvPr id="2223" name="月 2222"/>
        <xdr:cNvSpPr/>
      </xdr:nvSpPr>
      <xdr:spPr>
        <a:xfrm rot="13320000">
          <a:off x="4383597" y="26949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292</xdr:row>
      <xdr:rowOff>23653</xdr:rowOff>
    </xdr:from>
    <xdr:to>
      <xdr:col>7</xdr:col>
      <xdr:colOff>375890</xdr:colOff>
      <xdr:row>292</xdr:row>
      <xdr:rowOff>139714</xdr:rowOff>
    </xdr:to>
    <xdr:sp macro="" textlink="">
      <xdr:nvSpPr>
        <xdr:cNvPr id="2224" name="太陽 2223"/>
        <xdr:cNvSpPr/>
      </xdr:nvSpPr>
      <xdr:spPr>
        <a:xfrm>
          <a:off x="4344379" y="27246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293</xdr:row>
      <xdr:rowOff>31493</xdr:rowOff>
    </xdr:from>
    <xdr:to>
      <xdr:col>7</xdr:col>
      <xdr:colOff>359597</xdr:colOff>
      <xdr:row>293</xdr:row>
      <xdr:rowOff>136893</xdr:rowOff>
    </xdr:to>
    <xdr:sp macro="" textlink="">
      <xdr:nvSpPr>
        <xdr:cNvPr id="2225" name="月 2224"/>
        <xdr:cNvSpPr/>
      </xdr:nvSpPr>
      <xdr:spPr>
        <a:xfrm rot="13320000">
          <a:off x="4383597" y="27406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295</xdr:row>
      <xdr:rowOff>23653</xdr:rowOff>
    </xdr:from>
    <xdr:to>
      <xdr:col>7</xdr:col>
      <xdr:colOff>375890</xdr:colOff>
      <xdr:row>295</xdr:row>
      <xdr:rowOff>139714</xdr:rowOff>
    </xdr:to>
    <xdr:sp macro="" textlink="">
      <xdr:nvSpPr>
        <xdr:cNvPr id="2226" name="太陽 2225"/>
        <xdr:cNvSpPr/>
      </xdr:nvSpPr>
      <xdr:spPr>
        <a:xfrm>
          <a:off x="4344379" y="27703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296</xdr:row>
      <xdr:rowOff>31493</xdr:rowOff>
    </xdr:from>
    <xdr:to>
      <xdr:col>7</xdr:col>
      <xdr:colOff>359597</xdr:colOff>
      <xdr:row>296</xdr:row>
      <xdr:rowOff>136893</xdr:rowOff>
    </xdr:to>
    <xdr:sp macro="" textlink="">
      <xdr:nvSpPr>
        <xdr:cNvPr id="2227" name="月 2226"/>
        <xdr:cNvSpPr/>
      </xdr:nvSpPr>
      <xdr:spPr>
        <a:xfrm rot="13320000">
          <a:off x="4383597" y="27863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298</xdr:row>
      <xdr:rowOff>23653</xdr:rowOff>
    </xdr:from>
    <xdr:to>
      <xdr:col>7</xdr:col>
      <xdr:colOff>375890</xdr:colOff>
      <xdr:row>298</xdr:row>
      <xdr:rowOff>139714</xdr:rowOff>
    </xdr:to>
    <xdr:sp macro="" textlink="">
      <xdr:nvSpPr>
        <xdr:cNvPr id="2228" name="太陽 2227"/>
        <xdr:cNvSpPr/>
      </xdr:nvSpPr>
      <xdr:spPr>
        <a:xfrm>
          <a:off x="4344379" y="28160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299</xdr:row>
      <xdr:rowOff>31493</xdr:rowOff>
    </xdr:from>
    <xdr:to>
      <xdr:col>7</xdr:col>
      <xdr:colOff>359597</xdr:colOff>
      <xdr:row>299</xdr:row>
      <xdr:rowOff>136893</xdr:rowOff>
    </xdr:to>
    <xdr:sp macro="" textlink="">
      <xdr:nvSpPr>
        <xdr:cNvPr id="2229" name="月 2228"/>
        <xdr:cNvSpPr/>
      </xdr:nvSpPr>
      <xdr:spPr>
        <a:xfrm rot="13320000">
          <a:off x="4383597" y="28320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301</xdr:row>
      <xdr:rowOff>23653</xdr:rowOff>
    </xdr:from>
    <xdr:to>
      <xdr:col>7</xdr:col>
      <xdr:colOff>375890</xdr:colOff>
      <xdr:row>301</xdr:row>
      <xdr:rowOff>139714</xdr:rowOff>
    </xdr:to>
    <xdr:sp macro="" textlink="">
      <xdr:nvSpPr>
        <xdr:cNvPr id="2230" name="太陽 2229"/>
        <xdr:cNvSpPr/>
      </xdr:nvSpPr>
      <xdr:spPr>
        <a:xfrm>
          <a:off x="4344379" y="2861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302</xdr:row>
      <xdr:rowOff>31493</xdr:rowOff>
    </xdr:from>
    <xdr:to>
      <xdr:col>7</xdr:col>
      <xdr:colOff>359597</xdr:colOff>
      <xdr:row>302</xdr:row>
      <xdr:rowOff>136893</xdr:rowOff>
    </xdr:to>
    <xdr:sp macro="" textlink="">
      <xdr:nvSpPr>
        <xdr:cNvPr id="2231" name="月 2230"/>
        <xdr:cNvSpPr/>
      </xdr:nvSpPr>
      <xdr:spPr>
        <a:xfrm rot="13320000">
          <a:off x="4383597" y="2877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301</xdr:row>
      <xdr:rowOff>23653</xdr:rowOff>
    </xdr:from>
    <xdr:to>
      <xdr:col>7</xdr:col>
      <xdr:colOff>375890</xdr:colOff>
      <xdr:row>301</xdr:row>
      <xdr:rowOff>139714</xdr:rowOff>
    </xdr:to>
    <xdr:sp macro="" textlink="">
      <xdr:nvSpPr>
        <xdr:cNvPr id="2232" name="太陽 2231"/>
        <xdr:cNvSpPr/>
      </xdr:nvSpPr>
      <xdr:spPr>
        <a:xfrm>
          <a:off x="4344379" y="2861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302</xdr:row>
      <xdr:rowOff>31493</xdr:rowOff>
    </xdr:from>
    <xdr:to>
      <xdr:col>7</xdr:col>
      <xdr:colOff>359597</xdr:colOff>
      <xdr:row>302</xdr:row>
      <xdr:rowOff>136893</xdr:rowOff>
    </xdr:to>
    <xdr:sp macro="" textlink="">
      <xdr:nvSpPr>
        <xdr:cNvPr id="2233" name="月 2232"/>
        <xdr:cNvSpPr/>
      </xdr:nvSpPr>
      <xdr:spPr>
        <a:xfrm rot="13320000">
          <a:off x="4383597" y="2877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304</xdr:row>
      <xdr:rowOff>23653</xdr:rowOff>
    </xdr:from>
    <xdr:to>
      <xdr:col>7</xdr:col>
      <xdr:colOff>375890</xdr:colOff>
      <xdr:row>304</xdr:row>
      <xdr:rowOff>139714</xdr:rowOff>
    </xdr:to>
    <xdr:sp macro="" textlink="">
      <xdr:nvSpPr>
        <xdr:cNvPr id="2234" name="太陽 2233"/>
        <xdr:cNvSpPr/>
      </xdr:nvSpPr>
      <xdr:spPr>
        <a:xfrm>
          <a:off x="4344379" y="29074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305</xdr:row>
      <xdr:rowOff>31493</xdr:rowOff>
    </xdr:from>
    <xdr:to>
      <xdr:col>7</xdr:col>
      <xdr:colOff>359597</xdr:colOff>
      <xdr:row>305</xdr:row>
      <xdr:rowOff>136893</xdr:rowOff>
    </xdr:to>
    <xdr:sp macro="" textlink="">
      <xdr:nvSpPr>
        <xdr:cNvPr id="2235" name="月 2234"/>
        <xdr:cNvSpPr/>
      </xdr:nvSpPr>
      <xdr:spPr>
        <a:xfrm rot="13320000">
          <a:off x="4383597" y="29235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307</xdr:row>
      <xdr:rowOff>23653</xdr:rowOff>
    </xdr:from>
    <xdr:to>
      <xdr:col>7</xdr:col>
      <xdr:colOff>375890</xdr:colOff>
      <xdr:row>307</xdr:row>
      <xdr:rowOff>139714</xdr:rowOff>
    </xdr:to>
    <xdr:sp macro="" textlink="">
      <xdr:nvSpPr>
        <xdr:cNvPr id="2236" name="太陽 2235"/>
        <xdr:cNvSpPr/>
      </xdr:nvSpPr>
      <xdr:spPr>
        <a:xfrm>
          <a:off x="4344379" y="29532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308</xdr:row>
      <xdr:rowOff>31493</xdr:rowOff>
    </xdr:from>
    <xdr:to>
      <xdr:col>7</xdr:col>
      <xdr:colOff>359597</xdr:colOff>
      <xdr:row>308</xdr:row>
      <xdr:rowOff>136893</xdr:rowOff>
    </xdr:to>
    <xdr:sp macro="" textlink="">
      <xdr:nvSpPr>
        <xdr:cNvPr id="2237" name="月 2236"/>
        <xdr:cNvSpPr/>
      </xdr:nvSpPr>
      <xdr:spPr>
        <a:xfrm rot="13320000">
          <a:off x="4383597" y="29692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310</xdr:row>
      <xdr:rowOff>23653</xdr:rowOff>
    </xdr:from>
    <xdr:to>
      <xdr:col>7</xdr:col>
      <xdr:colOff>375890</xdr:colOff>
      <xdr:row>310</xdr:row>
      <xdr:rowOff>139714</xdr:rowOff>
    </xdr:to>
    <xdr:sp macro="" textlink="">
      <xdr:nvSpPr>
        <xdr:cNvPr id="2238" name="太陽 2237"/>
        <xdr:cNvSpPr/>
      </xdr:nvSpPr>
      <xdr:spPr>
        <a:xfrm>
          <a:off x="4344379" y="29989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311</xdr:row>
      <xdr:rowOff>31493</xdr:rowOff>
    </xdr:from>
    <xdr:to>
      <xdr:col>7</xdr:col>
      <xdr:colOff>359597</xdr:colOff>
      <xdr:row>311</xdr:row>
      <xdr:rowOff>136893</xdr:rowOff>
    </xdr:to>
    <xdr:sp macro="" textlink="">
      <xdr:nvSpPr>
        <xdr:cNvPr id="2239" name="月 2238"/>
        <xdr:cNvSpPr/>
      </xdr:nvSpPr>
      <xdr:spPr>
        <a:xfrm rot="13320000">
          <a:off x="4383597" y="30149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313</xdr:row>
      <xdr:rowOff>23653</xdr:rowOff>
    </xdr:from>
    <xdr:to>
      <xdr:col>7</xdr:col>
      <xdr:colOff>375890</xdr:colOff>
      <xdr:row>313</xdr:row>
      <xdr:rowOff>139714</xdr:rowOff>
    </xdr:to>
    <xdr:sp macro="" textlink="">
      <xdr:nvSpPr>
        <xdr:cNvPr id="2240" name="太陽 2239"/>
        <xdr:cNvSpPr/>
      </xdr:nvSpPr>
      <xdr:spPr>
        <a:xfrm>
          <a:off x="4344379" y="30446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314</xdr:row>
      <xdr:rowOff>31493</xdr:rowOff>
    </xdr:from>
    <xdr:to>
      <xdr:col>7</xdr:col>
      <xdr:colOff>359597</xdr:colOff>
      <xdr:row>314</xdr:row>
      <xdr:rowOff>136893</xdr:rowOff>
    </xdr:to>
    <xdr:sp macro="" textlink="">
      <xdr:nvSpPr>
        <xdr:cNvPr id="2241" name="月 2240"/>
        <xdr:cNvSpPr/>
      </xdr:nvSpPr>
      <xdr:spPr>
        <a:xfrm rot="13320000">
          <a:off x="4383597" y="30606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316</xdr:row>
      <xdr:rowOff>23653</xdr:rowOff>
    </xdr:from>
    <xdr:to>
      <xdr:col>7</xdr:col>
      <xdr:colOff>375890</xdr:colOff>
      <xdr:row>316</xdr:row>
      <xdr:rowOff>139714</xdr:rowOff>
    </xdr:to>
    <xdr:sp macro="" textlink="">
      <xdr:nvSpPr>
        <xdr:cNvPr id="2242" name="太陽 2241"/>
        <xdr:cNvSpPr/>
      </xdr:nvSpPr>
      <xdr:spPr>
        <a:xfrm>
          <a:off x="4344379" y="30903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317</xdr:row>
      <xdr:rowOff>31493</xdr:rowOff>
    </xdr:from>
    <xdr:to>
      <xdr:col>7</xdr:col>
      <xdr:colOff>359597</xdr:colOff>
      <xdr:row>317</xdr:row>
      <xdr:rowOff>136893</xdr:rowOff>
    </xdr:to>
    <xdr:sp macro="" textlink="">
      <xdr:nvSpPr>
        <xdr:cNvPr id="2243" name="月 2242"/>
        <xdr:cNvSpPr/>
      </xdr:nvSpPr>
      <xdr:spPr>
        <a:xfrm rot="13320000">
          <a:off x="4383597" y="31063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262</xdr:row>
      <xdr:rowOff>23653</xdr:rowOff>
    </xdr:from>
    <xdr:to>
      <xdr:col>7</xdr:col>
      <xdr:colOff>375890</xdr:colOff>
      <xdr:row>262</xdr:row>
      <xdr:rowOff>139714</xdr:rowOff>
    </xdr:to>
    <xdr:sp macro="" textlink="">
      <xdr:nvSpPr>
        <xdr:cNvPr id="2246" name="太陽 2245"/>
        <xdr:cNvSpPr/>
      </xdr:nvSpPr>
      <xdr:spPr>
        <a:xfrm>
          <a:off x="4344379" y="22674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263</xdr:row>
      <xdr:rowOff>31493</xdr:rowOff>
    </xdr:from>
    <xdr:to>
      <xdr:col>7</xdr:col>
      <xdr:colOff>359597</xdr:colOff>
      <xdr:row>263</xdr:row>
      <xdr:rowOff>136893</xdr:rowOff>
    </xdr:to>
    <xdr:sp macro="" textlink="">
      <xdr:nvSpPr>
        <xdr:cNvPr id="2247" name="月 2246"/>
        <xdr:cNvSpPr/>
      </xdr:nvSpPr>
      <xdr:spPr>
        <a:xfrm rot="13320000">
          <a:off x="4383597" y="22834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265</xdr:row>
      <xdr:rowOff>23653</xdr:rowOff>
    </xdr:from>
    <xdr:to>
      <xdr:col>7</xdr:col>
      <xdr:colOff>375890</xdr:colOff>
      <xdr:row>265</xdr:row>
      <xdr:rowOff>139714</xdr:rowOff>
    </xdr:to>
    <xdr:sp macro="" textlink="">
      <xdr:nvSpPr>
        <xdr:cNvPr id="2248" name="太陽 2247"/>
        <xdr:cNvSpPr/>
      </xdr:nvSpPr>
      <xdr:spPr>
        <a:xfrm>
          <a:off x="4344379" y="23131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266</xdr:row>
      <xdr:rowOff>31493</xdr:rowOff>
    </xdr:from>
    <xdr:to>
      <xdr:col>7</xdr:col>
      <xdr:colOff>359597</xdr:colOff>
      <xdr:row>266</xdr:row>
      <xdr:rowOff>136893</xdr:rowOff>
    </xdr:to>
    <xdr:sp macro="" textlink="">
      <xdr:nvSpPr>
        <xdr:cNvPr id="2249" name="月 2248"/>
        <xdr:cNvSpPr/>
      </xdr:nvSpPr>
      <xdr:spPr>
        <a:xfrm rot="13320000">
          <a:off x="4383597" y="23291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268</xdr:row>
      <xdr:rowOff>23653</xdr:rowOff>
    </xdr:from>
    <xdr:to>
      <xdr:col>7</xdr:col>
      <xdr:colOff>375890</xdr:colOff>
      <xdr:row>268</xdr:row>
      <xdr:rowOff>139714</xdr:rowOff>
    </xdr:to>
    <xdr:sp macro="" textlink="">
      <xdr:nvSpPr>
        <xdr:cNvPr id="2250" name="太陽 2249"/>
        <xdr:cNvSpPr/>
      </xdr:nvSpPr>
      <xdr:spPr>
        <a:xfrm>
          <a:off x="4344379" y="23588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269</xdr:row>
      <xdr:rowOff>31493</xdr:rowOff>
    </xdr:from>
    <xdr:to>
      <xdr:col>7</xdr:col>
      <xdr:colOff>359597</xdr:colOff>
      <xdr:row>269</xdr:row>
      <xdr:rowOff>136893</xdr:rowOff>
    </xdr:to>
    <xdr:sp macro="" textlink="">
      <xdr:nvSpPr>
        <xdr:cNvPr id="2251" name="月 2250"/>
        <xdr:cNvSpPr/>
      </xdr:nvSpPr>
      <xdr:spPr>
        <a:xfrm rot="13320000">
          <a:off x="4383597" y="23748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271</xdr:row>
      <xdr:rowOff>23653</xdr:rowOff>
    </xdr:from>
    <xdr:to>
      <xdr:col>7</xdr:col>
      <xdr:colOff>375890</xdr:colOff>
      <xdr:row>271</xdr:row>
      <xdr:rowOff>139714</xdr:rowOff>
    </xdr:to>
    <xdr:sp macro="" textlink="">
      <xdr:nvSpPr>
        <xdr:cNvPr id="2252" name="太陽 2251"/>
        <xdr:cNvSpPr/>
      </xdr:nvSpPr>
      <xdr:spPr>
        <a:xfrm>
          <a:off x="4344379" y="24045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272</xdr:row>
      <xdr:rowOff>31493</xdr:rowOff>
    </xdr:from>
    <xdr:to>
      <xdr:col>7</xdr:col>
      <xdr:colOff>359597</xdr:colOff>
      <xdr:row>272</xdr:row>
      <xdr:rowOff>136893</xdr:rowOff>
    </xdr:to>
    <xdr:sp macro="" textlink="">
      <xdr:nvSpPr>
        <xdr:cNvPr id="2253" name="月 2252"/>
        <xdr:cNvSpPr/>
      </xdr:nvSpPr>
      <xdr:spPr>
        <a:xfrm rot="13320000">
          <a:off x="4383597" y="24205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271</xdr:row>
      <xdr:rowOff>23653</xdr:rowOff>
    </xdr:from>
    <xdr:to>
      <xdr:col>7</xdr:col>
      <xdr:colOff>375890</xdr:colOff>
      <xdr:row>271</xdr:row>
      <xdr:rowOff>139714</xdr:rowOff>
    </xdr:to>
    <xdr:sp macro="" textlink="">
      <xdr:nvSpPr>
        <xdr:cNvPr id="2254" name="太陽 2253"/>
        <xdr:cNvSpPr/>
      </xdr:nvSpPr>
      <xdr:spPr>
        <a:xfrm>
          <a:off x="4344379" y="24045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272</xdr:row>
      <xdr:rowOff>31493</xdr:rowOff>
    </xdr:from>
    <xdr:to>
      <xdr:col>7</xdr:col>
      <xdr:colOff>359597</xdr:colOff>
      <xdr:row>272</xdr:row>
      <xdr:rowOff>136893</xdr:rowOff>
    </xdr:to>
    <xdr:sp macro="" textlink="">
      <xdr:nvSpPr>
        <xdr:cNvPr id="2255" name="月 2254"/>
        <xdr:cNvSpPr/>
      </xdr:nvSpPr>
      <xdr:spPr>
        <a:xfrm rot="13320000">
          <a:off x="4383597" y="24205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274</xdr:row>
      <xdr:rowOff>23653</xdr:rowOff>
    </xdr:from>
    <xdr:to>
      <xdr:col>7</xdr:col>
      <xdr:colOff>375890</xdr:colOff>
      <xdr:row>274</xdr:row>
      <xdr:rowOff>139714</xdr:rowOff>
    </xdr:to>
    <xdr:sp macro="" textlink="">
      <xdr:nvSpPr>
        <xdr:cNvPr id="2256" name="太陽 2255"/>
        <xdr:cNvSpPr/>
      </xdr:nvSpPr>
      <xdr:spPr>
        <a:xfrm>
          <a:off x="4344379" y="24502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275</xdr:row>
      <xdr:rowOff>31493</xdr:rowOff>
    </xdr:from>
    <xdr:to>
      <xdr:col>7</xdr:col>
      <xdr:colOff>359597</xdr:colOff>
      <xdr:row>275</xdr:row>
      <xdr:rowOff>136893</xdr:rowOff>
    </xdr:to>
    <xdr:sp macro="" textlink="">
      <xdr:nvSpPr>
        <xdr:cNvPr id="2257" name="月 2256"/>
        <xdr:cNvSpPr/>
      </xdr:nvSpPr>
      <xdr:spPr>
        <a:xfrm rot="13320000">
          <a:off x="4383597" y="24663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277</xdr:row>
      <xdr:rowOff>23653</xdr:rowOff>
    </xdr:from>
    <xdr:to>
      <xdr:col>7</xdr:col>
      <xdr:colOff>375890</xdr:colOff>
      <xdr:row>277</xdr:row>
      <xdr:rowOff>139714</xdr:rowOff>
    </xdr:to>
    <xdr:sp macro="" textlink="">
      <xdr:nvSpPr>
        <xdr:cNvPr id="2258" name="太陽 2257"/>
        <xdr:cNvSpPr/>
      </xdr:nvSpPr>
      <xdr:spPr>
        <a:xfrm>
          <a:off x="4344379" y="24960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278</xdr:row>
      <xdr:rowOff>31493</xdr:rowOff>
    </xdr:from>
    <xdr:to>
      <xdr:col>7</xdr:col>
      <xdr:colOff>359597</xdr:colOff>
      <xdr:row>278</xdr:row>
      <xdr:rowOff>136893</xdr:rowOff>
    </xdr:to>
    <xdr:sp macro="" textlink="">
      <xdr:nvSpPr>
        <xdr:cNvPr id="2259" name="月 2258"/>
        <xdr:cNvSpPr/>
      </xdr:nvSpPr>
      <xdr:spPr>
        <a:xfrm rot="13320000">
          <a:off x="4383597" y="25120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280</xdr:row>
      <xdr:rowOff>23653</xdr:rowOff>
    </xdr:from>
    <xdr:to>
      <xdr:col>7</xdr:col>
      <xdr:colOff>375890</xdr:colOff>
      <xdr:row>280</xdr:row>
      <xdr:rowOff>139714</xdr:rowOff>
    </xdr:to>
    <xdr:sp macro="" textlink="">
      <xdr:nvSpPr>
        <xdr:cNvPr id="2260" name="太陽 2259"/>
        <xdr:cNvSpPr/>
      </xdr:nvSpPr>
      <xdr:spPr>
        <a:xfrm>
          <a:off x="4344379" y="25417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281</xdr:row>
      <xdr:rowOff>31493</xdr:rowOff>
    </xdr:from>
    <xdr:to>
      <xdr:col>7</xdr:col>
      <xdr:colOff>359597</xdr:colOff>
      <xdr:row>281</xdr:row>
      <xdr:rowOff>136893</xdr:rowOff>
    </xdr:to>
    <xdr:sp macro="" textlink="">
      <xdr:nvSpPr>
        <xdr:cNvPr id="2261" name="月 2260"/>
        <xdr:cNvSpPr/>
      </xdr:nvSpPr>
      <xdr:spPr>
        <a:xfrm rot="13320000">
          <a:off x="4383597" y="25577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283</xdr:row>
      <xdr:rowOff>23653</xdr:rowOff>
    </xdr:from>
    <xdr:to>
      <xdr:col>7</xdr:col>
      <xdr:colOff>375890</xdr:colOff>
      <xdr:row>283</xdr:row>
      <xdr:rowOff>139714</xdr:rowOff>
    </xdr:to>
    <xdr:sp macro="" textlink="">
      <xdr:nvSpPr>
        <xdr:cNvPr id="2262" name="太陽 2261"/>
        <xdr:cNvSpPr/>
      </xdr:nvSpPr>
      <xdr:spPr>
        <a:xfrm>
          <a:off x="4344379" y="25874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284</xdr:row>
      <xdr:rowOff>31493</xdr:rowOff>
    </xdr:from>
    <xdr:to>
      <xdr:col>7</xdr:col>
      <xdr:colOff>359597</xdr:colOff>
      <xdr:row>284</xdr:row>
      <xdr:rowOff>136893</xdr:rowOff>
    </xdr:to>
    <xdr:sp macro="" textlink="">
      <xdr:nvSpPr>
        <xdr:cNvPr id="2263" name="月 2262"/>
        <xdr:cNvSpPr/>
      </xdr:nvSpPr>
      <xdr:spPr>
        <a:xfrm rot="13320000">
          <a:off x="4383597" y="26034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286</xdr:row>
      <xdr:rowOff>23653</xdr:rowOff>
    </xdr:from>
    <xdr:to>
      <xdr:col>7</xdr:col>
      <xdr:colOff>375890</xdr:colOff>
      <xdr:row>286</xdr:row>
      <xdr:rowOff>139714</xdr:rowOff>
    </xdr:to>
    <xdr:sp macro="" textlink="">
      <xdr:nvSpPr>
        <xdr:cNvPr id="2264" name="太陽 2263"/>
        <xdr:cNvSpPr/>
      </xdr:nvSpPr>
      <xdr:spPr>
        <a:xfrm>
          <a:off x="4344379" y="26331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287</xdr:row>
      <xdr:rowOff>31493</xdr:rowOff>
    </xdr:from>
    <xdr:to>
      <xdr:col>7</xdr:col>
      <xdr:colOff>359597</xdr:colOff>
      <xdr:row>287</xdr:row>
      <xdr:rowOff>136893</xdr:rowOff>
    </xdr:to>
    <xdr:sp macro="" textlink="">
      <xdr:nvSpPr>
        <xdr:cNvPr id="2265" name="月 2264"/>
        <xdr:cNvSpPr/>
      </xdr:nvSpPr>
      <xdr:spPr>
        <a:xfrm rot="13320000">
          <a:off x="4383597" y="26491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289</xdr:row>
      <xdr:rowOff>23653</xdr:rowOff>
    </xdr:from>
    <xdr:to>
      <xdr:col>7</xdr:col>
      <xdr:colOff>375890</xdr:colOff>
      <xdr:row>289</xdr:row>
      <xdr:rowOff>139714</xdr:rowOff>
    </xdr:to>
    <xdr:sp macro="" textlink="">
      <xdr:nvSpPr>
        <xdr:cNvPr id="2266" name="太陽 2265"/>
        <xdr:cNvSpPr/>
      </xdr:nvSpPr>
      <xdr:spPr>
        <a:xfrm>
          <a:off x="4344379" y="26788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290</xdr:row>
      <xdr:rowOff>31493</xdr:rowOff>
    </xdr:from>
    <xdr:to>
      <xdr:col>7</xdr:col>
      <xdr:colOff>359597</xdr:colOff>
      <xdr:row>290</xdr:row>
      <xdr:rowOff>136893</xdr:rowOff>
    </xdr:to>
    <xdr:sp macro="" textlink="">
      <xdr:nvSpPr>
        <xdr:cNvPr id="2267" name="月 2266"/>
        <xdr:cNvSpPr/>
      </xdr:nvSpPr>
      <xdr:spPr>
        <a:xfrm rot="13320000">
          <a:off x="4383597" y="26949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292</xdr:row>
      <xdr:rowOff>23653</xdr:rowOff>
    </xdr:from>
    <xdr:to>
      <xdr:col>7</xdr:col>
      <xdr:colOff>375890</xdr:colOff>
      <xdr:row>292</xdr:row>
      <xdr:rowOff>139714</xdr:rowOff>
    </xdr:to>
    <xdr:sp macro="" textlink="">
      <xdr:nvSpPr>
        <xdr:cNvPr id="2268" name="太陽 2267"/>
        <xdr:cNvSpPr/>
      </xdr:nvSpPr>
      <xdr:spPr>
        <a:xfrm>
          <a:off x="4344379" y="27246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293</xdr:row>
      <xdr:rowOff>31493</xdr:rowOff>
    </xdr:from>
    <xdr:to>
      <xdr:col>7</xdr:col>
      <xdr:colOff>359597</xdr:colOff>
      <xdr:row>293</xdr:row>
      <xdr:rowOff>136893</xdr:rowOff>
    </xdr:to>
    <xdr:sp macro="" textlink="">
      <xdr:nvSpPr>
        <xdr:cNvPr id="2269" name="月 2268"/>
        <xdr:cNvSpPr/>
      </xdr:nvSpPr>
      <xdr:spPr>
        <a:xfrm rot="13320000">
          <a:off x="4383597" y="27406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295</xdr:row>
      <xdr:rowOff>23653</xdr:rowOff>
    </xdr:from>
    <xdr:to>
      <xdr:col>7</xdr:col>
      <xdr:colOff>375890</xdr:colOff>
      <xdr:row>295</xdr:row>
      <xdr:rowOff>139714</xdr:rowOff>
    </xdr:to>
    <xdr:sp macro="" textlink="">
      <xdr:nvSpPr>
        <xdr:cNvPr id="2270" name="太陽 2269"/>
        <xdr:cNvSpPr/>
      </xdr:nvSpPr>
      <xdr:spPr>
        <a:xfrm>
          <a:off x="4344379" y="27703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296</xdr:row>
      <xdr:rowOff>31493</xdr:rowOff>
    </xdr:from>
    <xdr:to>
      <xdr:col>7</xdr:col>
      <xdr:colOff>359597</xdr:colOff>
      <xdr:row>296</xdr:row>
      <xdr:rowOff>136893</xdr:rowOff>
    </xdr:to>
    <xdr:sp macro="" textlink="">
      <xdr:nvSpPr>
        <xdr:cNvPr id="2271" name="月 2270"/>
        <xdr:cNvSpPr/>
      </xdr:nvSpPr>
      <xdr:spPr>
        <a:xfrm rot="13320000">
          <a:off x="4383597" y="27863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298</xdr:row>
      <xdr:rowOff>23653</xdr:rowOff>
    </xdr:from>
    <xdr:to>
      <xdr:col>7</xdr:col>
      <xdr:colOff>375890</xdr:colOff>
      <xdr:row>298</xdr:row>
      <xdr:rowOff>139714</xdr:rowOff>
    </xdr:to>
    <xdr:sp macro="" textlink="">
      <xdr:nvSpPr>
        <xdr:cNvPr id="2272" name="太陽 2271"/>
        <xdr:cNvSpPr/>
      </xdr:nvSpPr>
      <xdr:spPr>
        <a:xfrm>
          <a:off x="4344379" y="28160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299</xdr:row>
      <xdr:rowOff>31493</xdr:rowOff>
    </xdr:from>
    <xdr:to>
      <xdr:col>7</xdr:col>
      <xdr:colOff>359597</xdr:colOff>
      <xdr:row>299</xdr:row>
      <xdr:rowOff>136893</xdr:rowOff>
    </xdr:to>
    <xdr:sp macro="" textlink="">
      <xdr:nvSpPr>
        <xdr:cNvPr id="2273" name="月 2272"/>
        <xdr:cNvSpPr/>
      </xdr:nvSpPr>
      <xdr:spPr>
        <a:xfrm rot="13320000">
          <a:off x="4383597" y="28320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301</xdr:row>
      <xdr:rowOff>23653</xdr:rowOff>
    </xdr:from>
    <xdr:to>
      <xdr:col>7</xdr:col>
      <xdr:colOff>375890</xdr:colOff>
      <xdr:row>301</xdr:row>
      <xdr:rowOff>139714</xdr:rowOff>
    </xdr:to>
    <xdr:sp macro="" textlink="">
      <xdr:nvSpPr>
        <xdr:cNvPr id="2274" name="太陽 2273"/>
        <xdr:cNvSpPr/>
      </xdr:nvSpPr>
      <xdr:spPr>
        <a:xfrm>
          <a:off x="4344379" y="2861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302</xdr:row>
      <xdr:rowOff>31493</xdr:rowOff>
    </xdr:from>
    <xdr:to>
      <xdr:col>7</xdr:col>
      <xdr:colOff>359597</xdr:colOff>
      <xdr:row>302</xdr:row>
      <xdr:rowOff>136893</xdr:rowOff>
    </xdr:to>
    <xdr:sp macro="" textlink="">
      <xdr:nvSpPr>
        <xdr:cNvPr id="2275" name="月 2274"/>
        <xdr:cNvSpPr/>
      </xdr:nvSpPr>
      <xdr:spPr>
        <a:xfrm rot="13320000">
          <a:off x="4383597" y="2877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301</xdr:row>
      <xdr:rowOff>23653</xdr:rowOff>
    </xdr:from>
    <xdr:to>
      <xdr:col>7</xdr:col>
      <xdr:colOff>375890</xdr:colOff>
      <xdr:row>301</xdr:row>
      <xdr:rowOff>139714</xdr:rowOff>
    </xdr:to>
    <xdr:sp macro="" textlink="">
      <xdr:nvSpPr>
        <xdr:cNvPr id="2276" name="太陽 2275"/>
        <xdr:cNvSpPr/>
      </xdr:nvSpPr>
      <xdr:spPr>
        <a:xfrm>
          <a:off x="4344379" y="2861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302</xdr:row>
      <xdr:rowOff>31493</xdr:rowOff>
    </xdr:from>
    <xdr:to>
      <xdr:col>7</xdr:col>
      <xdr:colOff>359597</xdr:colOff>
      <xdr:row>302</xdr:row>
      <xdr:rowOff>136893</xdr:rowOff>
    </xdr:to>
    <xdr:sp macro="" textlink="">
      <xdr:nvSpPr>
        <xdr:cNvPr id="2277" name="月 2276"/>
        <xdr:cNvSpPr/>
      </xdr:nvSpPr>
      <xdr:spPr>
        <a:xfrm rot="13320000">
          <a:off x="4383597" y="2877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304</xdr:row>
      <xdr:rowOff>23653</xdr:rowOff>
    </xdr:from>
    <xdr:to>
      <xdr:col>7</xdr:col>
      <xdr:colOff>375890</xdr:colOff>
      <xdr:row>304</xdr:row>
      <xdr:rowOff>139714</xdr:rowOff>
    </xdr:to>
    <xdr:sp macro="" textlink="">
      <xdr:nvSpPr>
        <xdr:cNvPr id="2278" name="太陽 2277"/>
        <xdr:cNvSpPr/>
      </xdr:nvSpPr>
      <xdr:spPr>
        <a:xfrm>
          <a:off x="4344379" y="29074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305</xdr:row>
      <xdr:rowOff>31493</xdr:rowOff>
    </xdr:from>
    <xdr:to>
      <xdr:col>7</xdr:col>
      <xdr:colOff>359597</xdr:colOff>
      <xdr:row>305</xdr:row>
      <xdr:rowOff>136893</xdr:rowOff>
    </xdr:to>
    <xdr:sp macro="" textlink="">
      <xdr:nvSpPr>
        <xdr:cNvPr id="2279" name="月 2278"/>
        <xdr:cNvSpPr/>
      </xdr:nvSpPr>
      <xdr:spPr>
        <a:xfrm rot="13320000">
          <a:off x="4383597" y="29235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307</xdr:row>
      <xdr:rowOff>23653</xdr:rowOff>
    </xdr:from>
    <xdr:to>
      <xdr:col>7</xdr:col>
      <xdr:colOff>375890</xdr:colOff>
      <xdr:row>307</xdr:row>
      <xdr:rowOff>139714</xdr:rowOff>
    </xdr:to>
    <xdr:sp macro="" textlink="">
      <xdr:nvSpPr>
        <xdr:cNvPr id="2280" name="太陽 2279"/>
        <xdr:cNvSpPr/>
      </xdr:nvSpPr>
      <xdr:spPr>
        <a:xfrm>
          <a:off x="4344379" y="29532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308</xdr:row>
      <xdr:rowOff>31493</xdr:rowOff>
    </xdr:from>
    <xdr:to>
      <xdr:col>7</xdr:col>
      <xdr:colOff>359597</xdr:colOff>
      <xdr:row>308</xdr:row>
      <xdr:rowOff>136893</xdr:rowOff>
    </xdr:to>
    <xdr:sp macro="" textlink="">
      <xdr:nvSpPr>
        <xdr:cNvPr id="2281" name="月 2280"/>
        <xdr:cNvSpPr/>
      </xdr:nvSpPr>
      <xdr:spPr>
        <a:xfrm rot="13320000">
          <a:off x="4383597" y="29692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310</xdr:row>
      <xdr:rowOff>23653</xdr:rowOff>
    </xdr:from>
    <xdr:to>
      <xdr:col>7</xdr:col>
      <xdr:colOff>375890</xdr:colOff>
      <xdr:row>310</xdr:row>
      <xdr:rowOff>139714</xdr:rowOff>
    </xdr:to>
    <xdr:sp macro="" textlink="">
      <xdr:nvSpPr>
        <xdr:cNvPr id="2282" name="太陽 2281"/>
        <xdr:cNvSpPr/>
      </xdr:nvSpPr>
      <xdr:spPr>
        <a:xfrm>
          <a:off x="4344379" y="29989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311</xdr:row>
      <xdr:rowOff>31493</xdr:rowOff>
    </xdr:from>
    <xdr:to>
      <xdr:col>7</xdr:col>
      <xdr:colOff>359597</xdr:colOff>
      <xdr:row>311</xdr:row>
      <xdr:rowOff>136893</xdr:rowOff>
    </xdr:to>
    <xdr:sp macro="" textlink="">
      <xdr:nvSpPr>
        <xdr:cNvPr id="2283" name="月 2282"/>
        <xdr:cNvSpPr/>
      </xdr:nvSpPr>
      <xdr:spPr>
        <a:xfrm rot="13320000">
          <a:off x="4383597" y="30149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313</xdr:row>
      <xdr:rowOff>23653</xdr:rowOff>
    </xdr:from>
    <xdr:to>
      <xdr:col>7</xdr:col>
      <xdr:colOff>375890</xdr:colOff>
      <xdr:row>313</xdr:row>
      <xdr:rowOff>139714</xdr:rowOff>
    </xdr:to>
    <xdr:sp macro="" textlink="">
      <xdr:nvSpPr>
        <xdr:cNvPr id="2284" name="太陽 2283"/>
        <xdr:cNvSpPr/>
      </xdr:nvSpPr>
      <xdr:spPr>
        <a:xfrm>
          <a:off x="4344379" y="30446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314</xdr:row>
      <xdr:rowOff>31493</xdr:rowOff>
    </xdr:from>
    <xdr:to>
      <xdr:col>7</xdr:col>
      <xdr:colOff>359597</xdr:colOff>
      <xdr:row>314</xdr:row>
      <xdr:rowOff>136893</xdr:rowOff>
    </xdr:to>
    <xdr:sp macro="" textlink="">
      <xdr:nvSpPr>
        <xdr:cNvPr id="2285" name="月 2284"/>
        <xdr:cNvSpPr/>
      </xdr:nvSpPr>
      <xdr:spPr>
        <a:xfrm rot="13320000">
          <a:off x="4383597" y="30606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316</xdr:row>
      <xdr:rowOff>23653</xdr:rowOff>
    </xdr:from>
    <xdr:to>
      <xdr:col>7</xdr:col>
      <xdr:colOff>375890</xdr:colOff>
      <xdr:row>316</xdr:row>
      <xdr:rowOff>139714</xdr:rowOff>
    </xdr:to>
    <xdr:sp macro="" textlink="">
      <xdr:nvSpPr>
        <xdr:cNvPr id="2286" name="太陽 2285"/>
        <xdr:cNvSpPr/>
      </xdr:nvSpPr>
      <xdr:spPr>
        <a:xfrm>
          <a:off x="4344379" y="30903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317</xdr:row>
      <xdr:rowOff>31493</xdr:rowOff>
    </xdr:from>
    <xdr:to>
      <xdr:col>7</xdr:col>
      <xdr:colOff>359597</xdr:colOff>
      <xdr:row>317</xdr:row>
      <xdr:rowOff>136893</xdr:rowOff>
    </xdr:to>
    <xdr:sp macro="" textlink="">
      <xdr:nvSpPr>
        <xdr:cNvPr id="2287" name="月 2286"/>
        <xdr:cNvSpPr/>
      </xdr:nvSpPr>
      <xdr:spPr>
        <a:xfrm rot="13320000">
          <a:off x="4383597" y="31063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262</xdr:row>
      <xdr:rowOff>23653</xdr:rowOff>
    </xdr:from>
    <xdr:to>
      <xdr:col>7</xdr:col>
      <xdr:colOff>375890</xdr:colOff>
      <xdr:row>262</xdr:row>
      <xdr:rowOff>139714</xdr:rowOff>
    </xdr:to>
    <xdr:sp macro="" textlink="">
      <xdr:nvSpPr>
        <xdr:cNvPr id="2290" name="太陽 2289"/>
        <xdr:cNvSpPr/>
      </xdr:nvSpPr>
      <xdr:spPr>
        <a:xfrm>
          <a:off x="4344379" y="22674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263</xdr:row>
      <xdr:rowOff>31493</xdr:rowOff>
    </xdr:from>
    <xdr:to>
      <xdr:col>7</xdr:col>
      <xdr:colOff>359597</xdr:colOff>
      <xdr:row>263</xdr:row>
      <xdr:rowOff>136893</xdr:rowOff>
    </xdr:to>
    <xdr:sp macro="" textlink="">
      <xdr:nvSpPr>
        <xdr:cNvPr id="2291" name="月 2290"/>
        <xdr:cNvSpPr/>
      </xdr:nvSpPr>
      <xdr:spPr>
        <a:xfrm rot="13320000">
          <a:off x="4383597" y="22834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265</xdr:row>
      <xdr:rowOff>23653</xdr:rowOff>
    </xdr:from>
    <xdr:to>
      <xdr:col>7</xdr:col>
      <xdr:colOff>375890</xdr:colOff>
      <xdr:row>265</xdr:row>
      <xdr:rowOff>139714</xdr:rowOff>
    </xdr:to>
    <xdr:sp macro="" textlink="">
      <xdr:nvSpPr>
        <xdr:cNvPr id="2292" name="太陽 2291"/>
        <xdr:cNvSpPr/>
      </xdr:nvSpPr>
      <xdr:spPr>
        <a:xfrm>
          <a:off x="4344379" y="23131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266</xdr:row>
      <xdr:rowOff>31493</xdr:rowOff>
    </xdr:from>
    <xdr:to>
      <xdr:col>7</xdr:col>
      <xdr:colOff>359597</xdr:colOff>
      <xdr:row>266</xdr:row>
      <xdr:rowOff>136893</xdr:rowOff>
    </xdr:to>
    <xdr:sp macro="" textlink="">
      <xdr:nvSpPr>
        <xdr:cNvPr id="2293" name="月 2292"/>
        <xdr:cNvSpPr/>
      </xdr:nvSpPr>
      <xdr:spPr>
        <a:xfrm rot="13320000">
          <a:off x="4383597" y="23291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268</xdr:row>
      <xdr:rowOff>23653</xdr:rowOff>
    </xdr:from>
    <xdr:to>
      <xdr:col>7</xdr:col>
      <xdr:colOff>375890</xdr:colOff>
      <xdr:row>268</xdr:row>
      <xdr:rowOff>139714</xdr:rowOff>
    </xdr:to>
    <xdr:sp macro="" textlink="">
      <xdr:nvSpPr>
        <xdr:cNvPr id="2294" name="太陽 2293"/>
        <xdr:cNvSpPr/>
      </xdr:nvSpPr>
      <xdr:spPr>
        <a:xfrm>
          <a:off x="4344379" y="23588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269</xdr:row>
      <xdr:rowOff>31493</xdr:rowOff>
    </xdr:from>
    <xdr:to>
      <xdr:col>7</xdr:col>
      <xdr:colOff>359597</xdr:colOff>
      <xdr:row>269</xdr:row>
      <xdr:rowOff>136893</xdr:rowOff>
    </xdr:to>
    <xdr:sp macro="" textlink="">
      <xdr:nvSpPr>
        <xdr:cNvPr id="2295" name="月 2294"/>
        <xdr:cNvSpPr/>
      </xdr:nvSpPr>
      <xdr:spPr>
        <a:xfrm rot="13320000">
          <a:off x="4383597" y="23748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271</xdr:row>
      <xdr:rowOff>23653</xdr:rowOff>
    </xdr:from>
    <xdr:to>
      <xdr:col>7</xdr:col>
      <xdr:colOff>375890</xdr:colOff>
      <xdr:row>271</xdr:row>
      <xdr:rowOff>139714</xdr:rowOff>
    </xdr:to>
    <xdr:sp macro="" textlink="">
      <xdr:nvSpPr>
        <xdr:cNvPr id="2296" name="太陽 2295"/>
        <xdr:cNvSpPr/>
      </xdr:nvSpPr>
      <xdr:spPr>
        <a:xfrm>
          <a:off x="4344379" y="24045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272</xdr:row>
      <xdr:rowOff>31493</xdr:rowOff>
    </xdr:from>
    <xdr:to>
      <xdr:col>7</xdr:col>
      <xdr:colOff>359597</xdr:colOff>
      <xdr:row>272</xdr:row>
      <xdr:rowOff>136893</xdr:rowOff>
    </xdr:to>
    <xdr:sp macro="" textlink="">
      <xdr:nvSpPr>
        <xdr:cNvPr id="2297" name="月 2296"/>
        <xdr:cNvSpPr/>
      </xdr:nvSpPr>
      <xdr:spPr>
        <a:xfrm rot="13320000">
          <a:off x="4383597" y="24205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271</xdr:row>
      <xdr:rowOff>23653</xdr:rowOff>
    </xdr:from>
    <xdr:to>
      <xdr:col>7</xdr:col>
      <xdr:colOff>375890</xdr:colOff>
      <xdr:row>271</xdr:row>
      <xdr:rowOff>139714</xdr:rowOff>
    </xdr:to>
    <xdr:sp macro="" textlink="">
      <xdr:nvSpPr>
        <xdr:cNvPr id="2298" name="太陽 2297"/>
        <xdr:cNvSpPr/>
      </xdr:nvSpPr>
      <xdr:spPr>
        <a:xfrm>
          <a:off x="4344379" y="24045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272</xdr:row>
      <xdr:rowOff>31493</xdr:rowOff>
    </xdr:from>
    <xdr:to>
      <xdr:col>7</xdr:col>
      <xdr:colOff>359597</xdr:colOff>
      <xdr:row>272</xdr:row>
      <xdr:rowOff>136893</xdr:rowOff>
    </xdr:to>
    <xdr:sp macro="" textlink="">
      <xdr:nvSpPr>
        <xdr:cNvPr id="2299" name="月 2298"/>
        <xdr:cNvSpPr/>
      </xdr:nvSpPr>
      <xdr:spPr>
        <a:xfrm rot="13320000">
          <a:off x="4383597" y="24205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274</xdr:row>
      <xdr:rowOff>23653</xdr:rowOff>
    </xdr:from>
    <xdr:to>
      <xdr:col>7</xdr:col>
      <xdr:colOff>375890</xdr:colOff>
      <xdr:row>274</xdr:row>
      <xdr:rowOff>139714</xdr:rowOff>
    </xdr:to>
    <xdr:sp macro="" textlink="">
      <xdr:nvSpPr>
        <xdr:cNvPr id="2300" name="太陽 2299"/>
        <xdr:cNvSpPr/>
      </xdr:nvSpPr>
      <xdr:spPr>
        <a:xfrm>
          <a:off x="4344379" y="24502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275</xdr:row>
      <xdr:rowOff>31493</xdr:rowOff>
    </xdr:from>
    <xdr:to>
      <xdr:col>7</xdr:col>
      <xdr:colOff>359597</xdr:colOff>
      <xdr:row>275</xdr:row>
      <xdr:rowOff>136893</xdr:rowOff>
    </xdr:to>
    <xdr:sp macro="" textlink="">
      <xdr:nvSpPr>
        <xdr:cNvPr id="2301" name="月 2300"/>
        <xdr:cNvSpPr/>
      </xdr:nvSpPr>
      <xdr:spPr>
        <a:xfrm rot="13320000">
          <a:off x="4383597" y="24663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277</xdr:row>
      <xdr:rowOff>23653</xdr:rowOff>
    </xdr:from>
    <xdr:to>
      <xdr:col>7</xdr:col>
      <xdr:colOff>375890</xdr:colOff>
      <xdr:row>277</xdr:row>
      <xdr:rowOff>139714</xdr:rowOff>
    </xdr:to>
    <xdr:sp macro="" textlink="">
      <xdr:nvSpPr>
        <xdr:cNvPr id="2302" name="太陽 2301"/>
        <xdr:cNvSpPr/>
      </xdr:nvSpPr>
      <xdr:spPr>
        <a:xfrm>
          <a:off x="4344379" y="24960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278</xdr:row>
      <xdr:rowOff>31493</xdr:rowOff>
    </xdr:from>
    <xdr:to>
      <xdr:col>7</xdr:col>
      <xdr:colOff>359597</xdr:colOff>
      <xdr:row>278</xdr:row>
      <xdr:rowOff>136893</xdr:rowOff>
    </xdr:to>
    <xdr:sp macro="" textlink="">
      <xdr:nvSpPr>
        <xdr:cNvPr id="2303" name="月 2302"/>
        <xdr:cNvSpPr/>
      </xdr:nvSpPr>
      <xdr:spPr>
        <a:xfrm rot="13320000">
          <a:off x="4383597" y="25120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280</xdr:row>
      <xdr:rowOff>23653</xdr:rowOff>
    </xdr:from>
    <xdr:to>
      <xdr:col>7</xdr:col>
      <xdr:colOff>375890</xdr:colOff>
      <xdr:row>280</xdr:row>
      <xdr:rowOff>139714</xdr:rowOff>
    </xdr:to>
    <xdr:sp macro="" textlink="">
      <xdr:nvSpPr>
        <xdr:cNvPr id="2304" name="太陽 2303"/>
        <xdr:cNvSpPr/>
      </xdr:nvSpPr>
      <xdr:spPr>
        <a:xfrm>
          <a:off x="4344379" y="25417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281</xdr:row>
      <xdr:rowOff>31493</xdr:rowOff>
    </xdr:from>
    <xdr:to>
      <xdr:col>7</xdr:col>
      <xdr:colOff>359597</xdr:colOff>
      <xdr:row>281</xdr:row>
      <xdr:rowOff>136893</xdr:rowOff>
    </xdr:to>
    <xdr:sp macro="" textlink="">
      <xdr:nvSpPr>
        <xdr:cNvPr id="2305" name="月 2304"/>
        <xdr:cNvSpPr/>
      </xdr:nvSpPr>
      <xdr:spPr>
        <a:xfrm rot="13320000">
          <a:off x="4383597" y="25577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283</xdr:row>
      <xdr:rowOff>23653</xdr:rowOff>
    </xdr:from>
    <xdr:to>
      <xdr:col>7</xdr:col>
      <xdr:colOff>375890</xdr:colOff>
      <xdr:row>283</xdr:row>
      <xdr:rowOff>139714</xdr:rowOff>
    </xdr:to>
    <xdr:sp macro="" textlink="">
      <xdr:nvSpPr>
        <xdr:cNvPr id="2306" name="太陽 2305"/>
        <xdr:cNvSpPr/>
      </xdr:nvSpPr>
      <xdr:spPr>
        <a:xfrm>
          <a:off x="4344379" y="25874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284</xdr:row>
      <xdr:rowOff>31493</xdr:rowOff>
    </xdr:from>
    <xdr:to>
      <xdr:col>7</xdr:col>
      <xdr:colOff>359597</xdr:colOff>
      <xdr:row>284</xdr:row>
      <xdr:rowOff>136893</xdr:rowOff>
    </xdr:to>
    <xdr:sp macro="" textlink="">
      <xdr:nvSpPr>
        <xdr:cNvPr id="2307" name="月 2306"/>
        <xdr:cNvSpPr/>
      </xdr:nvSpPr>
      <xdr:spPr>
        <a:xfrm rot="13320000">
          <a:off x="4383597" y="26034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286</xdr:row>
      <xdr:rowOff>23653</xdr:rowOff>
    </xdr:from>
    <xdr:to>
      <xdr:col>7</xdr:col>
      <xdr:colOff>375890</xdr:colOff>
      <xdr:row>286</xdr:row>
      <xdr:rowOff>139714</xdr:rowOff>
    </xdr:to>
    <xdr:sp macro="" textlink="">
      <xdr:nvSpPr>
        <xdr:cNvPr id="2308" name="太陽 2307"/>
        <xdr:cNvSpPr/>
      </xdr:nvSpPr>
      <xdr:spPr>
        <a:xfrm>
          <a:off x="4344379" y="26331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287</xdr:row>
      <xdr:rowOff>31493</xdr:rowOff>
    </xdr:from>
    <xdr:to>
      <xdr:col>7</xdr:col>
      <xdr:colOff>359597</xdr:colOff>
      <xdr:row>287</xdr:row>
      <xdr:rowOff>136893</xdr:rowOff>
    </xdr:to>
    <xdr:sp macro="" textlink="">
      <xdr:nvSpPr>
        <xdr:cNvPr id="2309" name="月 2308"/>
        <xdr:cNvSpPr/>
      </xdr:nvSpPr>
      <xdr:spPr>
        <a:xfrm rot="13320000">
          <a:off x="4383597" y="26491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289</xdr:row>
      <xdr:rowOff>23653</xdr:rowOff>
    </xdr:from>
    <xdr:to>
      <xdr:col>7</xdr:col>
      <xdr:colOff>375890</xdr:colOff>
      <xdr:row>289</xdr:row>
      <xdr:rowOff>139714</xdr:rowOff>
    </xdr:to>
    <xdr:sp macro="" textlink="">
      <xdr:nvSpPr>
        <xdr:cNvPr id="2310" name="太陽 2309"/>
        <xdr:cNvSpPr/>
      </xdr:nvSpPr>
      <xdr:spPr>
        <a:xfrm>
          <a:off x="4344379" y="26788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290</xdr:row>
      <xdr:rowOff>31493</xdr:rowOff>
    </xdr:from>
    <xdr:to>
      <xdr:col>7</xdr:col>
      <xdr:colOff>359597</xdr:colOff>
      <xdr:row>290</xdr:row>
      <xdr:rowOff>136893</xdr:rowOff>
    </xdr:to>
    <xdr:sp macro="" textlink="">
      <xdr:nvSpPr>
        <xdr:cNvPr id="2311" name="月 2310"/>
        <xdr:cNvSpPr/>
      </xdr:nvSpPr>
      <xdr:spPr>
        <a:xfrm rot="13320000">
          <a:off x="4383597" y="26949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292</xdr:row>
      <xdr:rowOff>23653</xdr:rowOff>
    </xdr:from>
    <xdr:to>
      <xdr:col>7</xdr:col>
      <xdr:colOff>375890</xdr:colOff>
      <xdr:row>292</xdr:row>
      <xdr:rowOff>139714</xdr:rowOff>
    </xdr:to>
    <xdr:sp macro="" textlink="">
      <xdr:nvSpPr>
        <xdr:cNvPr id="2312" name="太陽 2311"/>
        <xdr:cNvSpPr/>
      </xdr:nvSpPr>
      <xdr:spPr>
        <a:xfrm>
          <a:off x="4344379" y="27246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293</xdr:row>
      <xdr:rowOff>31493</xdr:rowOff>
    </xdr:from>
    <xdr:to>
      <xdr:col>7</xdr:col>
      <xdr:colOff>359597</xdr:colOff>
      <xdr:row>293</xdr:row>
      <xdr:rowOff>136893</xdr:rowOff>
    </xdr:to>
    <xdr:sp macro="" textlink="">
      <xdr:nvSpPr>
        <xdr:cNvPr id="2313" name="月 2312"/>
        <xdr:cNvSpPr/>
      </xdr:nvSpPr>
      <xdr:spPr>
        <a:xfrm rot="13320000">
          <a:off x="4383597" y="27406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295</xdr:row>
      <xdr:rowOff>23653</xdr:rowOff>
    </xdr:from>
    <xdr:to>
      <xdr:col>7</xdr:col>
      <xdr:colOff>375890</xdr:colOff>
      <xdr:row>295</xdr:row>
      <xdr:rowOff>139714</xdr:rowOff>
    </xdr:to>
    <xdr:sp macro="" textlink="">
      <xdr:nvSpPr>
        <xdr:cNvPr id="2314" name="太陽 2313"/>
        <xdr:cNvSpPr/>
      </xdr:nvSpPr>
      <xdr:spPr>
        <a:xfrm>
          <a:off x="4344379" y="27703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296</xdr:row>
      <xdr:rowOff>31493</xdr:rowOff>
    </xdr:from>
    <xdr:to>
      <xdr:col>7</xdr:col>
      <xdr:colOff>359597</xdr:colOff>
      <xdr:row>296</xdr:row>
      <xdr:rowOff>136893</xdr:rowOff>
    </xdr:to>
    <xdr:sp macro="" textlink="">
      <xdr:nvSpPr>
        <xdr:cNvPr id="2315" name="月 2314"/>
        <xdr:cNvSpPr/>
      </xdr:nvSpPr>
      <xdr:spPr>
        <a:xfrm rot="13320000">
          <a:off x="4383597" y="27863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298</xdr:row>
      <xdr:rowOff>23653</xdr:rowOff>
    </xdr:from>
    <xdr:to>
      <xdr:col>7</xdr:col>
      <xdr:colOff>375890</xdr:colOff>
      <xdr:row>298</xdr:row>
      <xdr:rowOff>139714</xdr:rowOff>
    </xdr:to>
    <xdr:sp macro="" textlink="">
      <xdr:nvSpPr>
        <xdr:cNvPr id="2316" name="太陽 2315"/>
        <xdr:cNvSpPr/>
      </xdr:nvSpPr>
      <xdr:spPr>
        <a:xfrm>
          <a:off x="4344379" y="28160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299</xdr:row>
      <xdr:rowOff>31493</xdr:rowOff>
    </xdr:from>
    <xdr:to>
      <xdr:col>7</xdr:col>
      <xdr:colOff>359597</xdr:colOff>
      <xdr:row>299</xdr:row>
      <xdr:rowOff>136893</xdr:rowOff>
    </xdr:to>
    <xdr:sp macro="" textlink="">
      <xdr:nvSpPr>
        <xdr:cNvPr id="2317" name="月 2316"/>
        <xdr:cNvSpPr/>
      </xdr:nvSpPr>
      <xdr:spPr>
        <a:xfrm rot="13320000">
          <a:off x="4383597" y="28320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301</xdr:row>
      <xdr:rowOff>23653</xdr:rowOff>
    </xdr:from>
    <xdr:to>
      <xdr:col>7</xdr:col>
      <xdr:colOff>375890</xdr:colOff>
      <xdr:row>301</xdr:row>
      <xdr:rowOff>139714</xdr:rowOff>
    </xdr:to>
    <xdr:sp macro="" textlink="">
      <xdr:nvSpPr>
        <xdr:cNvPr id="2318" name="太陽 2317"/>
        <xdr:cNvSpPr/>
      </xdr:nvSpPr>
      <xdr:spPr>
        <a:xfrm>
          <a:off x="4344379" y="2861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302</xdr:row>
      <xdr:rowOff>31493</xdr:rowOff>
    </xdr:from>
    <xdr:to>
      <xdr:col>7</xdr:col>
      <xdr:colOff>359597</xdr:colOff>
      <xdr:row>302</xdr:row>
      <xdr:rowOff>136893</xdr:rowOff>
    </xdr:to>
    <xdr:sp macro="" textlink="">
      <xdr:nvSpPr>
        <xdr:cNvPr id="2319" name="月 2318"/>
        <xdr:cNvSpPr/>
      </xdr:nvSpPr>
      <xdr:spPr>
        <a:xfrm rot="13320000">
          <a:off x="4383597" y="2877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301</xdr:row>
      <xdr:rowOff>23653</xdr:rowOff>
    </xdr:from>
    <xdr:to>
      <xdr:col>7</xdr:col>
      <xdr:colOff>375890</xdr:colOff>
      <xdr:row>301</xdr:row>
      <xdr:rowOff>139714</xdr:rowOff>
    </xdr:to>
    <xdr:sp macro="" textlink="">
      <xdr:nvSpPr>
        <xdr:cNvPr id="2320" name="太陽 2319"/>
        <xdr:cNvSpPr/>
      </xdr:nvSpPr>
      <xdr:spPr>
        <a:xfrm>
          <a:off x="4344379" y="2861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302</xdr:row>
      <xdr:rowOff>31493</xdr:rowOff>
    </xdr:from>
    <xdr:to>
      <xdr:col>7</xdr:col>
      <xdr:colOff>359597</xdr:colOff>
      <xdr:row>302</xdr:row>
      <xdr:rowOff>136893</xdr:rowOff>
    </xdr:to>
    <xdr:sp macro="" textlink="">
      <xdr:nvSpPr>
        <xdr:cNvPr id="2321" name="月 2320"/>
        <xdr:cNvSpPr/>
      </xdr:nvSpPr>
      <xdr:spPr>
        <a:xfrm rot="13320000">
          <a:off x="4383597" y="2877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304</xdr:row>
      <xdr:rowOff>23653</xdr:rowOff>
    </xdr:from>
    <xdr:to>
      <xdr:col>7</xdr:col>
      <xdr:colOff>375890</xdr:colOff>
      <xdr:row>304</xdr:row>
      <xdr:rowOff>139714</xdr:rowOff>
    </xdr:to>
    <xdr:sp macro="" textlink="">
      <xdr:nvSpPr>
        <xdr:cNvPr id="2322" name="太陽 2321"/>
        <xdr:cNvSpPr/>
      </xdr:nvSpPr>
      <xdr:spPr>
        <a:xfrm>
          <a:off x="4344379" y="29074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305</xdr:row>
      <xdr:rowOff>31493</xdr:rowOff>
    </xdr:from>
    <xdr:to>
      <xdr:col>7</xdr:col>
      <xdr:colOff>359597</xdr:colOff>
      <xdr:row>305</xdr:row>
      <xdr:rowOff>136893</xdr:rowOff>
    </xdr:to>
    <xdr:sp macro="" textlink="">
      <xdr:nvSpPr>
        <xdr:cNvPr id="2323" name="月 2322"/>
        <xdr:cNvSpPr/>
      </xdr:nvSpPr>
      <xdr:spPr>
        <a:xfrm rot="13320000">
          <a:off x="4383597" y="29235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307</xdr:row>
      <xdr:rowOff>23653</xdr:rowOff>
    </xdr:from>
    <xdr:to>
      <xdr:col>7</xdr:col>
      <xdr:colOff>375890</xdr:colOff>
      <xdr:row>307</xdr:row>
      <xdr:rowOff>139714</xdr:rowOff>
    </xdr:to>
    <xdr:sp macro="" textlink="">
      <xdr:nvSpPr>
        <xdr:cNvPr id="2324" name="太陽 2323"/>
        <xdr:cNvSpPr/>
      </xdr:nvSpPr>
      <xdr:spPr>
        <a:xfrm>
          <a:off x="4344379" y="29532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308</xdr:row>
      <xdr:rowOff>31493</xdr:rowOff>
    </xdr:from>
    <xdr:to>
      <xdr:col>7</xdr:col>
      <xdr:colOff>359597</xdr:colOff>
      <xdr:row>308</xdr:row>
      <xdr:rowOff>136893</xdr:rowOff>
    </xdr:to>
    <xdr:sp macro="" textlink="">
      <xdr:nvSpPr>
        <xdr:cNvPr id="2325" name="月 2324"/>
        <xdr:cNvSpPr/>
      </xdr:nvSpPr>
      <xdr:spPr>
        <a:xfrm rot="13320000">
          <a:off x="4383597" y="29692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310</xdr:row>
      <xdr:rowOff>23653</xdr:rowOff>
    </xdr:from>
    <xdr:to>
      <xdr:col>7</xdr:col>
      <xdr:colOff>375890</xdr:colOff>
      <xdr:row>310</xdr:row>
      <xdr:rowOff>139714</xdr:rowOff>
    </xdr:to>
    <xdr:sp macro="" textlink="">
      <xdr:nvSpPr>
        <xdr:cNvPr id="2326" name="太陽 2325"/>
        <xdr:cNvSpPr/>
      </xdr:nvSpPr>
      <xdr:spPr>
        <a:xfrm>
          <a:off x="4344379" y="29989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311</xdr:row>
      <xdr:rowOff>31493</xdr:rowOff>
    </xdr:from>
    <xdr:to>
      <xdr:col>7</xdr:col>
      <xdr:colOff>359597</xdr:colOff>
      <xdr:row>311</xdr:row>
      <xdr:rowOff>136893</xdr:rowOff>
    </xdr:to>
    <xdr:sp macro="" textlink="">
      <xdr:nvSpPr>
        <xdr:cNvPr id="2327" name="月 2326"/>
        <xdr:cNvSpPr/>
      </xdr:nvSpPr>
      <xdr:spPr>
        <a:xfrm rot="13320000">
          <a:off x="4383597" y="30149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313</xdr:row>
      <xdr:rowOff>23653</xdr:rowOff>
    </xdr:from>
    <xdr:to>
      <xdr:col>7</xdr:col>
      <xdr:colOff>375890</xdr:colOff>
      <xdr:row>313</xdr:row>
      <xdr:rowOff>139714</xdr:rowOff>
    </xdr:to>
    <xdr:sp macro="" textlink="">
      <xdr:nvSpPr>
        <xdr:cNvPr id="2328" name="太陽 2327"/>
        <xdr:cNvSpPr/>
      </xdr:nvSpPr>
      <xdr:spPr>
        <a:xfrm>
          <a:off x="4344379" y="30446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314</xdr:row>
      <xdr:rowOff>31493</xdr:rowOff>
    </xdr:from>
    <xdr:to>
      <xdr:col>7</xdr:col>
      <xdr:colOff>359597</xdr:colOff>
      <xdr:row>314</xdr:row>
      <xdr:rowOff>136893</xdr:rowOff>
    </xdr:to>
    <xdr:sp macro="" textlink="">
      <xdr:nvSpPr>
        <xdr:cNvPr id="2329" name="月 2328"/>
        <xdr:cNvSpPr/>
      </xdr:nvSpPr>
      <xdr:spPr>
        <a:xfrm rot="13320000">
          <a:off x="4383597" y="30606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316</xdr:row>
      <xdr:rowOff>23653</xdr:rowOff>
    </xdr:from>
    <xdr:to>
      <xdr:col>7</xdr:col>
      <xdr:colOff>375890</xdr:colOff>
      <xdr:row>316</xdr:row>
      <xdr:rowOff>139714</xdr:rowOff>
    </xdr:to>
    <xdr:sp macro="" textlink="">
      <xdr:nvSpPr>
        <xdr:cNvPr id="2330" name="太陽 2329"/>
        <xdr:cNvSpPr/>
      </xdr:nvSpPr>
      <xdr:spPr>
        <a:xfrm>
          <a:off x="4344379" y="30903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317</xdr:row>
      <xdr:rowOff>31493</xdr:rowOff>
    </xdr:from>
    <xdr:to>
      <xdr:col>7</xdr:col>
      <xdr:colOff>359597</xdr:colOff>
      <xdr:row>317</xdr:row>
      <xdr:rowOff>136893</xdr:rowOff>
    </xdr:to>
    <xdr:sp macro="" textlink="">
      <xdr:nvSpPr>
        <xdr:cNvPr id="2331" name="月 2330"/>
        <xdr:cNvSpPr/>
      </xdr:nvSpPr>
      <xdr:spPr>
        <a:xfrm rot="13320000">
          <a:off x="4383597" y="31063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262</xdr:row>
      <xdr:rowOff>23653</xdr:rowOff>
    </xdr:from>
    <xdr:to>
      <xdr:col>7</xdr:col>
      <xdr:colOff>375890</xdr:colOff>
      <xdr:row>262</xdr:row>
      <xdr:rowOff>139714</xdr:rowOff>
    </xdr:to>
    <xdr:sp macro="" textlink="">
      <xdr:nvSpPr>
        <xdr:cNvPr id="2334" name="太陽 2333"/>
        <xdr:cNvSpPr/>
      </xdr:nvSpPr>
      <xdr:spPr>
        <a:xfrm>
          <a:off x="4344379" y="22674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263</xdr:row>
      <xdr:rowOff>31493</xdr:rowOff>
    </xdr:from>
    <xdr:to>
      <xdr:col>7</xdr:col>
      <xdr:colOff>359597</xdr:colOff>
      <xdr:row>263</xdr:row>
      <xdr:rowOff>136893</xdr:rowOff>
    </xdr:to>
    <xdr:sp macro="" textlink="">
      <xdr:nvSpPr>
        <xdr:cNvPr id="2335" name="月 2334"/>
        <xdr:cNvSpPr/>
      </xdr:nvSpPr>
      <xdr:spPr>
        <a:xfrm rot="13320000">
          <a:off x="4383597" y="22834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265</xdr:row>
      <xdr:rowOff>23653</xdr:rowOff>
    </xdr:from>
    <xdr:to>
      <xdr:col>7</xdr:col>
      <xdr:colOff>375890</xdr:colOff>
      <xdr:row>265</xdr:row>
      <xdr:rowOff>139714</xdr:rowOff>
    </xdr:to>
    <xdr:sp macro="" textlink="">
      <xdr:nvSpPr>
        <xdr:cNvPr id="2336" name="太陽 2335"/>
        <xdr:cNvSpPr/>
      </xdr:nvSpPr>
      <xdr:spPr>
        <a:xfrm>
          <a:off x="4344379" y="23131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266</xdr:row>
      <xdr:rowOff>31493</xdr:rowOff>
    </xdr:from>
    <xdr:to>
      <xdr:col>7</xdr:col>
      <xdr:colOff>359597</xdr:colOff>
      <xdr:row>266</xdr:row>
      <xdr:rowOff>136893</xdr:rowOff>
    </xdr:to>
    <xdr:sp macro="" textlink="">
      <xdr:nvSpPr>
        <xdr:cNvPr id="2337" name="月 2336"/>
        <xdr:cNvSpPr/>
      </xdr:nvSpPr>
      <xdr:spPr>
        <a:xfrm rot="13320000">
          <a:off x="4383597" y="23291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268</xdr:row>
      <xdr:rowOff>23653</xdr:rowOff>
    </xdr:from>
    <xdr:to>
      <xdr:col>7</xdr:col>
      <xdr:colOff>375890</xdr:colOff>
      <xdr:row>268</xdr:row>
      <xdr:rowOff>139714</xdr:rowOff>
    </xdr:to>
    <xdr:sp macro="" textlink="">
      <xdr:nvSpPr>
        <xdr:cNvPr id="2338" name="太陽 2337"/>
        <xdr:cNvSpPr/>
      </xdr:nvSpPr>
      <xdr:spPr>
        <a:xfrm>
          <a:off x="4344379" y="23588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269</xdr:row>
      <xdr:rowOff>31493</xdr:rowOff>
    </xdr:from>
    <xdr:to>
      <xdr:col>7</xdr:col>
      <xdr:colOff>359597</xdr:colOff>
      <xdr:row>269</xdr:row>
      <xdr:rowOff>136893</xdr:rowOff>
    </xdr:to>
    <xdr:sp macro="" textlink="">
      <xdr:nvSpPr>
        <xdr:cNvPr id="2339" name="月 2338"/>
        <xdr:cNvSpPr/>
      </xdr:nvSpPr>
      <xdr:spPr>
        <a:xfrm rot="13320000">
          <a:off x="4383597" y="23748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271</xdr:row>
      <xdr:rowOff>23653</xdr:rowOff>
    </xdr:from>
    <xdr:to>
      <xdr:col>7</xdr:col>
      <xdr:colOff>375890</xdr:colOff>
      <xdr:row>271</xdr:row>
      <xdr:rowOff>139714</xdr:rowOff>
    </xdr:to>
    <xdr:sp macro="" textlink="">
      <xdr:nvSpPr>
        <xdr:cNvPr id="2340" name="太陽 2339"/>
        <xdr:cNvSpPr/>
      </xdr:nvSpPr>
      <xdr:spPr>
        <a:xfrm>
          <a:off x="4344379" y="24045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272</xdr:row>
      <xdr:rowOff>31493</xdr:rowOff>
    </xdr:from>
    <xdr:to>
      <xdr:col>7</xdr:col>
      <xdr:colOff>359597</xdr:colOff>
      <xdr:row>272</xdr:row>
      <xdr:rowOff>136893</xdr:rowOff>
    </xdr:to>
    <xdr:sp macro="" textlink="">
      <xdr:nvSpPr>
        <xdr:cNvPr id="2341" name="月 2340"/>
        <xdr:cNvSpPr/>
      </xdr:nvSpPr>
      <xdr:spPr>
        <a:xfrm rot="13320000">
          <a:off x="4383597" y="24205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271</xdr:row>
      <xdr:rowOff>23653</xdr:rowOff>
    </xdr:from>
    <xdr:to>
      <xdr:col>7</xdr:col>
      <xdr:colOff>375890</xdr:colOff>
      <xdr:row>271</xdr:row>
      <xdr:rowOff>139714</xdr:rowOff>
    </xdr:to>
    <xdr:sp macro="" textlink="">
      <xdr:nvSpPr>
        <xdr:cNvPr id="2342" name="太陽 2341"/>
        <xdr:cNvSpPr/>
      </xdr:nvSpPr>
      <xdr:spPr>
        <a:xfrm>
          <a:off x="4344379" y="24045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272</xdr:row>
      <xdr:rowOff>31493</xdr:rowOff>
    </xdr:from>
    <xdr:to>
      <xdr:col>7</xdr:col>
      <xdr:colOff>359597</xdr:colOff>
      <xdr:row>272</xdr:row>
      <xdr:rowOff>136893</xdr:rowOff>
    </xdr:to>
    <xdr:sp macro="" textlink="">
      <xdr:nvSpPr>
        <xdr:cNvPr id="2343" name="月 2342"/>
        <xdr:cNvSpPr/>
      </xdr:nvSpPr>
      <xdr:spPr>
        <a:xfrm rot="13320000">
          <a:off x="4383597" y="24205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274</xdr:row>
      <xdr:rowOff>23653</xdr:rowOff>
    </xdr:from>
    <xdr:to>
      <xdr:col>7</xdr:col>
      <xdr:colOff>375890</xdr:colOff>
      <xdr:row>274</xdr:row>
      <xdr:rowOff>139714</xdr:rowOff>
    </xdr:to>
    <xdr:sp macro="" textlink="">
      <xdr:nvSpPr>
        <xdr:cNvPr id="2344" name="太陽 2343"/>
        <xdr:cNvSpPr/>
      </xdr:nvSpPr>
      <xdr:spPr>
        <a:xfrm>
          <a:off x="4344379" y="24502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275</xdr:row>
      <xdr:rowOff>31493</xdr:rowOff>
    </xdr:from>
    <xdr:to>
      <xdr:col>7</xdr:col>
      <xdr:colOff>359597</xdr:colOff>
      <xdr:row>275</xdr:row>
      <xdr:rowOff>136893</xdr:rowOff>
    </xdr:to>
    <xdr:sp macro="" textlink="">
      <xdr:nvSpPr>
        <xdr:cNvPr id="2345" name="月 2344"/>
        <xdr:cNvSpPr/>
      </xdr:nvSpPr>
      <xdr:spPr>
        <a:xfrm rot="13320000">
          <a:off x="4383597" y="24663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277</xdr:row>
      <xdr:rowOff>23653</xdr:rowOff>
    </xdr:from>
    <xdr:to>
      <xdr:col>7</xdr:col>
      <xdr:colOff>375890</xdr:colOff>
      <xdr:row>277</xdr:row>
      <xdr:rowOff>139714</xdr:rowOff>
    </xdr:to>
    <xdr:sp macro="" textlink="">
      <xdr:nvSpPr>
        <xdr:cNvPr id="2346" name="太陽 2345"/>
        <xdr:cNvSpPr/>
      </xdr:nvSpPr>
      <xdr:spPr>
        <a:xfrm>
          <a:off x="4344379" y="24960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278</xdr:row>
      <xdr:rowOff>31493</xdr:rowOff>
    </xdr:from>
    <xdr:to>
      <xdr:col>7</xdr:col>
      <xdr:colOff>359597</xdr:colOff>
      <xdr:row>278</xdr:row>
      <xdr:rowOff>136893</xdr:rowOff>
    </xdr:to>
    <xdr:sp macro="" textlink="">
      <xdr:nvSpPr>
        <xdr:cNvPr id="2347" name="月 2346"/>
        <xdr:cNvSpPr/>
      </xdr:nvSpPr>
      <xdr:spPr>
        <a:xfrm rot="13320000">
          <a:off x="4383597" y="25120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280</xdr:row>
      <xdr:rowOff>23653</xdr:rowOff>
    </xdr:from>
    <xdr:to>
      <xdr:col>7</xdr:col>
      <xdr:colOff>375890</xdr:colOff>
      <xdr:row>280</xdr:row>
      <xdr:rowOff>139714</xdr:rowOff>
    </xdr:to>
    <xdr:sp macro="" textlink="">
      <xdr:nvSpPr>
        <xdr:cNvPr id="2348" name="太陽 2347"/>
        <xdr:cNvSpPr/>
      </xdr:nvSpPr>
      <xdr:spPr>
        <a:xfrm>
          <a:off x="4344379" y="25417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281</xdr:row>
      <xdr:rowOff>31493</xdr:rowOff>
    </xdr:from>
    <xdr:to>
      <xdr:col>7</xdr:col>
      <xdr:colOff>359597</xdr:colOff>
      <xdr:row>281</xdr:row>
      <xdr:rowOff>136893</xdr:rowOff>
    </xdr:to>
    <xdr:sp macro="" textlink="">
      <xdr:nvSpPr>
        <xdr:cNvPr id="2349" name="月 2348"/>
        <xdr:cNvSpPr/>
      </xdr:nvSpPr>
      <xdr:spPr>
        <a:xfrm rot="13320000">
          <a:off x="4383597" y="25577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283</xdr:row>
      <xdr:rowOff>23653</xdr:rowOff>
    </xdr:from>
    <xdr:to>
      <xdr:col>7</xdr:col>
      <xdr:colOff>375890</xdr:colOff>
      <xdr:row>283</xdr:row>
      <xdr:rowOff>139714</xdr:rowOff>
    </xdr:to>
    <xdr:sp macro="" textlink="">
      <xdr:nvSpPr>
        <xdr:cNvPr id="2350" name="太陽 2349"/>
        <xdr:cNvSpPr/>
      </xdr:nvSpPr>
      <xdr:spPr>
        <a:xfrm>
          <a:off x="4344379" y="25874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284</xdr:row>
      <xdr:rowOff>31493</xdr:rowOff>
    </xdr:from>
    <xdr:to>
      <xdr:col>7</xdr:col>
      <xdr:colOff>359597</xdr:colOff>
      <xdr:row>284</xdr:row>
      <xdr:rowOff>136893</xdr:rowOff>
    </xdr:to>
    <xdr:sp macro="" textlink="">
      <xdr:nvSpPr>
        <xdr:cNvPr id="2351" name="月 2350"/>
        <xdr:cNvSpPr/>
      </xdr:nvSpPr>
      <xdr:spPr>
        <a:xfrm rot="13320000">
          <a:off x="4383597" y="26034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286</xdr:row>
      <xdr:rowOff>23653</xdr:rowOff>
    </xdr:from>
    <xdr:to>
      <xdr:col>7</xdr:col>
      <xdr:colOff>375890</xdr:colOff>
      <xdr:row>286</xdr:row>
      <xdr:rowOff>139714</xdr:rowOff>
    </xdr:to>
    <xdr:sp macro="" textlink="">
      <xdr:nvSpPr>
        <xdr:cNvPr id="2352" name="太陽 2351"/>
        <xdr:cNvSpPr/>
      </xdr:nvSpPr>
      <xdr:spPr>
        <a:xfrm>
          <a:off x="4344379" y="26331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287</xdr:row>
      <xdr:rowOff>31493</xdr:rowOff>
    </xdr:from>
    <xdr:to>
      <xdr:col>7</xdr:col>
      <xdr:colOff>359597</xdr:colOff>
      <xdr:row>287</xdr:row>
      <xdr:rowOff>136893</xdr:rowOff>
    </xdr:to>
    <xdr:sp macro="" textlink="">
      <xdr:nvSpPr>
        <xdr:cNvPr id="2353" name="月 2352"/>
        <xdr:cNvSpPr/>
      </xdr:nvSpPr>
      <xdr:spPr>
        <a:xfrm rot="13320000">
          <a:off x="4383597" y="26491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289</xdr:row>
      <xdr:rowOff>23653</xdr:rowOff>
    </xdr:from>
    <xdr:to>
      <xdr:col>7</xdr:col>
      <xdr:colOff>375890</xdr:colOff>
      <xdr:row>289</xdr:row>
      <xdr:rowOff>139714</xdr:rowOff>
    </xdr:to>
    <xdr:sp macro="" textlink="">
      <xdr:nvSpPr>
        <xdr:cNvPr id="2354" name="太陽 2353"/>
        <xdr:cNvSpPr/>
      </xdr:nvSpPr>
      <xdr:spPr>
        <a:xfrm>
          <a:off x="4344379" y="26788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290</xdr:row>
      <xdr:rowOff>31493</xdr:rowOff>
    </xdr:from>
    <xdr:to>
      <xdr:col>7</xdr:col>
      <xdr:colOff>359597</xdr:colOff>
      <xdr:row>290</xdr:row>
      <xdr:rowOff>136893</xdr:rowOff>
    </xdr:to>
    <xdr:sp macro="" textlink="">
      <xdr:nvSpPr>
        <xdr:cNvPr id="2355" name="月 2354"/>
        <xdr:cNvSpPr/>
      </xdr:nvSpPr>
      <xdr:spPr>
        <a:xfrm rot="13320000">
          <a:off x="4383597" y="26949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292</xdr:row>
      <xdr:rowOff>23653</xdr:rowOff>
    </xdr:from>
    <xdr:to>
      <xdr:col>7</xdr:col>
      <xdr:colOff>375890</xdr:colOff>
      <xdr:row>292</xdr:row>
      <xdr:rowOff>139714</xdr:rowOff>
    </xdr:to>
    <xdr:sp macro="" textlink="">
      <xdr:nvSpPr>
        <xdr:cNvPr id="2356" name="太陽 2355"/>
        <xdr:cNvSpPr/>
      </xdr:nvSpPr>
      <xdr:spPr>
        <a:xfrm>
          <a:off x="4344379" y="27246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293</xdr:row>
      <xdr:rowOff>31493</xdr:rowOff>
    </xdr:from>
    <xdr:to>
      <xdr:col>7</xdr:col>
      <xdr:colOff>359597</xdr:colOff>
      <xdr:row>293</xdr:row>
      <xdr:rowOff>136893</xdr:rowOff>
    </xdr:to>
    <xdr:sp macro="" textlink="">
      <xdr:nvSpPr>
        <xdr:cNvPr id="2357" name="月 2356"/>
        <xdr:cNvSpPr/>
      </xdr:nvSpPr>
      <xdr:spPr>
        <a:xfrm rot="13320000">
          <a:off x="4383597" y="27406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295</xdr:row>
      <xdr:rowOff>23653</xdr:rowOff>
    </xdr:from>
    <xdr:to>
      <xdr:col>7</xdr:col>
      <xdr:colOff>375890</xdr:colOff>
      <xdr:row>295</xdr:row>
      <xdr:rowOff>139714</xdr:rowOff>
    </xdr:to>
    <xdr:sp macro="" textlink="">
      <xdr:nvSpPr>
        <xdr:cNvPr id="2358" name="太陽 2357"/>
        <xdr:cNvSpPr/>
      </xdr:nvSpPr>
      <xdr:spPr>
        <a:xfrm>
          <a:off x="4344379" y="27703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296</xdr:row>
      <xdr:rowOff>31493</xdr:rowOff>
    </xdr:from>
    <xdr:to>
      <xdr:col>7</xdr:col>
      <xdr:colOff>359597</xdr:colOff>
      <xdr:row>296</xdr:row>
      <xdr:rowOff>136893</xdr:rowOff>
    </xdr:to>
    <xdr:sp macro="" textlink="">
      <xdr:nvSpPr>
        <xdr:cNvPr id="2359" name="月 2358"/>
        <xdr:cNvSpPr/>
      </xdr:nvSpPr>
      <xdr:spPr>
        <a:xfrm rot="13320000">
          <a:off x="4383597" y="27863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298</xdr:row>
      <xdr:rowOff>23653</xdr:rowOff>
    </xdr:from>
    <xdr:to>
      <xdr:col>7</xdr:col>
      <xdr:colOff>375890</xdr:colOff>
      <xdr:row>298</xdr:row>
      <xdr:rowOff>139714</xdr:rowOff>
    </xdr:to>
    <xdr:sp macro="" textlink="">
      <xdr:nvSpPr>
        <xdr:cNvPr id="2360" name="太陽 2359"/>
        <xdr:cNvSpPr/>
      </xdr:nvSpPr>
      <xdr:spPr>
        <a:xfrm>
          <a:off x="4344379" y="28160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299</xdr:row>
      <xdr:rowOff>31493</xdr:rowOff>
    </xdr:from>
    <xdr:to>
      <xdr:col>7</xdr:col>
      <xdr:colOff>359597</xdr:colOff>
      <xdr:row>299</xdr:row>
      <xdr:rowOff>136893</xdr:rowOff>
    </xdr:to>
    <xdr:sp macro="" textlink="">
      <xdr:nvSpPr>
        <xdr:cNvPr id="2361" name="月 2360"/>
        <xdr:cNvSpPr/>
      </xdr:nvSpPr>
      <xdr:spPr>
        <a:xfrm rot="13320000">
          <a:off x="4383597" y="28320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301</xdr:row>
      <xdr:rowOff>23653</xdr:rowOff>
    </xdr:from>
    <xdr:to>
      <xdr:col>7</xdr:col>
      <xdr:colOff>375890</xdr:colOff>
      <xdr:row>301</xdr:row>
      <xdr:rowOff>139714</xdr:rowOff>
    </xdr:to>
    <xdr:sp macro="" textlink="">
      <xdr:nvSpPr>
        <xdr:cNvPr id="2362" name="太陽 2361"/>
        <xdr:cNvSpPr/>
      </xdr:nvSpPr>
      <xdr:spPr>
        <a:xfrm>
          <a:off x="4344379" y="2861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302</xdr:row>
      <xdr:rowOff>31493</xdr:rowOff>
    </xdr:from>
    <xdr:to>
      <xdr:col>7</xdr:col>
      <xdr:colOff>359597</xdr:colOff>
      <xdr:row>302</xdr:row>
      <xdr:rowOff>136893</xdr:rowOff>
    </xdr:to>
    <xdr:sp macro="" textlink="">
      <xdr:nvSpPr>
        <xdr:cNvPr id="2363" name="月 2362"/>
        <xdr:cNvSpPr/>
      </xdr:nvSpPr>
      <xdr:spPr>
        <a:xfrm rot="13320000">
          <a:off x="4383597" y="2877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301</xdr:row>
      <xdr:rowOff>23653</xdr:rowOff>
    </xdr:from>
    <xdr:to>
      <xdr:col>7</xdr:col>
      <xdr:colOff>375890</xdr:colOff>
      <xdr:row>301</xdr:row>
      <xdr:rowOff>139714</xdr:rowOff>
    </xdr:to>
    <xdr:sp macro="" textlink="">
      <xdr:nvSpPr>
        <xdr:cNvPr id="2364" name="太陽 2363"/>
        <xdr:cNvSpPr/>
      </xdr:nvSpPr>
      <xdr:spPr>
        <a:xfrm>
          <a:off x="4344379" y="2861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302</xdr:row>
      <xdr:rowOff>31493</xdr:rowOff>
    </xdr:from>
    <xdr:to>
      <xdr:col>7</xdr:col>
      <xdr:colOff>359597</xdr:colOff>
      <xdr:row>302</xdr:row>
      <xdr:rowOff>136893</xdr:rowOff>
    </xdr:to>
    <xdr:sp macro="" textlink="">
      <xdr:nvSpPr>
        <xdr:cNvPr id="2365" name="月 2364"/>
        <xdr:cNvSpPr/>
      </xdr:nvSpPr>
      <xdr:spPr>
        <a:xfrm rot="13320000">
          <a:off x="4383597" y="2877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304</xdr:row>
      <xdr:rowOff>23653</xdr:rowOff>
    </xdr:from>
    <xdr:to>
      <xdr:col>7</xdr:col>
      <xdr:colOff>375890</xdr:colOff>
      <xdr:row>304</xdr:row>
      <xdr:rowOff>139714</xdr:rowOff>
    </xdr:to>
    <xdr:sp macro="" textlink="">
      <xdr:nvSpPr>
        <xdr:cNvPr id="2366" name="太陽 2365"/>
        <xdr:cNvSpPr/>
      </xdr:nvSpPr>
      <xdr:spPr>
        <a:xfrm>
          <a:off x="4344379" y="29074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305</xdr:row>
      <xdr:rowOff>31493</xdr:rowOff>
    </xdr:from>
    <xdr:to>
      <xdr:col>7</xdr:col>
      <xdr:colOff>359597</xdr:colOff>
      <xdr:row>305</xdr:row>
      <xdr:rowOff>136893</xdr:rowOff>
    </xdr:to>
    <xdr:sp macro="" textlink="">
      <xdr:nvSpPr>
        <xdr:cNvPr id="2367" name="月 2366"/>
        <xdr:cNvSpPr/>
      </xdr:nvSpPr>
      <xdr:spPr>
        <a:xfrm rot="13320000">
          <a:off x="4383597" y="29235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307</xdr:row>
      <xdr:rowOff>23653</xdr:rowOff>
    </xdr:from>
    <xdr:to>
      <xdr:col>7</xdr:col>
      <xdr:colOff>375890</xdr:colOff>
      <xdr:row>307</xdr:row>
      <xdr:rowOff>139714</xdr:rowOff>
    </xdr:to>
    <xdr:sp macro="" textlink="">
      <xdr:nvSpPr>
        <xdr:cNvPr id="2368" name="太陽 2367"/>
        <xdr:cNvSpPr/>
      </xdr:nvSpPr>
      <xdr:spPr>
        <a:xfrm>
          <a:off x="4344379" y="29532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308</xdr:row>
      <xdr:rowOff>31493</xdr:rowOff>
    </xdr:from>
    <xdr:to>
      <xdr:col>7</xdr:col>
      <xdr:colOff>359597</xdr:colOff>
      <xdr:row>308</xdr:row>
      <xdr:rowOff>136893</xdr:rowOff>
    </xdr:to>
    <xdr:sp macro="" textlink="">
      <xdr:nvSpPr>
        <xdr:cNvPr id="2369" name="月 2368"/>
        <xdr:cNvSpPr/>
      </xdr:nvSpPr>
      <xdr:spPr>
        <a:xfrm rot="13320000">
          <a:off x="4383597" y="29692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310</xdr:row>
      <xdr:rowOff>23653</xdr:rowOff>
    </xdr:from>
    <xdr:to>
      <xdr:col>7</xdr:col>
      <xdr:colOff>375890</xdr:colOff>
      <xdr:row>310</xdr:row>
      <xdr:rowOff>139714</xdr:rowOff>
    </xdr:to>
    <xdr:sp macro="" textlink="">
      <xdr:nvSpPr>
        <xdr:cNvPr id="2370" name="太陽 2369"/>
        <xdr:cNvSpPr/>
      </xdr:nvSpPr>
      <xdr:spPr>
        <a:xfrm>
          <a:off x="4344379" y="29989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311</xdr:row>
      <xdr:rowOff>31493</xdr:rowOff>
    </xdr:from>
    <xdr:to>
      <xdr:col>7</xdr:col>
      <xdr:colOff>359597</xdr:colOff>
      <xdr:row>311</xdr:row>
      <xdr:rowOff>136893</xdr:rowOff>
    </xdr:to>
    <xdr:sp macro="" textlink="">
      <xdr:nvSpPr>
        <xdr:cNvPr id="2371" name="月 2370"/>
        <xdr:cNvSpPr/>
      </xdr:nvSpPr>
      <xdr:spPr>
        <a:xfrm rot="13320000">
          <a:off x="4383597" y="30149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313</xdr:row>
      <xdr:rowOff>23653</xdr:rowOff>
    </xdr:from>
    <xdr:to>
      <xdr:col>7</xdr:col>
      <xdr:colOff>375890</xdr:colOff>
      <xdr:row>313</xdr:row>
      <xdr:rowOff>139714</xdr:rowOff>
    </xdr:to>
    <xdr:sp macro="" textlink="">
      <xdr:nvSpPr>
        <xdr:cNvPr id="2372" name="太陽 2371"/>
        <xdr:cNvSpPr/>
      </xdr:nvSpPr>
      <xdr:spPr>
        <a:xfrm>
          <a:off x="4344379" y="30446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314</xdr:row>
      <xdr:rowOff>31493</xdr:rowOff>
    </xdr:from>
    <xdr:to>
      <xdr:col>7</xdr:col>
      <xdr:colOff>359597</xdr:colOff>
      <xdr:row>314</xdr:row>
      <xdr:rowOff>136893</xdr:rowOff>
    </xdr:to>
    <xdr:sp macro="" textlink="">
      <xdr:nvSpPr>
        <xdr:cNvPr id="2373" name="月 2372"/>
        <xdr:cNvSpPr/>
      </xdr:nvSpPr>
      <xdr:spPr>
        <a:xfrm rot="13320000">
          <a:off x="4383597" y="30606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316</xdr:row>
      <xdr:rowOff>23653</xdr:rowOff>
    </xdr:from>
    <xdr:to>
      <xdr:col>7</xdr:col>
      <xdr:colOff>375890</xdr:colOff>
      <xdr:row>316</xdr:row>
      <xdr:rowOff>139714</xdr:rowOff>
    </xdr:to>
    <xdr:sp macro="" textlink="">
      <xdr:nvSpPr>
        <xdr:cNvPr id="2374" name="太陽 2373"/>
        <xdr:cNvSpPr/>
      </xdr:nvSpPr>
      <xdr:spPr>
        <a:xfrm>
          <a:off x="4344379" y="30903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317</xdr:row>
      <xdr:rowOff>31493</xdr:rowOff>
    </xdr:from>
    <xdr:to>
      <xdr:col>7</xdr:col>
      <xdr:colOff>359597</xdr:colOff>
      <xdr:row>317</xdr:row>
      <xdr:rowOff>136893</xdr:rowOff>
    </xdr:to>
    <xdr:sp macro="" textlink="">
      <xdr:nvSpPr>
        <xdr:cNvPr id="2375" name="月 2374"/>
        <xdr:cNvSpPr/>
      </xdr:nvSpPr>
      <xdr:spPr>
        <a:xfrm rot="13320000">
          <a:off x="4383597" y="31063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262</xdr:row>
      <xdr:rowOff>23653</xdr:rowOff>
    </xdr:from>
    <xdr:to>
      <xdr:col>7</xdr:col>
      <xdr:colOff>375890</xdr:colOff>
      <xdr:row>262</xdr:row>
      <xdr:rowOff>139714</xdr:rowOff>
    </xdr:to>
    <xdr:sp macro="" textlink="">
      <xdr:nvSpPr>
        <xdr:cNvPr id="2378" name="太陽 2377"/>
        <xdr:cNvSpPr/>
      </xdr:nvSpPr>
      <xdr:spPr>
        <a:xfrm>
          <a:off x="4344379" y="22674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263</xdr:row>
      <xdr:rowOff>31493</xdr:rowOff>
    </xdr:from>
    <xdr:to>
      <xdr:col>7</xdr:col>
      <xdr:colOff>359597</xdr:colOff>
      <xdr:row>263</xdr:row>
      <xdr:rowOff>136893</xdr:rowOff>
    </xdr:to>
    <xdr:sp macro="" textlink="">
      <xdr:nvSpPr>
        <xdr:cNvPr id="2379" name="月 2378"/>
        <xdr:cNvSpPr/>
      </xdr:nvSpPr>
      <xdr:spPr>
        <a:xfrm rot="13320000">
          <a:off x="4383597" y="22834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265</xdr:row>
      <xdr:rowOff>23653</xdr:rowOff>
    </xdr:from>
    <xdr:to>
      <xdr:col>7</xdr:col>
      <xdr:colOff>375890</xdr:colOff>
      <xdr:row>265</xdr:row>
      <xdr:rowOff>139714</xdr:rowOff>
    </xdr:to>
    <xdr:sp macro="" textlink="">
      <xdr:nvSpPr>
        <xdr:cNvPr id="2380" name="太陽 2379"/>
        <xdr:cNvSpPr/>
      </xdr:nvSpPr>
      <xdr:spPr>
        <a:xfrm>
          <a:off x="4344379" y="23131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266</xdr:row>
      <xdr:rowOff>31493</xdr:rowOff>
    </xdr:from>
    <xdr:to>
      <xdr:col>7</xdr:col>
      <xdr:colOff>359597</xdr:colOff>
      <xdr:row>266</xdr:row>
      <xdr:rowOff>136893</xdr:rowOff>
    </xdr:to>
    <xdr:sp macro="" textlink="">
      <xdr:nvSpPr>
        <xdr:cNvPr id="2381" name="月 2380"/>
        <xdr:cNvSpPr/>
      </xdr:nvSpPr>
      <xdr:spPr>
        <a:xfrm rot="13320000">
          <a:off x="4383597" y="23291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268</xdr:row>
      <xdr:rowOff>23653</xdr:rowOff>
    </xdr:from>
    <xdr:to>
      <xdr:col>7</xdr:col>
      <xdr:colOff>375890</xdr:colOff>
      <xdr:row>268</xdr:row>
      <xdr:rowOff>139714</xdr:rowOff>
    </xdr:to>
    <xdr:sp macro="" textlink="">
      <xdr:nvSpPr>
        <xdr:cNvPr id="2382" name="太陽 2381"/>
        <xdr:cNvSpPr/>
      </xdr:nvSpPr>
      <xdr:spPr>
        <a:xfrm>
          <a:off x="4344379" y="23588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269</xdr:row>
      <xdr:rowOff>31493</xdr:rowOff>
    </xdr:from>
    <xdr:to>
      <xdr:col>7</xdr:col>
      <xdr:colOff>359597</xdr:colOff>
      <xdr:row>269</xdr:row>
      <xdr:rowOff>136893</xdr:rowOff>
    </xdr:to>
    <xdr:sp macro="" textlink="">
      <xdr:nvSpPr>
        <xdr:cNvPr id="2383" name="月 2382"/>
        <xdr:cNvSpPr/>
      </xdr:nvSpPr>
      <xdr:spPr>
        <a:xfrm rot="13320000">
          <a:off x="4383597" y="23748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271</xdr:row>
      <xdr:rowOff>23653</xdr:rowOff>
    </xdr:from>
    <xdr:to>
      <xdr:col>7</xdr:col>
      <xdr:colOff>375890</xdr:colOff>
      <xdr:row>271</xdr:row>
      <xdr:rowOff>139714</xdr:rowOff>
    </xdr:to>
    <xdr:sp macro="" textlink="">
      <xdr:nvSpPr>
        <xdr:cNvPr id="2384" name="太陽 2383"/>
        <xdr:cNvSpPr/>
      </xdr:nvSpPr>
      <xdr:spPr>
        <a:xfrm>
          <a:off x="4344379" y="24045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272</xdr:row>
      <xdr:rowOff>31493</xdr:rowOff>
    </xdr:from>
    <xdr:to>
      <xdr:col>7</xdr:col>
      <xdr:colOff>359597</xdr:colOff>
      <xdr:row>272</xdr:row>
      <xdr:rowOff>136893</xdr:rowOff>
    </xdr:to>
    <xdr:sp macro="" textlink="">
      <xdr:nvSpPr>
        <xdr:cNvPr id="2385" name="月 2384"/>
        <xdr:cNvSpPr/>
      </xdr:nvSpPr>
      <xdr:spPr>
        <a:xfrm rot="13320000">
          <a:off x="4383597" y="24205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271</xdr:row>
      <xdr:rowOff>23653</xdr:rowOff>
    </xdr:from>
    <xdr:to>
      <xdr:col>7</xdr:col>
      <xdr:colOff>375890</xdr:colOff>
      <xdr:row>271</xdr:row>
      <xdr:rowOff>139714</xdr:rowOff>
    </xdr:to>
    <xdr:sp macro="" textlink="">
      <xdr:nvSpPr>
        <xdr:cNvPr id="2386" name="太陽 2385"/>
        <xdr:cNvSpPr/>
      </xdr:nvSpPr>
      <xdr:spPr>
        <a:xfrm>
          <a:off x="4344379" y="24045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272</xdr:row>
      <xdr:rowOff>31493</xdr:rowOff>
    </xdr:from>
    <xdr:to>
      <xdr:col>7</xdr:col>
      <xdr:colOff>359597</xdr:colOff>
      <xdr:row>272</xdr:row>
      <xdr:rowOff>136893</xdr:rowOff>
    </xdr:to>
    <xdr:sp macro="" textlink="">
      <xdr:nvSpPr>
        <xdr:cNvPr id="2387" name="月 2386"/>
        <xdr:cNvSpPr/>
      </xdr:nvSpPr>
      <xdr:spPr>
        <a:xfrm rot="13320000">
          <a:off x="4383597" y="24205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274</xdr:row>
      <xdr:rowOff>23653</xdr:rowOff>
    </xdr:from>
    <xdr:to>
      <xdr:col>7</xdr:col>
      <xdr:colOff>375890</xdr:colOff>
      <xdr:row>274</xdr:row>
      <xdr:rowOff>139714</xdr:rowOff>
    </xdr:to>
    <xdr:sp macro="" textlink="">
      <xdr:nvSpPr>
        <xdr:cNvPr id="2388" name="太陽 2387"/>
        <xdr:cNvSpPr/>
      </xdr:nvSpPr>
      <xdr:spPr>
        <a:xfrm>
          <a:off x="4344379" y="24502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275</xdr:row>
      <xdr:rowOff>31493</xdr:rowOff>
    </xdr:from>
    <xdr:to>
      <xdr:col>7</xdr:col>
      <xdr:colOff>359597</xdr:colOff>
      <xdr:row>275</xdr:row>
      <xdr:rowOff>136893</xdr:rowOff>
    </xdr:to>
    <xdr:sp macro="" textlink="">
      <xdr:nvSpPr>
        <xdr:cNvPr id="2389" name="月 2388"/>
        <xdr:cNvSpPr/>
      </xdr:nvSpPr>
      <xdr:spPr>
        <a:xfrm rot="13320000">
          <a:off x="4383597" y="24663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277</xdr:row>
      <xdr:rowOff>23653</xdr:rowOff>
    </xdr:from>
    <xdr:to>
      <xdr:col>7</xdr:col>
      <xdr:colOff>375890</xdr:colOff>
      <xdr:row>277</xdr:row>
      <xdr:rowOff>139714</xdr:rowOff>
    </xdr:to>
    <xdr:sp macro="" textlink="">
      <xdr:nvSpPr>
        <xdr:cNvPr id="2390" name="太陽 2389"/>
        <xdr:cNvSpPr/>
      </xdr:nvSpPr>
      <xdr:spPr>
        <a:xfrm>
          <a:off x="4344379" y="24960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278</xdr:row>
      <xdr:rowOff>31493</xdr:rowOff>
    </xdr:from>
    <xdr:to>
      <xdr:col>7</xdr:col>
      <xdr:colOff>359597</xdr:colOff>
      <xdr:row>278</xdr:row>
      <xdr:rowOff>136893</xdr:rowOff>
    </xdr:to>
    <xdr:sp macro="" textlink="">
      <xdr:nvSpPr>
        <xdr:cNvPr id="2391" name="月 2390"/>
        <xdr:cNvSpPr/>
      </xdr:nvSpPr>
      <xdr:spPr>
        <a:xfrm rot="13320000">
          <a:off x="4383597" y="25120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280</xdr:row>
      <xdr:rowOff>23653</xdr:rowOff>
    </xdr:from>
    <xdr:to>
      <xdr:col>7</xdr:col>
      <xdr:colOff>375890</xdr:colOff>
      <xdr:row>280</xdr:row>
      <xdr:rowOff>139714</xdr:rowOff>
    </xdr:to>
    <xdr:sp macro="" textlink="">
      <xdr:nvSpPr>
        <xdr:cNvPr id="2392" name="太陽 2391"/>
        <xdr:cNvSpPr/>
      </xdr:nvSpPr>
      <xdr:spPr>
        <a:xfrm>
          <a:off x="4344379" y="25417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281</xdr:row>
      <xdr:rowOff>31493</xdr:rowOff>
    </xdr:from>
    <xdr:to>
      <xdr:col>7</xdr:col>
      <xdr:colOff>359597</xdr:colOff>
      <xdr:row>281</xdr:row>
      <xdr:rowOff>136893</xdr:rowOff>
    </xdr:to>
    <xdr:sp macro="" textlink="">
      <xdr:nvSpPr>
        <xdr:cNvPr id="2393" name="月 2392"/>
        <xdr:cNvSpPr/>
      </xdr:nvSpPr>
      <xdr:spPr>
        <a:xfrm rot="13320000">
          <a:off x="4383597" y="25577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283</xdr:row>
      <xdr:rowOff>23653</xdr:rowOff>
    </xdr:from>
    <xdr:to>
      <xdr:col>7</xdr:col>
      <xdr:colOff>375890</xdr:colOff>
      <xdr:row>283</xdr:row>
      <xdr:rowOff>139714</xdr:rowOff>
    </xdr:to>
    <xdr:sp macro="" textlink="">
      <xdr:nvSpPr>
        <xdr:cNvPr id="2394" name="太陽 2393"/>
        <xdr:cNvSpPr/>
      </xdr:nvSpPr>
      <xdr:spPr>
        <a:xfrm>
          <a:off x="4344379" y="25874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284</xdr:row>
      <xdr:rowOff>31493</xdr:rowOff>
    </xdr:from>
    <xdr:to>
      <xdr:col>7</xdr:col>
      <xdr:colOff>359597</xdr:colOff>
      <xdr:row>284</xdr:row>
      <xdr:rowOff>136893</xdr:rowOff>
    </xdr:to>
    <xdr:sp macro="" textlink="">
      <xdr:nvSpPr>
        <xdr:cNvPr id="2395" name="月 2394"/>
        <xdr:cNvSpPr/>
      </xdr:nvSpPr>
      <xdr:spPr>
        <a:xfrm rot="13320000">
          <a:off x="4383597" y="26034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286</xdr:row>
      <xdr:rowOff>23653</xdr:rowOff>
    </xdr:from>
    <xdr:to>
      <xdr:col>7</xdr:col>
      <xdr:colOff>375890</xdr:colOff>
      <xdr:row>286</xdr:row>
      <xdr:rowOff>139714</xdr:rowOff>
    </xdr:to>
    <xdr:sp macro="" textlink="">
      <xdr:nvSpPr>
        <xdr:cNvPr id="2396" name="太陽 2395"/>
        <xdr:cNvSpPr/>
      </xdr:nvSpPr>
      <xdr:spPr>
        <a:xfrm>
          <a:off x="4344379" y="26331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287</xdr:row>
      <xdr:rowOff>31493</xdr:rowOff>
    </xdr:from>
    <xdr:to>
      <xdr:col>7</xdr:col>
      <xdr:colOff>359597</xdr:colOff>
      <xdr:row>287</xdr:row>
      <xdr:rowOff>136893</xdr:rowOff>
    </xdr:to>
    <xdr:sp macro="" textlink="">
      <xdr:nvSpPr>
        <xdr:cNvPr id="2397" name="月 2396"/>
        <xdr:cNvSpPr/>
      </xdr:nvSpPr>
      <xdr:spPr>
        <a:xfrm rot="13320000">
          <a:off x="4383597" y="26491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289</xdr:row>
      <xdr:rowOff>23653</xdr:rowOff>
    </xdr:from>
    <xdr:to>
      <xdr:col>7</xdr:col>
      <xdr:colOff>375890</xdr:colOff>
      <xdr:row>289</xdr:row>
      <xdr:rowOff>139714</xdr:rowOff>
    </xdr:to>
    <xdr:sp macro="" textlink="">
      <xdr:nvSpPr>
        <xdr:cNvPr id="2398" name="太陽 2397"/>
        <xdr:cNvSpPr/>
      </xdr:nvSpPr>
      <xdr:spPr>
        <a:xfrm>
          <a:off x="4344379" y="26788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290</xdr:row>
      <xdr:rowOff>31493</xdr:rowOff>
    </xdr:from>
    <xdr:to>
      <xdr:col>7</xdr:col>
      <xdr:colOff>359597</xdr:colOff>
      <xdr:row>290</xdr:row>
      <xdr:rowOff>136893</xdr:rowOff>
    </xdr:to>
    <xdr:sp macro="" textlink="">
      <xdr:nvSpPr>
        <xdr:cNvPr id="2399" name="月 2398"/>
        <xdr:cNvSpPr/>
      </xdr:nvSpPr>
      <xdr:spPr>
        <a:xfrm rot="13320000">
          <a:off x="4383597" y="26949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292</xdr:row>
      <xdr:rowOff>23653</xdr:rowOff>
    </xdr:from>
    <xdr:to>
      <xdr:col>7</xdr:col>
      <xdr:colOff>375890</xdr:colOff>
      <xdr:row>292</xdr:row>
      <xdr:rowOff>139714</xdr:rowOff>
    </xdr:to>
    <xdr:sp macro="" textlink="">
      <xdr:nvSpPr>
        <xdr:cNvPr id="2400" name="太陽 2399"/>
        <xdr:cNvSpPr/>
      </xdr:nvSpPr>
      <xdr:spPr>
        <a:xfrm>
          <a:off x="4344379" y="27246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293</xdr:row>
      <xdr:rowOff>31493</xdr:rowOff>
    </xdr:from>
    <xdr:to>
      <xdr:col>7</xdr:col>
      <xdr:colOff>359597</xdr:colOff>
      <xdr:row>293</xdr:row>
      <xdr:rowOff>136893</xdr:rowOff>
    </xdr:to>
    <xdr:sp macro="" textlink="">
      <xdr:nvSpPr>
        <xdr:cNvPr id="2401" name="月 2400"/>
        <xdr:cNvSpPr/>
      </xdr:nvSpPr>
      <xdr:spPr>
        <a:xfrm rot="13320000">
          <a:off x="4383597" y="27406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295</xdr:row>
      <xdr:rowOff>23653</xdr:rowOff>
    </xdr:from>
    <xdr:to>
      <xdr:col>7</xdr:col>
      <xdr:colOff>375890</xdr:colOff>
      <xdr:row>295</xdr:row>
      <xdr:rowOff>139714</xdr:rowOff>
    </xdr:to>
    <xdr:sp macro="" textlink="">
      <xdr:nvSpPr>
        <xdr:cNvPr id="2402" name="太陽 2401"/>
        <xdr:cNvSpPr/>
      </xdr:nvSpPr>
      <xdr:spPr>
        <a:xfrm>
          <a:off x="4344379" y="27703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296</xdr:row>
      <xdr:rowOff>31493</xdr:rowOff>
    </xdr:from>
    <xdr:to>
      <xdr:col>7</xdr:col>
      <xdr:colOff>359597</xdr:colOff>
      <xdr:row>296</xdr:row>
      <xdr:rowOff>136893</xdr:rowOff>
    </xdr:to>
    <xdr:sp macro="" textlink="">
      <xdr:nvSpPr>
        <xdr:cNvPr id="2403" name="月 2402"/>
        <xdr:cNvSpPr/>
      </xdr:nvSpPr>
      <xdr:spPr>
        <a:xfrm rot="13320000">
          <a:off x="4383597" y="27863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298</xdr:row>
      <xdr:rowOff>23653</xdr:rowOff>
    </xdr:from>
    <xdr:to>
      <xdr:col>7</xdr:col>
      <xdr:colOff>375890</xdr:colOff>
      <xdr:row>298</xdr:row>
      <xdr:rowOff>139714</xdr:rowOff>
    </xdr:to>
    <xdr:sp macro="" textlink="">
      <xdr:nvSpPr>
        <xdr:cNvPr id="2404" name="太陽 2403"/>
        <xdr:cNvSpPr/>
      </xdr:nvSpPr>
      <xdr:spPr>
        <a:xfrm>
          <a:off x="4344379" y="28160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299</xdr:row>
      <xdr:rowOff>31493</xdr:rowOff>
    </xdr:from>
    <xdr:to>
      <xdr:col>7</xdr:col>
      <xdr:colOff>359597</xdr:colOff>
      <xdr:row>299</xdr:row>
      <xdr:rowOff>136893</xdr:rowOff>
    </xdr:to>
    <xdr:sp macro="" textlink="">
      <xdr:nvSpPr>
        <xdr:cNvPr id="2405" name="月 2404"/>
        <xdr:cNvSpPr/>
      </xdr:nvSpPr>
      <xdr:spPr>
        <a:xfrm rot="13320000">
          <a:off x="4383597" y="28320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301</xdr:row>
      <xdr:rowOff>23653</xdr:rowOff>
    </xdr:from>
    <xdr:to>
      <xdr:col>7</xdr:col>
      <xdr:colOff>375890</xdr:colOff>
      <xdr:row>301</xdr:row>
      <xdr:rowOff>139714</xdr:rowOff>
    </xdr:to>
    <xdr:sp macro="" textlink="">
      <xdr:nvSpPr>
        <xdr:cNvPr id="2406" name="太陽 2405"/>
        <xdr:cNvSpPr/>
      </xdr:nvSpPr>
      <xdr:spPr>
        <a:xfrm>
          <a:off x="4344379" y="2861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302</xdr:row>
      <xdr:rowOff>31493</xdr:rowOff>
    </xdr:from>
    <xdr:to>
      <xdr:col>7</xdr:col>
      <xdr:colOff>359597</xdr:colOff>
      <xdr:row>302</xdr:row>
      <xdr:rowOff>136893</xdr:rowOff>
    </xdr:to>
    <xdr:sp macro="" textlink="">
      <xdr:nvSpPr>
        <xdr:cNvPr id="2407" name="月 2406"/>
        <xdr:cNvSpPr/>
      </xdr:nvSpPr>
      <xdr:spPr>
        <a:xfrm rot="13320000">
          <a:off x="4383597" y="2877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301</xdr:row>
      <xdr:rowOff>23653</xdr:rowOff>
    </xdr:from>
    <xdr:to>
      <xdr:col>7</xdr:col>
      <xdr:colOff>375890</xdr:colOff>
      <xdr:row>301</xdr:row>
      <xdr:rowOff>139714</xdr:rowOff>
    </xdr:to>
    <xdr:sp macro="" textlink="">
      <xdr:nvSpPr>
        <xdr:cNvPr id="2408" name="太陽 2407"/>
        <xdr:cNvSpPr/>
      </xdr:nvSpPr>
      <xdr:spPr>
        <a:xfrm>
          <a:off x="4344379" y="2861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302</xdr:row>
      <xdr:rowOff>31493</xdr:rowOff>
    </xdr:from>
    <xdr:to>
      <xdr:col>7</xdr:col>
      <xdr:colOff>359597</xdr:colOff>
      <xdr:row>302</xdr:row>
      <xdr:rowOff>136893</xdr:rowOff>
    </xdr:to>
    <xdr:sp macro="" textlink="">
      <xdr:nvSpPr>
        <xdr:cNvPr id="2409" name="月 2408"/>
        <xdr:cNvSpPr/>
      </xdr:nvSpPr>
      <xdr:spPr>
        <a:xfrm rot="13320000">
          <a:off x="4383597" y="2877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304</xdr:row>
      <xdr:rowOff>23653</xdr:rowOff>
    </xdr:from>
    <xdr:to>
      <xdr:col>7</xdr:col>
      <xdr:colOff>375890</xdr:colOff>
      <xdr:row>304</xdr:row>
      <xdr:rowOff>139714</xdr:rowOff>
    </xdr:to>
    <xdr:sp macro="" textlink="">
      <xdr:nvSpPr>
        <xdr:cNvPr id="2410" name="太陽 2409"/>
        <xdr:cNvSpPr/>
      </xdr:nvSpPr>
      <xdr:spPr>
        <a:xfrm>
          <a:off x="4344379" y="29074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305</xdr:row>
      <xdr:rowOff>31493</xdr:rowOff>
    </xdr:from>
    <xdr:to>
      <xdr:col>7</xdr:col>
      <xdr:colOff>359597</xdr:colOff>
      <xdr:row>305</xdr:row>
      <xdr:rowOff>136893</xdr:rowOff>
    </xdr:to>
    <xdr:sp macro="" textlink="">
      <xdr:nvSpPr>
        <xdr:cNvPr id="2411" name="月 2410"/>
        <xdr:cNvSpPr/>
      </xdr:nvSpPr>
      <xdr:spPr>
        <a:xfrm rot="13320000">
          <a:off x="4383597" y="29235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307</xdr:row>
      <xdr:rowOff>23653</xdr:rowOff>
    </xdr:from>
    <xdr:to>
      <xdr:col>7</xdr:col>
      <xdr:colOff>375890</xdr:colOff>
      <xdr:row>307</xdr:row>
      <xdr:rowOff>139714</xdr:rowOff>
    </xdr:to>
    <xdr:sp macro="" textlink="">
      <xdr:nvSpPr>
        <xdr:cNvPr id="2412" name="太陽 2411"/>
        <xdr:cNvSpPr/>
      </xdr:nvSpPr>
      <xdr:spPr>
        <a:xfrm>
          <a:off x="4344379" y="29532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308</xdr:row>
      <xdr:rowOff>31493</xdr:rowOff>
    </xdr:from>
    <xdr:to>
      <xdr:col>7</xdr:col>
      <xdr:colOff>359597</xdr:colOff>
      <xdr:row>308</xdr:row>
      <xdr:rowOff>136893</xdr:rowOff>
    </xdr:to>
    <xdr:sp macro="" textlink="">
      <xdr:nvSpPr>
        <xdr:cNvPr id="2413" name="月 2412"/>
        <xdr:cNvSpPr/>
      </xdr:nvSpPr>
      <xdr:spPr>
        <a:xfrm rot="13320000">
          <a:off x="4383597" y="29692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310</xdr:row>
      <xdr:rowOff>23653</xdr:rowOff>
    </xdr:from>
    <xdr:to>
      <xdr:col>7</xdr:col>
      <xdr:colOff>375890</xdr:colOff>
      <xdr:row>310</xdr:row>
      <xdr:rowOff>139714</xdr:rowOff>
    </xdr:to>
    <xdr:sp macro="" textlink="">
      <xdr:nvSpPr>
        <xdr:cNvPr id="2414" name="太陽 2413"/>
        <xdr:cNvSpPr/>
      </xdr:nvSpPr>
      <xdr:spPr>
        <a:xfrm>
          <a:off x="4344379" y="29989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311</xdr:row>
      <xdr:rowOff>31493</xdr:rowOff>
    </xdr:from>
    <xdr:to>
      <xdr:col>7</xdr:col>
      <xdr:colOff>359597</xdr:colOff>
      <xdr:row>311</xdr:row>
      <xdr:rowOff>136893</xdr:rowOff>
    </xdr:to>
    <xdr:sp macro="" textlink="">
      <xdr:nvSpPr>
        <xdr:cNvPr id="2415" name="月 2414"/>
        <xdr:cNvSpPr/>
      </xdr:nvSpPr>
      <xdr:spPr>
        <a:xfrm rot="13320000">
          <a:off x="4383597" y="30149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313</xdr:row>
      <xdr:rowOff>23653</xdr:rowOff>
    </xdr:from>
    <xdr:to>
      <xdr:col>7</xdr:col>
      <xdr:colOff>375890</xdr:colOff>
      <xdr:row>313</xdr:row>
      <xdr:rowOff>139714</xdr:rowOff>
    </xdr:to>
    <xdr:sp macro="" textlink="">
      <xdr:nvSpPr>
        <xdr:cNvPr id="2416" name="太陽 2415"/>
        <xdr:cNvSpPr/>
      </xdr:nvSpPr>
      <xdr:spPr>
        <a:xfrm>
          <a:off x="4344379" y="30446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314</xdr:row>
      <xdr:rowOff>31493</xdr:rowOff>
    </xdr:from>
    <xdr:to>
      <xdr:col>7</xdr:col>
      <xdr:colOff>359597</xdr:colOff>
      <xdr:row>314</xdr:row>
      <xdr:rowOff>136893</xdr:rowOff>
    </xdr:to>
    <xdr:sp macro="" textlink="">
      <xdr:nvSpPr>
        <xdr:cNvPr id="2417" name="月 2416"/>
        <xdr:cNvSpPr/>
      </xdr:nvSpPr>
      <xdr:spPr>
        <a:xfrm rot="13320000">
          <a:off x="4383597" y="30606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316</xdr:row>
      <xdr:rowOff>23653</xdr:rowOff>
    </xdr:from>
    <xdr:to>
      <xdr:col>7</xdr:col>
      <xdr:colOff>375890</xdr:colOff>
      <xdr:row>316</xdr:row>
      <xdr:rowOff>139714</xdr:rowOff>
    </xdr:to>
    <xdr:sp macro="" textlink="">
      <xdr:nvSpPr>
        <xdr:cNvPr id="2418" name="太陽 2417"/>
        <xdr:cNvSpPr/>
      </xdr:nvSpPr>
      <xdr:spPr>
        <a:xfrm>
          <a:off x="4344379" y="30903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317</xdr:row>
      <xdr:rowOff>31493</xdr:rowOff>
    </xdr:from>
    <xdr:to>
      <xdr:col>7</xdr:col>
      <xdr:colOff>359597</xdr:colOff>
      <xdr:row>317</xdr:row>
      <xdr:rowOff>136893</xdr:rowOff>
    </xdr:to>
    <xdr:sp macro="" textlink="">
      <xdr:nvSpPr>
        <xdr:cNvPr id="2419" name="月 2418"/>
        <xdr:cNvSpPr/>
      </xdr:nvSpPr>
      <xdr:spPr>
        <a:xfrm rot="13320000">
          <a:off x="4383597" y="31063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Sgmnas01\shogaifuku$\&#12501;&#12522;&#12540;&#12477;&#12501;&#12488;&#12288;&#65288;&#12456;&#12463;&#12475;&#12523;&amp;&#12450;&#12463;&#12475;&#12473;&#65289;\expita35k&#65288;&#36939;&#36865;&#23627;&#20253;&#31080;&#38598;&#65289;\expita35k.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H1530/Desktop/&#22528;&#30033;&#12373;&#12435;&#12408;/&#128295;&#35430;&#20316;&#21697;/16_&#21220;&#21209;&#19968;&#35239;&#26032;&#27096;&#24335;_&#35469;&#30693;&#30151;&#23550;&#24540;&#22411;&#20849;&#21516;&#29983;&#27963;&#20171;&#35703;_10469_sanitized.xls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Users/H1530/Desktop/&#21029;&#32025;/16_&#21220;&#21209;&#19968;&#35239;&#26032;&#27096;&#24335;_&#35469;&#30693;&#30151;&#23550;&#24540;&#22411;&#20849;&#21516;&#29983;&#27963;&#20171;&#35703;_10469_sanitized.xlsm"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Users/H2348/Desktop/&#9733;&#23455;&#22320;&#25351;&#23566;&#12539;&#30435;&#26619;&#12539;&#38598;&#22243;&#25351;&#23566;&#9733;/&#9733;&#20170;&#24180;&#24230;&#27096;&#24335;&#65288;&#36890;&#30693;&#65289;/&#20107;&#21069;&#25552;&#20986;&#36039;&#26009;/&#12298;&#21442;&#32771;&#12299;&#38745;&#23713;&#30476;/&#29983;&#27963;&#20171;&#35703;_2164_marked.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Users/H1530/Desktop/&#21029;&#32025;/&#65288;&#27161;&#28310;&#27096;&#24335;&#65289;&#21220;&#21209;&#24418;&#24907;&#19968;&#35239;&#349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使い方"/>
      <sheetName val="帳票設定"/>
      <sheetName val="データー"/>
      <sheetName val="ﾁｪｰﾝｽﾄｱ"/>
      <sheetName val="郵パック"/>
      <sheetName val="宛名"/>
      <sheetName val="ペリカン便"/>
      <sheetName val="アロー便"/>
      <sheetName val="福通"/>
      <sheetName val="宅急便"/>
      <sheetName val="佐川急便"/>
    </sheetNames>
    <sheetDataSet>
      <sheetData sheetId="0"/>
      <sheetData sheetId="1"/>
      <sheetData sheetId="2"/>
      <sheetData sheetId="3"/>
      <sheetData sheetId="4"/>
      <sheetData sheetId="5"/>
      <sheetData sheetId="6"/>
      <sheetData sheetId="7"/>
      <sheetData sheetId="8"/>
      <sheetData sheetId="9"/>
      <sheetData sheetId="10"/>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記載例】認知症対応型共同生活介護"/>
      <sheetName val="【記載例】シフト記号表（勤務時間帯）"/>
      <sheetName val="認知症対応型共同生活介護"/>
      <sheetName val="シフト記号表（勤務時間帯）"/>
      <sheetName val="記入方法"/>
      <sheetName val="プルダウン・リスト"/>
    </sheetNames>
    <sheetDataSet>
      <sheetData sheetId="0" refreshError="1"/>
      <sheetData sheetId="1" refreshError="1"/>
      <sheetData sheetId="2" refreshError="1"/>
      <sheetData sheetId="3" refreshError="1"/>
      <sheetData sheetId="4" refreshError="1"/>
      <sheetData sheetId="5">
        <row r="17">
          <cell r="C17" t="str">
            <v>管理者</v>
          </cell>
          <cell r="D17" t="str">
            <v>介護従業者</v>
          </cell>
          <cell r="E17" t="str">
            <v>計画作成担当者</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 val="35-3 ピアサポート実施加算（自立訓練・就労継続B型）"/>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 sheetId="5"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記載例】認知症対応型共同生活介護"/>
      <sheetName val="【記載例】シフト記号表（勤務時間帯）"/>
      <sheetName val="認知症対応型共同生活介護"/>
      <sheetName val="シフト記号表（勤務時間帯）"/>
      <sheetName val="記入方法"/>
      <sheetName val="プルダウン・リスト"/>
    </sheetNames>
    <sheetDataSet>
      <sheetData sheetId="0" refreshError="1"/>
      <sheetData sheetId="1" refreshError="1"/>
      <sheetData sheetId="2" refreshError="1"/>
      <sheetData sheetId="3" refreshError="1"/>
      <sheetData sheetId="4" refreshError="1"/>
      <sheetData sheetId="5">
        <row r="17">
          <cell r="C17" t="str">
            <v>管理者</v>
          </cell>
          <cell r="D17" t="str">
            <v>介護従業者</v>
          </cell>
          <cell r="E17" t="str">
            <v>計画作成担当者</v>
          </cell>
        </row>
      </sheetData>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1"/>
      <sheetName val="P2"/>
      <sheetName val="P3"/>
      <sheetName val="P4"/>
      <sheetName val="P5"/>
      <sheetName val="P6"/>
      <sheetName val="P7"/>
      <sheetName val="P8"/>
    </sheetNames>
    <sheetDataSet>
      <sheetData sheetId="0" refreshError="1"/>
      <sheetData sheetId="1" refreshError="1"/>
      <sheetData sheetId="2">
        <row r="4">
          <cell r="AK4">
            <v>1</v>
          </cell>
          <cell r="AL4" t="str">
            <v>月</v>
          </cell>
        </row>
        <row r="5">
          <cell r="AK5">
            <v>2</v>
          </cell>
          <cell r="AL5" t="str">
            <v>火</v>
          </cell>
        </row>
        <row r="6">
          <cell r="AK6">
            <v>3</v>
          </cell>
          <cell r="AL6" t="str">
            <v>水</v>
          </cell>
        </row>
        <row r="7">
          <cell r="AK7">
            <v>4</v>
          </cell>
          <cell r="AL7" t="str">
            <v>木</v>
          </cell>
        </row>
        <row r="8">
          <cell r="AK8">
            <v>5</v>
          </cell>
          <cell r="AL8" t="str">
            <v>金</v>
          </cell>
        </row>
        <row r="9">
          <cell r="AK9">
            <v>6</v>
          </cell>
          <cell r="AL9" t="str">
            <v>土</v>
          </cell>
        </row>
        <row r="10">
          <cell r="AK10">
            <v>7</v>
          </cell>
          <cell r="AL10" t="str">
            <v>日</v>
          </cell>
        </row>
      </sheetData>
      <sheetData sheetId="3" refreshError="1"/>
      <sheetData sheetId="4" refreshError="1"/>
      <sheetData sheetId="5" refreshError="1"/>
      <sheetData sheetId="6" refreshError="1"/>
      <sheetData sheetId="7"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作成要領"/>
      <sheetName val="シフト記号表"/>
      <sheetName val="ますた君 "/>
      <sheetName val="勤務形態一覧表"/>
      <sheetName val="勤務形態一覧表 (2)"/>
      <sheetName val="勤務形態一覧表 (3)"/>
      <sheetName val="勤務形態一覧表 (4)"/>
      <sheetName val="勤務形態一覧表 (5)"/>
      <sheetName val="勤務形態一覧表 (6)"/>
      <sheetName val="勤務形態一覧表 (7)"/>
      <sheetName val="勤務形態一覧表 (8)"/>
      <sheetName val="勤務形態一覧表 (9)"/>
      <sheetName val="勤務形態一覧表 (10)"/>
      <sheetName val="【参考】常勤の考え方"/>
      <sheetName val="選択肢"/>
    </sheetNames>
    <sheetDataSet>
      <sheetData sheetId="0" refreshError="1"/>
      <sheetData sheetId="1" refreshError="1"/>
      <sheetData sheetId="2" refreshError="1">
        <row r="2">
          <cell r="C2" t="str">
            <v>氏　名</v>
          </cell>
          <cell r="D2" t="str">
            <v>勤務時間数合計</v>
          </cell>
        </row>
        <row r="3">
          <cell r="C3" t="e">
            <v>#N/A</v>
          </cell>
          <cell r="D3" t="e">
            <v>#N/A</v>
          </cell>
          <cell r="E3" t="e">
            <v>#N/A</v>
          </cell>
        </row>
        <row r="4">
          <cell r="C4" t="e">
            <v>#N/A</v>
          </cell>
          <cell r="D4" t="e">
            <v>#N/A</v>
          </cell>
          <cell r="E4" t="e">
            <v>#N/A</v>
          </cell>
        </row>
        <row r="5">
          <cell r="C5" t="e">
            <v>#N/A</v>
          </cell>
          <cell r="D5" t="e">
            <v>#N/A</v>
          </cell>
          <cell r="E5" t="e">
            <v>#N/A</v>
          </cell>
        </row>
        <row r="6">
          <cell r="C6" t="e">
            <v>#N/A</v>
          </cell>
          <cell r="D6" t="e">
            <v>#N/A</v>
          </cell>
          <cell r="E6" t="e">
            <v>#N/A</v>
          </cell>
        </row>
        <row r="7">
          <cell r="C7" t="e">
            <v>#N/A</v>
          </cell>
          <cell r="D7" t="e">
            <v>#N/A</v>
          </cell>
          <cell r="E7" t="e">
            <v>#N/A</v>
          </cell>
        </row>
        <row r="8">
          <cell r="C8" t="e">
            <v>#N/A</v>
          </cell>
          <cell r="D8" t="e">
            <v>#N/A</v>
          </cell>
          <cell r="E8" t="e">
            <v>#N/A</v>
          </cell>
        </row>
        <row r="9">
          <cell r="C9" t="e">
            <v>#N/A</v>
          </cell>
          <cell r="D9" t="e">
            <v>#N/A</v>
          </cell>
          <cell r="E9" t="e">
            <v>#N/A</v>
          </cell>
        </row>
        <row r="10">
          <cell r="C10" t="e">
            <v>#N/A</v>
          </cell>
          <cell r="D10" t="e">
            <v>#N/A</v>
          </cell>
          <cell r="E10" t="e">
            <v>#N/A</v>
          </cell>
        </row>
        <row r="11">
          <cell r="C11" t="e">
            <v>#N/A</v>
          </cell>
          <cell r="D11" t="e">
            <v>#N/A</v>
          </cell>
          <cell r="E11" t="e">
            <v>#N/A</v>
          </cell>
        </row>
        <row r="12">
          <cell r="C12" t="e">
            <v>#N/A</v>
          </cell>
          <cell r="D12" t="e">
            <v>#N/A</v>
          </cell>
          <cell r="E12" t="e">
            <v>#N/A</v>
          </cell>
        </row>
        <row r="13">
          <cell r="C13" t="e">
            <v>#N/A</v>
          </cell>
          <cell r="D13" t="e">
            <v>#N/A</v>
          </cell>
          <cell r="E13" t="e">
            <v>#N/A</v>
          </cell>
        </row>
        <row r="14">
          <cell r="C14" t="e">
            <v>#N/A</v>
          </cell>
          <cell r="D14" t="e">
            <v>#N/A</v>
          </cell>
          <cell r="E14" t="e">
            <v>#N/A</v>
          </cell>
        </row>
        <row r="15">
          <cell r="C15" t="e">
            <v>#N/A</v>
          </cell>
          <cell r="D15" t="e">
            <v>#N/A</v>
          </cell>
          <cell r="E15" t="e">
            <v>#N/A</v>
          </cell>
        </row>
        <row r="16">
          <cell r="C16" t="e">
            <v>#N/A</v>
          </cell>
          <cell r="D16" t="e">
            <v>#N/A</v>
          </cell>
          <cell r="E16" t="e">
            <v>#N/A</v>
          </cell>
        </row>
        <row r="17">
          <cell r="C17" t="e">
            <v>#N/A</v>
          </cell>
          <cell r="D17" t="e">
            <v>#N/A</v>
          </cell>
          <cell r="E17" t="e">
            <v>#N/A</v>
          </cell>
        </row>
        <row r="18">
          <cell r="C18" t="e">
            <v>#N/A</v>
          </cell>
          <cell r="D18" t="e">
            <v>#N/A</v>
          </cell>
          <cell r="E18" t="e">
            <v>#N/A</v>
          </cell>
        </row>
        <row r="19">
          <cell r="C19" t="e">
            <v>#N/A</v>
          </cell>
          <cell r="D19" t="e">
            <v>#N/A</v>
          </cell>
          <cell r="E19" t="e">
            <v>#N/A</v>
          </cell>
        </row>
        <row r="20">
          <cell r="C20" t="e">
            <v>#N/A</v>
          </cell>
          <cell r="D20" t="e">
            <v>#N/A</v>
          </cell>
          <cell r="E20" t="e">
            <v>#N/A</v>
          </cell>
        </row>
        <row r="21">
          <cell r="C21" t="e">
            <v>#N/A</v>
          </cell>
          <cell r="D21" t="e">
            <v>#N/A</v>
          </cell>
          <cell r="E21" t="e">
            <v>#N/A</v>
          </cell>
        </row>
        <row r="22">
          <cell r="C22" t="e">
            <v>#N/A</v>
          </cell>
          <cell r="D22" t="e">
            <v>#N/A</v>
          </cell>
          <cell r="E22" t="e">
            <v>#N/A</v>
          </cell>
        </row>
        <row r="23">
          <cell r="C23" t="e">
            <v>#N/A</v>
          </cell>
          <cell r="D23" t="e">
            <v>#N/A</v>
          </cell>
          <cell r="E23" t="e">
            <v>#N/A</v>
          </cell>
        </row>
        <row r="24">
          <cell r="C24" t="e">
            <v>#N/A</v>
          </cell>
          <cell r="D24" t="e">
            <v>#N/A</v>
          </cell>
          <cell r="E24" t="e">
            <v>#N/A</v>
          </cell>
        </row>
        <row r="25">
          <cell r="C25" t="e">
            <v>#N/A</v>
          </cell>
          <cell r="D25" t="e">
            <v>#N/A</v>
          </cell>
          <cell r="E25" t="e">
            <v>#N/A</v>
          </cell>
        </row>
        <row r="26">
          <cell r="C26" t="e">
            <v>#N/A</v>
          </cell>
          <cell r="D26" t="e">
            <v>#N/A</v>
          </cell>
          <cell r="E26" t="e">
            <v>#N/A</v>
          </cell>
        </row>
        <row r="27">
          <cell r="C27" t="e">
            <v>#N/A</v>
          </cell>
          <cell r="D27" t="e">
            <v>#N/A</v>
          </cell>
          <cell r="E27" t="e">
            <v>#N/A</v>
          </cell>
        </row>
        <row r="28">
          <cell r="C28" t="e">
            <v>#N/A</v>
          </cell>
          <cell r="D28" t="e">
            <v>#N/A</v>
          </cell>
          <cell r="E28" t="e">
            <v>#N/A</v>
          </cell>
        </row>
        <row r="29">
          <cell r="C29" t="e">
            <v>#N/A</v>
          </cell>
          <cell r="D29" t="e">
            <v>#N/A</v>
          </cell>
          <cell r="E29" t="e">
            <v>#N/A</v>
          </cell>
        </row>
        <row r="30">
          <cell r="C30" t="e">
            <v>#N/A</v>
          </cell>
          <cell r="D30" t="e">
            <v>#N/A</v>
          </cell>
          <cell r="E30" t="e">
            <v>#N/A</v>
          </cell>
        </row>
        <row r="31">
          <cell r="C31" t="e">
            <v>#N/A</v>
          </cell>
          <cell r="D31" t="e">
            <v>#N/A</v>
          </cell>
          <cell r="E31" t="e">
            <v>#N/A</v>
          </cell>
        </row>
        <row r="32">
          <cell r="C32" t="e">
            <v>#N/A</v>
          </cell>
          <cell r="D32" t="e">
            <v>#N/A</v>
          </cell>
          <cell r="E32" t="e">
            <v>#N/A</v>
          </cell>
        </row>
        <row r="33">
          <cell r="C33" t="e">
            <v>#N/A</v>
          </cell>
          <cell r="D33" t="e">
            <v>#N/A</v>
          </cell>
          <cell r="E33" t="e">
            <v>#N/A</v>
          </cell>
        </row>
        <row r="34">
          <cell r="C34" t="e">
            <v>#N/A</v>
          </cell>
          <cell r="D34" t="e">
            <v>#N/A</v>
          </cell>
          <cell r="E34" t="e">
            <v>#N/A</v>
          </cell>
        </row>
        <row r="35">
          <cell r="C35" t="e">
            <v>#N/A</v>
          </cell>
          <cell r="D35" t="e">
            <v>#N/A</v>
          </cell>
          <cell r="E35" t="e">
            <v>#N/A</v>
          </cell>
        </row>
        <row r="36">
          <cell r="C36" t="e">
            <v>#N/A</v>
          </cell>
          <cell r="D36" t="e">
            <v>#N/A</v>
          </cell>
          <cell r="E36" t="e">
            <v>#N/A</v>
          </cell>
        </row>
        <row r="37">
          <cell r="C37" t="e">
            <v>#N/A</v>
          </cell>
          <cell r="D37" t="e">
            <v>#N/A</v>
          </cell>
          <cell r="E37" t="e">
            <v>#N/A</v>
          </cell>
        </row>
        <row r="38">
          <cell r="C38" t="e">
            <v>#N/A</v>
          </cell>
          <cell r="D38" t="e">
            <v>#N/A</v>
          </cell>
          <cell r="E38" t="e">
            <v>#N/A</v>
          </cell>
        </row>
        <row r="39">
          <cell r="C39" t="e">
            <v>#N/A</v>
          </cell>
          <cell r="D39" t="e">
            <v>#N/A</v>
          </cell>
          <cell r="E39" t="e">
            <v>#N/A</v>
          </cell>
        </row>
        <row r="40">
          <cell r="C40" t="e">
            <v>#N/A</v>
          </cell>
          <cell r="D40" t="e">
            <v>#N/A</v>
          </cell>
          <cell r="E40" t="e">
            <v>#N/A</v>
          </cell>
        </row>
        <row r="41">
          <cell r="C41" t="e">
            <v>#N/A</v>
          </cell>
          <cell r="D41" t="e">
            <v>#N/A</v>
          </cell>
          <cell r="E41" t="e">
            <v>#N/A</v>
          </cell>
        </row>
        <row r="42">
          <cell r="C42" t="e">
            <v>#N/A</v>
          </cell>
          <cell r="D42" t="e">
            <v>#N/A</v>
          </cell>
          <cell r="E42" t="e">
            <v>#N/A</v>
          </cell>
        </row>
        <row r="43">
          <cell r="C43" t="e">
            <v>#N/A</v>
          </cell>
          <cell r="D43" t="e">
            <v>#N/A</v>
          </cell>
          <cell r="E43" t="e">
            <v>#N/A</v>
          </cell>
        </row>
        <row r="44">
          <cell r="C44" t="e">
            <v>#N/A</v>
          </cell>
          <cell r="D44" t="e">
            <v>#N/A</v>
          </cell>
          <cell r="E44" t="e">
            <v>#N/A</v>
          </cell>
        </row>
        <row r="45">
          <cell r="C45" t="e">
            <v>#N/A</v>
          </cell>
          <cell r="D45" t="e">
            <v>#N/A</v>
          </cell>
          <cell r="E45" t="e">
            <v>#N/A</v>
          </cell>
        </row>
        <row r="46">
          <cell r="C46" t="e">
            <v>#N/A</v>
          </cell>
          <cell r="D46" t="e">
            <v>#N/A</v>
          </cell>
          <cell r="E46" t="e">
            <v>#N/A</v>
          </cell>
        </row>
        <row r="47">
          <cell r="C47" t="e">
            <v>#N/A</v>
          </cell>
          <cell r="D47" t="e">
            <v>#N/A</v>
          </cell>
          <cell r="E47" t="e">
            <v>#N/A</v>
          </cell>
        </row>
        <row r="48">
          <cell r="C48" t="e">
            <v>#N/A</v>
          </cell>
          <cell r="D48" t="e">
            <v>#N/A</v>
          </cell>
          <cell r="E48" t="e">
            <v>#N/A</v>
          </cell>
        </row>
        <row r="49">
          <cell r="C49" t="e">
            <v>#N/A</v>
          </cell>
          <cell r="D49" t="e">
            <v>#N/A</v>
          </cell>
          <cell r="E49" t="e">
            <v>#N/A</v>
          </cell>
        </row>
        <row r="50">
          <cell r="C50" t="e">
            <v>#N/A</v>
          </cell>
          <cell r="D50" t="e">
            <v>#N/A</v>
          </cell>
          <cell r="E50" t="e">
            <v>#N/A</v>
          </cell>
        </row>
        <row r="51">
          <cell r="C51" t="e">
            <v>#N/A</v>
          </cell>
          <cell r="D51" t="e">
            <v>#N/A</v>
          </cell>
          <cell r="E51" t="e">
            <v>#N/A</v>
          </cell>
        </row>
        <row r="52">
          <cell r="C52" t="e">
            <v>#N/A</v>
          </cell>
          <cell r="D52" t="e">
            <v>#N/A</v>
          </cell>
          <cell r="E52" t="e">
            <v>#N/A</v>
          </cell>
        </row>
        <row r="53">
          <cell r="C53" t="e">
            <v>#N/A</v>
          </cell>
          <cell r="D53" t="e">
            <v>#N/A</v>
          </cell>
          <cell r="E53" t="e">
            <v>#N/A</v>
          </cell>
        </row>
        <row r="54">
          <cell r="C54" t="e">
            <v>#N/A</v>
          </cell>
          <cell r="D54" t="e">
            <v>#N/A</v>
          </cell>
          <cell r="E54" t="e">
            <v>#N/A</v>
          </cell>
        </row>
        <row r="55">
          <cell r="C55" t="e">
            <v>#N/A</v>
          </cell>
          <cell r="D55" t="e">
            <v>#N/A</v>
          </cell>
          <cell r="E55" t="e">
            <v>#N/A</v>
          </cell>
        </row>
        <row r="56">
          <cell r="C56" t="e">
            <v>#N/A</v>
          </cell>
          <cell r="D56" t="e">
            <v>#N/A</v>
          </cell>
          <cell r="E56" t="e">
            <v>#N/A</v>
          </cell>
        </row>
        <row r="57">
          <cell r="C57" t="e">
            <v>#N/A</v>
          </cell>
          <cell r="D57" t="e">
            <v>#N/A</v>
          </cell>
          <cell r="E57" t="e">
            <v>#N/A</v>
          </cell>
        </row>
        <row r="58">
          <cell r="C58" t="e">
            <v>#N/A</v>
          </cell>
          <cell r="D58" t="e">
            <v>#N/A</v>
          </cell>
          <cell r="E58" t="e">
            <v>#N/A</v>
          </cell>
        </row>
        <row r="59">
          <cell r="C59" t="e">
            <v>#N/A</v>
          </cell>
          <cell r="D59" t="e">
            <v>#N/A</v>
          </cell>
          <cell r="E59" t="e">
            <v>#N/A</v>
          </cell>
        </row>
        <row r="60">
          <cell r="C60" t="e">
            <v>#N/A</v>
          </cell>
          <cell r="D60" t="e">
            <v>#N/A</v>
          </cell>
          <cell r="E60" t="e">
            <v>#N/A</v>
          </cell>
        </row>
        <row r="61">
          <cell r="C61" t="e">
            <v>#N/A</v>
          </cell>
          <cell r="D61" t="e">
            <v>#N/A</v>
          </cell>
          <cell r="E61" t="e">
            <v>#N/A</v>
          </cell>
        </row>
        <row r="62">
          <cell r="C62" t="e">
            <v>#N/A</v>
          </cell>
          <cell r="D62" t="e">
            <v>#N/A</v>
          </cell>
          <cell r="E62" t="e">
            <v>#N/A</v>
          </cell>
        </row>
        <row r="63">
          <cell r="C63" t="e">
            <v>#N/A</v>
          </cell>
          <cell r="D63" t="e">
            <v>#N/A</v>
          </cell>
          <cell r="E63" t="e">
            <v>#N/A</v>
          </cell>
        </row>
        <row r="64">
          <cell r="C64" t="e">
            <v>#N/A</v>
          </cell>
          <cell r="D64" t="e">
            <v>#N/A</v>
          </cell>
          <cell r="E64" t="e">
            <v>#N/A</v>
          </cell>
        </row>
        <row r="65">
          <cell r="C65" t="e">
            <v>#N/A</v>
          </cell>
          <cell r="D65" t="e">
            <v>#N/A</v>
          </cell>
          <cell r="E65" t="e">
            <v>#N/A</v>
          </cell>
        </row>
        <row r="66">
          <cell r="C66" t="e">
            <v>#N/A</v>
          </cell>
          <cell r="D66" t="e">
            <v>#N/A</v>
          </cell>
          <cell r="E66" t="e">
            <v>#N/A</v>
          </cell>
        </row>
        <row r="67">
          <cell r="C67" t="e">
            <v>#N/A</v>
          </cell>
          <cell r="D67" t="e">
            <v>#N/A</v>
          </cell>
          <cell r="E67" t="e">
            <v>#N/A</v>
          </cell>
        </row>
        <row r="68">
          <cell r="C68" t="e">
            <v>#N/A</v>
          </cell>
          <cell r="D68" t="e">
            <v>#N/A</v>
          </cell>
          <cell r="E68" t="e">
            <v>#N/A</v>
          </cell>
        </row>
        <row r="69">
          <cell r="C69" t="e">
            <v>#N/A</v>
          </cell>
          <cell r="D69" t="e">
            <v>#N/A</v>
          </cell>
          <cell r="E69" t="e">
            <v>#N/A</v>
          </cell>
        </row>
        <row r="70">
          <cell r="C70" t="e">
            <v>#N/A</v>
          </cell>
          <cell r="D70" t="e">
            <v>#N/A</v>
          </cell>
          <cell r="E70" t="e">
            <v>#N/A</v>
          </cell>
        </row>
        <row r="71">
          <cell r="C71" t="e">
            <v>#N/A</v>
          </cell>
          <cell r="D71" t="e">
            <v>#N/A</v>
          </cell>
          <cell r="E71" t="e">
            <v>#N/A</v>
          </cell>
        </row>
        <row r="72">
          <cell r="C72" t="e">
            <v>#N/A</v>
          </cell>
          <cell r="D72" t="e">
            <v>#N/A</v>
          </cell>
          <cell r="E72" t="e">
            <v>#N/A</v>
          </cell>
        </row>
        <row r="73">
          <cell r="C73" t="e">
            <v>#N/A</v>
          </cell>
          <cell r="D73" t="e">
            <v>#N/A</v>
          </cell>
          <cell r="E73" t="e">
            <v>#N/A</v>
          </cell>
        </row>
        <row r="74">
          <cell r="C74" t="e">
            <v>#N/A</v>
          </cell>
          <cell r="D74" t="e">
            <v>#N/A</v>
          </cell>
          <cell r="E74" t="e">
            <v>#N/A</v>
          </cell>
        </row>
        <row r="75">
          <cell r="C75" t="e">
            <v>#N/A</v>
          </cell>
          <cell r="D75" t="e">
            <v>#N/A</v>
          </cell>
          <cell r="E75" t="e">
            <v>#N/A</v>
          </cell>
        </row>
        <row r="76">
          <cell r="C76" t="e">
            <v>#N/A</v>
          </cell>
          <cell r="D76" t="e">
            <v>#N/A</v>
          </cell>
          <cell r="E76" t="e">
            <v>#N/A</v>
          </cell>
        </row>
        <row r="77">
          <cell r="C77" t="e">
            <v>#N/A</v>
          </cell>
          <cell r="D77" t="e">
            <v>#N/A</v>
          </cell>
          <cell r="E77" t="e">
            <v>#N/A</v>
          </cell>
        </row>
        <row r="78">
          <cell r="C78" t="e">
            <v>#N/A</v>
          </cell>
          <cell r="D78" t="e">
            <v>#N/A</v>
          </cell>
          <cell r="E78" t="e">
            <v>#N/A</v>
          </cell>
        </row>
        <row r="79">
          <cell r="C79" t="e">
            <v>#N/A</v>
          </cell>
          <cell r="D79" t="e">
            <v>#N/A</v>
          </cell>
          <cell r="E79" t="e">
            <v>#N/A</v>
          </cell>
        </row>
        <row r="80">
          <cell r="C80" t="e">
            <v>#N/A</v>
          </cell>
          <cell r="D80" t="e">
            <v>#N/A</v>
          </cell>
          <cell r="E80" t="e">
            <v>#N/A</v>
          </cell>
        </row>
        <row r="81">
          <cell r="C81" t="e">
            <v>#N/A</v>
          </cell>
          <cell r="D81" t="e">
            <v>#N/A</v>
          </cell>
          <cell r="E81" t="e">
            <v>#N/A</v>
          </cell>
        </row>
        <row r="82">
          <cell r="C82" t="e">
            <v>#N/A</v>
          </cell>
          <cell r="D82" t="e">
            <v>#N/A</v>
          </cell>
          <cell r="E82" t="e">
            <v>#N/A</v>
          </cell>
        </row>
        <row r="83">
          <cell r="C83" t="e">
            <v>#N/A</v>
          </cell>
          <cell r="D83" t="e">
            <v>#N/A</v>
          </cell>
          <cell r="E83" t="e">
            <v>#N/A</v>
          </cell>
        </row>
        <row r="84">
          <cell r="C84" t="e">
            <v>#N/A</v>
          </cell>
          <cell r="D84" t="e">
            <v>#N/A</v>
          </cell>
          <cell r="E84" t="e">
            <v>#N/A</v>
          </cell>
        </row>
        <row r="85">
          <cell r="C85" t="e">
            <v>#N/A</v>
          </cell>
          <cell r="D85" t="e">
            <v>#N/A</v>
          </cell>
          <cell r="E85" t="e">
            <v>#N/A</v>
          </cell>
        </row>
        <row r="86">
          <cell r="C86" t="e">
            <v>#N/A</v>
          </cell>
          <cell r="D86" t="e">
            <v>#N/A</v>
          </cell>
          <cell r="E86" t="e">
            <v>#N/A</v>
          </cell>
        </row>
        <row r="87">
          <cell r="C87" t="e">
            <v>#N/A</v>
          </cell>
          <cell r="D87" t="e">
            <v>#N/A</v>
          </cell>
          <cell r="E87" t="e">
            <v>#N/A</v>
          </cell>
        </row>
        <row r="88">
          <cell r="C88" t="e">
            <v>#N/A</v>
          </cell>
          <cell r="D88" t="e">
            <v>#N/A</v>
          </cell>
          <cell r="E88" t="e">
            <v>#N/A</v>
          </cell>
        </row>
        <row r="89">
          <cell r="C89" t="e">
            <v>#N/A</v>
          </cell>
          <cell r="D89" t="e">
            <v>#N/A</v>
          </cell>
          <cell r="E89" t="e">
            <v>#N/A</v>
          </cell>
        </row>
        <row r="90">
          <cell r="C90" t="e">
            <v>#N/A</v>
          </cell>
          <cell r="D90" t="e">
            <v>#N/A</v>
          </cell>
          <cell r="E90" t="e">
            <v>#N/A</v>
          </cell>
        </row>
        <row r="91">
          <cell r="C91" t="e">
            <v>#N/A</v>
          </cell>
          <cell r="D91" t="e">
            <v>#N/A</v>
          </cell>
          <cell r="E91" t="e">
            <v>#N/A</v>
          </cell>
        </row>
        <row r="92">
          <cell r="C92" t="e">
            <v>#N/A</v>
          </cell>
          <cell r="D92" t="e">
            <v>#N/A</v>
          </cell>
          <cell r="E92" t="e">
            <v>#N/A</v>
          </cell>
        </row>
        <row r="93">
          <cell r="C93" t="e">
            <v>#N/A</v>
          </cell>
          <cell r="D93" t="e">
            <v>#N/A</v>
          </cell>
          <cell r="E93" t="e">
            <v>#N/A</v>
          </cell>
        </row>
        <row r="94">
          <cell r="C94" t="e">
            <v>#N/A</v>
          </cell>
          <cell r="D94" t="e">
            <v>#N/A</v>
          </cell>
          <cell r="E94" t="e">
            <v>#N/A</v>
          </cell>
        </row>
        <row r="95">
          <cell r="C95" t="e">
            <v>#N/A</v>
          </cell>
          <cell r="D95" t="e">
            <v>#N/A</v>
          </cell>
          <cell r="E95" t="e">
            <v>#N/A</v>
          </cell>
        </row>
        <row r="96">
          <cell r="C96" t="e">
            <v>#N/A</v>
          </cell>
          <cell r="D96" t="e">
            <v>#N/A</v>
          </cell>
          <cell r="E96" t="e">
            <v>#N/A</v>
          </cell>
        </row>
        <row r="97">
          <cell r="C97" t="e">
            <v>#N/A</v>
          </cell>
          <cell r="D97" t="e">
            <v>#N/A</v>
          </cell>
          <cell r="E97" t="e">
            <v>#N/A</v>
          </cell>
        </row>
        <row r="98">
          <cell r="C98" t="e">
            <v>#N/A</v>
          </cell>
          <cell r="D98" t="e">
            <v>#N/A</v>
          </cell>
          <cell r="E98" t="e">
            <v>#N/A</v>
          </cell>
        </row>
        <row r="99">
          <cell r="C99" t="e">
            <v>#N/A</v>
          </cell>
          <cell r="D99" t="e">
            <v>#N/A</v>
          </cell>
          <cell r="E99" t="e">
            <v>#N/A</v>
          </cell>
        </row>
        <row r="100">
          <cell r="C100" t="e">
            <v>#N/A</v>
          </cell>
          <cell r="D100" t="e">
            <v>#N/A</v>
          </cell>
          <cell r="E100" t="e">
            <v>#N/A</v>
          </cell>
        </row>
        <row r="101">
          <cell r="C101" t="e">
            <v>#N/A</v>
          </cell>
          <cell r="D101" t="e">
            <v>#N/A</v>
          </cell>
          <cell r="E101" t="e">
            <v>#N/A</v>
          </cell>
        </row>
        <row r="102">
          <cell r="C102" t="e">
            <v>#N/A</v>
          </cell>
          <cell r="D102" t="e">
            <v>#N/A</v>
          </cell>
          <cell r="E102" t="e">
            <v>#N/A</v>
          </cell>
        </row>
        <row r="103">
          <cell r="C103" t="e">
            <v>#N/A</v>
          </cell>
          <cell r="D103" t="e">
            <v>#N/A</v>
          </cell>
          <cell r="E103" t="e">
            <v>#N/A</v>
          </cell>
        </row>
        <row r="104">
          <cell r="C104" t="e">
            <v>#N/A</v>
          </cell>
          <cell r="D104" t="e">
            <v>#N/A</v>
          </cell>
          <cell r="E104" t="e">
            <v>#N/A</v>
          </cell>
        </row>
        <row r="105">
          <cell r="C105" t="e">
            <v>#N/A</v>
          </cell>
          <cell r="D105" t="e">
            <v>#N/A</v>
          </cell>
          <cell r="E105" t="e">
            <v>#N/A</v>
          </cell>
        </row>
        <row r="106">
          <cell r="C106" t="e">
            <v>#N/A</v>
          </cell>
          <cell r="D106" t="e">
            <v>#N/A</v>
          </cell>
          <cell r="E106" t="e">
            <v>#N/A</v>
          </cell>
        </row>
        <row r="107">
          <cell r="C107" t="e">
            <v>#N/A</v>
          </cell>
          <cell r="D107" t="e">
            <v>#N/A</v>
          </cell>
          <cell r="E107" t="e">
            <v>#N/A</v>
          </cell>
        </row>
        <row r="108">
          <cell r="C108" t="e">
            <v>#N/A</v>
          </cell>
          <cell r="D108" t="e">
            <v>#N/A</v>
          </cell>
          <cell r="E108" t="e">
            <v>#N/A</v>
          </cell>
        </row>
        <row r="109">
          <cell r="C109" t="e">
            <v>#N/A</v>
          </cell>
          <cell r="D109" t="e">
            <v>#N/A</v>
          </cell>
          <cell r="E109" t="e">
            <v>#N/A</v>
          </cell>
        </row>
        <row r="110">
          <cell r="C110" t="e">
            <v>#N/A</v>
          </cell>
          <cell r="D110" t="e">
            <v>#N/A</v>
          </cell>
          <cell r="E110" t="e">
            <v>#N/A</v>
          </cell>
        </row>
        <row r="111">
          <cell r="C111" t="e">
            <v>#N/A</v>
          </cell>
          <cell r="D111" t="e">
            <v>#N/A</v>
          </cell>
          <cell r="E111" t="e">
            <v>#N/A</v>
          </cell>
        </row>
        <row r="112">
          <cell r="C112" t="e">
            <v>#N/A</v>
          </cell>
          <cell r="D112" t="e">
            <v>#N/A</v>
          </cell>
          <cell r="E112" t="e">
            <v>#N/A</v>
          </cell>
        </row>
        <row r="113">
          <cell r="C113" t="e">
            <v>#N/A</v>
          </cell>
          <cell r="D113" t="e">
            <v>#N/A</v>
          </cell>
          <cell r="E113" t="e">
            <v>#N/A</v>
          </cell>
        </row>
        <row r="114">
          <cell r="C114" t="e">
            <v>#N/A</v>
          </cell>
          <cell r="D114" t="e">
            <v>#N/A</v>
          </cell>
          <cell r="E114" t="e">
            <v>#N/A</v>
          </cell>
        </row>
        <row r="115">
          <cell r="C115" t="e">
            <v>#N/A</v>
          </cell>
          <cell r="D115" t="e">
            <v>#N/A</v>
          </cell>
          <cell r="E115" t="e">
            <v>#N/A</v>
          </cell>
        </row>
        <row r="116">
          <cell r="C116" t="e">
            <v>#N/A</v>
          </cell>
          <cell r="D116" t="e">
            <v>#N/A</v>
          </cell>
          <cell r="E116" t="e">
            <v>#N/A</v>
          </cell>
        </row>
        <row r="117">
          <cell r="C117" t="e">
            <v>#N/A</v>
          </cell>
          <cell r="D117" t="e">
            <v>#N/A</v>
          </cell>
          <cell r="E117" t="e">
            <v>#N/A</v>
          </cell>
        </row>
        <row r="118">
          <cell r="C118" t="e">
            <v>#N/A</v>
          </cell>
          <cell r="D118" t="e">
            <v>#N/A</v>
          </cell>
          <cell r="E118" t="e">
            <v>#N/A</v>
          </cell>
        </row>
        <row r="119">
          <cell r="C119" t="e">
            <v>#N/A</v>
          </cell>
          <cell r="D119" t="e">
            <v>#N/A</v>
          </cell>
          <cell r="E119" t="e">
            <v>#N/A</v>
          </cell>
        </row>
        <row r="120">
          <cell r="C120" t="e">
            <v>#N/A</v>
          </cell>
          <cell r="D120" t="e">
            <v>#N/A</v>
          </cell>
          <cell r="E120" t="e">
            <v>#N/A</v>
          </cell>
        </row>
        <row r="121">
          <cell r="C121" t="e">
            <v>#N/A</v>
          </cell>
          <cell r="D121" t="e">
            <v>#N/A</v>
          </cell>
          <cell r="E121" t="e">
            <v>#N/A</v>
          </cell>
        </row>
        <row r="122">
          <cell r="C122" t="e">
            <v>#N/A</v>
          </cell>
          <cell r="D122" t="e">
            <v>#N/A</v>
          </cell>
          <cell r="E122" t="e">
            <v>#N/A</v>
          </cell>
        </row>
        <row r="123">
          <cell r="C123" t="e">
            <v>#N/A</v>
          </cell>
          <cell r="D123" t="e">
            <v>#N/A</v>
          </cell>
          <cell r="E123" t="e">
            <v>#N/A</v>
          </cell>
        </row>
        <row r="124">
          <cell r="C124" t="e">
            <v>#N/A</v>
          </cell>
          <cell r="D124" t="e">
            <v>#N/A</v>
          </cell>
          <cell r="E124" t="e">
            <v>#N/A</v>
          </cell>
        </row>
        <row r="125">
          <cell r="C125" t="e">
            <v>#N/A</v>
          </cell>
          <cell r="D125" t="e">
            <v>#N/A</v>
          </cell>
          <cell r="E125" t="e">
            <v>#N/A</v>
          </cell>
        </row>
        <row r="126">
          <cell r="C126" t="e">
            <v>#N/A</v>
          </cell>
          <cell r="D126" t="e">
            <v>#N/A</v>
          </cell>
          <cell r="E126" t="e">
            <v>#N/A</v>
          </cell>
        </row>
        <row r="127">
          <cell r="C127" t="e">
            <v>#N/A</v>
          </cell>
          <cell r="D127" t="e">
            <v>#N/A</v>
          </cell>
          <cell r="E127" t="e">
            <v>#N/A</v>
          </cell>
        </row>
        <row r="128">
          <cell r="C128" t="e">
            <v>#N/A</v>
          </cell>
          <cell r="D128" t="e">
            <v>#N/A</v>
          </cell>
          <cell r="E128" t="e">
            <v>#N/A</v>
          </cell>
        </row>
        <row r="129">
          <cell r="C129" t="e">
            <v>#N/A</v>
          </cell>
          <cell r="D129" t="e">
            <v>#N/A</v>
          </cell>
          <cell r="E129" t="e">
            <v>#N/A</v>
          </cell>
        </row>
        <row r="130">
          <cell r="C130" t="e">
            <v>#N/A</v>
          </cell>
          <cell r="D130" t="e">
            <v>#N/A</v>
          </cell>
          <cell r="E130" t="e">
            <v>#N/A</v>
          </cell>
        </row>
        <row r="131">
          <cell r="C131" t="e">
            <v>#N/A</v>
          </cell>
          <cell r="D131" t="e">
            <v>#N/A</v>
          </cell>
          <cell r="E131" t="e">
            <v>#N/A</v>
          </cell>
        </row>
        <row r="132">
          <cell r="C132" t="e">
            <v>#N/A</v>
          </cell>
          <cell r="D132" t="e">
            <v>#N/A</v>
          </cell>
          <cell r="E132" t="e">
            <v>#N/A</v>
          </cell>
        </row>
        <row r="133">
          <cell r="C133" t="e">
            <v>#N/A</v>
          </cell>
          <cell r="D133" t="e">
            <v>#N/A</v>
          </cell>
          <cell r="E133" t="e">
            <v>#N/A</v>
          </cell>
        </row>
        <row r="134">
          <cell r="C134" t="e">
            <v>#N/A</v>
          </cell>
          <cell r="D134" t="e">
            <v>#N/A</v>
          </cell>
          <cell r="E134" t="e">
            <v>#N/A</v>
          </cell>
        </row>
        <row r="135">
          <cell r="C135" t="e">
            <v>#N/A</v>
          </cell>
          <cell r="D135" t="e">
            <v>#N/A</v>
          </cell>
          <cell r="E135" t="e">
            <v>#N/A</v>
          </cell>
        </row>
        <row r="136">
          <cell r="C136" t="e">
            <v>#N/A</v>
          </cell>
          <cell r="D136" t="e">
            <v>#N/A</v>
          </cell>
          <cell r="E136" t="e">
            <v>#N/A</v>
          </cell>
        </row>
        <row r="137">
          <cell r="C137" t="e">
            <v>#N/A</v>
          </cell>
          <cell r="D137" t="e">
            <v>#N/A</v>
          </cell>
          <cell r="E137" t="e">
            <v>#N/A</v>
          </cell>
        </row>
        <row r="138">
          <cell r="C138" t="e">
            <v>#N/A</v>
          </cell>
          <cell r="D138" t="e">
            <v>#N/A</v>
          </cell>
          <cell r="E138" t="e">
            <v>#N/A</v>
          </cell>
        </row>
        <row r="139">
          <cell r="C139" t="e">
            <v>#N/A</v>
          </cell>
          <cell r="D139" t="e">
            <v>#N/A</v>
          </cell>
          <cell r="E139" t="e">
            <v>#N/A</v>
          </cell>
        </row>
        <row r="140">
          <cell r="C140" t="e">
            <v>#N/A</v>
          </cell>
          <cell r="D140" t="e">
            <v>#N/A</v>
          </cell>
          <cell r="E140" t="e">
            <v>#N/A</v>
          </cell>
        </row>
        <row r="141">
          <cell r="C141" t="e">
            <v>#N/A</v>
          </cell>
          <cell r="D141" t="e">
            <v>#N/A</v>
          </cell>
          <cell r="E141" t="e">
            <v>#N/A</v>
          </cell>
        </row>
        <row r="142">
          <cell r="C142" t="e">
            <v>#N/A</v>
          </cell>
          <cell r="D142" t="e">
            <v>#N/A</v>
          </cell>
          <cell r="E142" t="e">
            <v>#N/A</v>
          </cell>
        </row>
        <row r="143">
          <cell r="C143" t="e">
            <v>#N/A</v>
          </cell>
          <cell r="D143" t="e">
            <v>#N/A</v>
          </cell>
          <cell r="E143" t="e">
            <v>#N/A</v>
          </cell>
        </row>
        <row r="144">
          <cell r="C144" t="e">
            <v>#N/A</v>
          </cell>
          <cell r="D144" t="e">
            <v>#N/A</v>
          </cell>
          <cell r="E144" t="e">
            <v>#N/A</v>
          </cell>
        </row>
        <row r="145">
          <cell r="C145" t="e">
            <v>#N/A</v>
          </cell>
          <cell r="D145" t="e">
            <v>#N/A</v>
          </cell>
          <cell r="E145" t="e">
            <v>#N/A</v>
          </cell>
        </row>
        <row r="146">
          <cell r="C146" t="e">
            <v>#N/A</v>
          </cell>
          <cell r="D146" t="e">
            <v>#N/A</v>
          </cell>
          <cell r="E146" t="e">
            <v>#N/A</v>
          </cell>
        </row>
        <row r="147">
          <cell r="C147" t="e">
            <v>#N/A</v>
          </cell>
          <cell r="D147" t="e">
            <v>#N/A</v>
          </cell>
          <cell r="E147" t="e">
            <v>#N/A</v>
          </cell>
        </row>
        <row r="148">
          <cell r="C148" t="e">
            <v>#N/A</v>
          </cell>
          <cell r="D148" t="e">
            <v>#N/A</v>
          </cell>
          <cell r="E148" t="e">
            <v>#N/A</v>
          </cell>
        </row>
        <row r="149">
          <cell r="C149" t="e">
            <v>#N/A</v>
          </cell>
          <cell r="D149" t="e">
            <v>#N/A</v>
          </cell>
          <cell r="E149" t="e">
            <v>#N/A</v>
          </cell>
        </row>
        <row r="150">
          <cell r="C150" t="e">
            <v>#N/A</v>
          </cell>
          <cell r="D150" t="e">
            <v>#N/A</v>
          </cell>
          <cell r="E150" t="e">
            <v>#N/A</v>
          </cell>
        </row>
        <row r="151">
          <cell r="C151" t="e">
            <v>#N/A</v>
          </cell>
          <cell r="D151" t="e">
            <v>#N/A</v>
          </cell>
          <cell r="E151" t="e">
            <v>#N/A</v>
          </cell>
        </row>
        <row r="152">
          <cell r="C152" t="e">
            <v>#N/A</v>
          </cell>
          <cell r="D152" t="e">
            <v>#N/A</v>
          </cell>
          <cell r="E152" t="e">
            <v>#N/A</v>
          </cell>
        </row>
        <row r="153">
          <cell r="C153" t="e">
            <v>#N/A</v>
          </cell>
          <cell r="D153" t="e">
            <v>#N/A</v>
          </cell>
          <cell r="E153" t="e">
            <v>#N/A</v>
          </cell>
        </row>
        <row r="154">
          <cell r="C154" t="e">
            <v>#N/A</v>
          </cell>
          <cell r="D154" t="e">
            <v>#N/A</v>
          </cell>
          <cell r="E154" t="e">
            <v>#N/A</v>
          </cell>
        </row>
        <row r="155">
          <cell r="C155" t="e">
            <v>#N/A</v>
          </cell>
          <cell r="D155" t="e">
            <v>#N/A</v>
          </cell>
          <cell r="E155" t="e">
            <v>#N/A</v>
          </cell>
        </row>
        <row r="156">
          <cell r="C156" t="e">
            <v>#N/A</v>
          </cell>
          <cell r="D156" t="e">
            <v>#N/A</v>
          </cell>
          <cell r="E156" t="e">
            <v>#N/A</v>
          </cell>
        </row>
        <row r="157">
          <cell r="C157" t="e">
            <v>#N/A</v>
          </cell>
          <cell r="D157" t="e">
            <v>#N/A</v>
          </cell>
          <cell r="E157" t="e">
            <v>#N/A</v>
          </cell>
        </row>
        <row r="158">
          <cell r="C158" t="e">
            <v>#N/A</v>
          </cell>
          <cell r="D158" t="e">
            <v>#N/A</v>
          </cell>
          <cell r="E158" t="e">
            <v>#N/A</v>
          </cell>
        </row>
        <row r="159">
          <cell r="C159" t="e">
            <v>#N/A</v>
          </cell>
          <cell r="D159" t="e">
            <v>#N/A</v>
          </cell>
          <cell r="E159" t="e">
            <v>#N/A</v>
          </cell>
        </row>
        <row r="160">
          <cell r="C160" t="e">
            <v>#N/A</v>
          </cell>
          <cell r="D160" t="e">
            <v>#N/A</v>
          </cell>
          <cell r="E160" t="e">
            <v>#N/A</v>
          </cell>
        </row>
        <row r="161">
          <cell r="C161" t="e">
            <v>#N/A</v>
          </cell>
          <cell r="D161" t="e">
            <v>#N/A</v>
          </cell>
          <cell r="E161" t="e">
            <v>#N/A</v>
          </cell>
        </row>
        <row r="162">
          <cell r="C162" t="e">
            <v>#N/A</v>
          </cell>
          <cell r="D162" t="e">
            <v>#N/A</v>
          </cell>
          <cell r="E162" t="e">
            <v>#N/A</v>
          </cell>
        </row>
        <row r="163">
          <cell r="C163" t="e">
            <v>#N/A</v>
          </cell>
          <cell r="D163" t="e">
            <v>#N/A</v>
          </cell>
          <cell r="E163" t="e">
            <v>#N/A</v>
          </cell>
        </row>
        <row r="164">
          <cell r="C164" t="e">
            <v>#N/A</v>
          </cell>
          <cell r="D164" t="e">
            <v>#N/A</v>
          </cell>
          <cell r="E164" t="e">
            <v>#N/A</v>
          </cell>
        </row>
        <row r="165">
          <cell r="C165" t="e">
            <v>#N/A</v>
          </cell>
          <cell r="D165" t="e">
            <v>#N/A</v>
          </cell>
          <cell r="E165" t="e">
            <v>#N/A</v>
          </cell>
        </row>
        <row r="166">
          <cell r="C166" t="e">
            <v>#N/A</v>
          </cell>
          <cell r="D166" t="e">
            <v>#N/A</v>
          </cell>
          <cell r="E166" t="e">
            <v>#N/A</v>
          </cell>
        </row>
        <row r="167">
          <cell r="C167" t="e">
            <v>#N/A</v>
          </cell>
          <cell r="D167" t="e">
            <v>#N/A</v>
          </cell>
          <cell r="E167" t="e">
            <v>#N/A</v>
          </cell>
        </row>
        <row r="168">
          <cell r="C168" t="e">
            <v>#N/A</v>
          </cell>
          <cell r="D168" t="e">
            <v>#N/A</v>
          </cell>
          <cell r="E168" t="e">
            <v>#N/A</v>
          </cell>
        </row>
        <row r="169">
          <cell r="C169" t="e">
            <v>#N/A</v>
          </cell>
          <cell r="D169" t="e">
            <v>#N/A</v>
          </cell>
          <cell r="E169" t="e">
            <v>#N/A</v>
          </cell>
        </row>
        <row r="170">
          <cell r="C170" t="e">
            <v>#N/A</v>
          </cell>
          <cell r="D170" t="e">
            <v>#N/A</v>
          </cell>
          <cell r="E170" t="e">
            <v>#N/A</v>
          </cell>
        </row>
        <row r="171">
          <cell r="C171" t="e">
            <v>#N/A</v>
          </cell>
          <cell r="D171" t="e">
            <v>#N/A</v>
          </cell>
          <cell r="E171" t="e">
            <v>#N/A</v>
          </cell>
        </row>
        <row r="172">
          <cell r="C172" t="e">
            <v>#N/A</v>
          </cell>
          <cell r="D172" t="e">
            <v>#N/A</v>
          </cell>
          <cell r="E172" t="e">
            <v>#N/A</v>
          </cell>
        </row>
        <row r="173">
          <cell r="C173" t="e">
            <v>#N/A</v>
          </cell>
          <cell r="D173" t="e">
            <v>#N/A</v>
          </cell>
          <cell r="E173" t="e">
            <v>#N/A</v>
          </cell>
        </row>
        <row r="174">
          <cell r="C174" t="e">
            <v>#N/A</v>
          </cell>
          <cell r="D174" t="e">
            <v>#N/A</v>
          </cell>
          <cell r="E174" t="e">
            <v>#N/A</v>
          </cell>
        </row>
        <row r="175">
          <cell r="C175" t="e">
            <v>#N/A</v>
          </cell>
          <cell r="D175" t="e">
            <v>#N/A</v>
          </cell>
          <cell r="E175" t="e">
            <v>#N/A</v>
          </cell>
        </row>
        <row r="176">
          <cell r="C176" t="e">
            <v>#N/A</v>
          </cell>
          <cell r="D176" t="e">
            <v>#N/A</v>
          </cell>
          <cell r="E176" t="e">
            <v>#N/A</v>
          </cell>
        </row>
        <row r="177">
          <cell r="C177" t="e">
            <v>#N/A</v>
          </cell>
          <cell r="D177" t="e">
            <v>#N/A</v>
          </cell>
          <cell r="E177" t="e">
            <v>#N/A</v>
          </cell>
        </row>
        <row r="178">
          <cell r="C178" t="e">
            <v>#N/A</v>
          </cell>
          <cell r="D178" t="e">
            <v>#N/A</v>
          </cell>
          <cell r="E178" t="e">
            <v>#N/A</v>
          </cell>
        </row>
        <row r="179">
          <cell r="C179" t="e">
            <v>#N/A</v>
          </cell>
          <cell r="D179" t="e">
            <v>#N/A</v>
          </cell>
          <cell r="E179" t="e">
            <v>#N/A</v>
          </cell>
        </row>
        <row r="180">
          <cell r="C180" t="e">
            <v>#N/A</v>
          </cell>
          <cell r="D180" t="e">
            <v>#N/A</v>
          </cell>
          <cell r="E180" t="e">
            <v>#N/A</v>
          </cell>
        </row>
        <row r="181">
          <cell r="C181" t="e">
            <v>#N/A</v>
          </cell>
          <cell r="D181" t="e">
            <v>#N/A</v>
          </cell>
          <cell r="E181" t="e">
            <v>#N/A</v>
          </cell>
        </row>
        <row r="182">
          <cell r="C182" t="e">
            <v>#N/A</v>
          </cell>
          <cell r="D182" t="e">
            <v>#N/A</v>
          </cell>
          <cell r="E182" t="e">
            <v>#N/A</v>
          </cell>
        </row>
        <row r="183">
          <cell r="C183" t="e">
            <v>#N/A</v>
          </cell>
          <cell r="D183" t="e">
            <v>#N/A</v>
          </cell>
          <cell r="E183" t="e">
            <v>#N/A</v>
          </cell>
        </row>
        <row r="184">
          <cell r="C184" t="e">
            <v>#N/A</v>
          </cell>
          <cell r="D184" t="e">
            <v>#N/A</v>
          </cell>
          <cell r="E184" t="e">
            <v>#N/A</v>
          </cell>
        </row>
        <row r="185">
          <cell r="C185" t="e">
            <v>#N/A</v>
          </cell>
          <cell r="D185" t="e">
            <v>#N/A</v>
          </cell>
          <cell r="E185" t="e">
            <v>#N/A</v>
          </cell>
        </row>
        <row r="186">
          <cell r="C186" t="e">
            <v>#N/A</v>
          </cell>
          <cell r="D186" t="e">
            <v>#N/A</v>
          </cell>
          <cell r="E186" t="e">
            <v>#N/A</v>
          </cell>
        </row>
        <row r="187">
          <cell r="C187" t="e">
            <v>#N/A</v>
          </cell>
          <cell r="D187" t="e">
            <v>#N/A</v>
          </cell>
          <cell r="E187" t="e">
            <v>#N/A</v>
          </cell>
        </row>
        <row r="188">
          <cell r="C188" t="e">
            <v>#N/A</v>
          </cell>
          <cell r="D188" t="e">
            <v>#N/A</v>
          </cell>
          <cell r="E188" t="e">
            <v>#N/A</v>
          </cell>
        </row>
        <row r="189">
          <cell r="C189" t="e">
            <v>#N/A</v>
          </cell>
          <cell r="D189" t="e">
            <v>#N/A</v>
          </cell>
          <cell r="E189" t="e">
            <v>#N/A</v>
          </cell>
        </row>
        <row r="190">
          <cell r="C190" t="e">
            <v>#N/A</v>
          </cell>
          <cell r="D190" t="e">
            <v>#N/A</v>
          </cell>
          <cell r="E190" t="e">
            <v>#N/A</v>
          </cell>
        </row>
        <row r="191">
          <cell r="C191" t="e">
            <v>#N/A</v>
          </cell>
          <cell r="D191" t="e">
            <v>#N/A</v>
          </cell>
          <cell r="E191" t="e">
            <v>#N/A</v>
          </cell>
        </row>
        <row r="192">
          <cell r="C192" t="e">
            <v>#N/A</v>
          </cell>
          <cell r="D192" t="e">
            <v>#N/A</v>
          </cell>
          <cell r="E192" t="e">
            <v>#N/A</v>
          </cell>
        </row>
        <row r="193">
          <cell r="C193" t="e">
            <v>#N/A</v>
          </cell>
          <cell r="D193" t="e">
            <v>#N/A</v>
          </cell>
          <cell r="E193" t="e">
            <v>#N/A</v>
          </cell>
        </row>
        <row r="194">
          <cell r="C194" t="e">
            <v>#N/A</v>
          </cell>
          <cell r="D194" t="e">
            <v>#N/A</v>
          </cell>
          <cell r="E194" t="e">
            <v>#N/A</v>
          </cell>
        </row>
        <row r="195">
          <cell r="C195" t="e">
            <v>#N/A</v>
          </cell>
          <cell r="D195" t="e">
            <v>#N/A</v>
          </cell>
          <cell r="E195" t="e">
            <v>#N/A</v>
          </cell>
        </row>
        <row r="196">
          <cell r="C196" t="e">
            <v>#N/A</v>
          </cell>
          <cell r="D196" t="e">
            <v>#N/A</v>
          </cell>
          <cell r="E196" t="e">
            <v>#N/A</v>
          </cell>
        </row>
        <row r="197">
          <cell r="C197" t="e">
            <v>#N/A</v>
          </cell>
          <cell r="D197" t="e">
            <v>#N/A</v>
          </cell>
          <cell r="E197" t="e">
            <v>#N/A</v>
          </cell>
        </row>
        <row r="198">
          <cell r="C198" t="e">
            <v>#N/A</v>
          </cell>
          <cell r="D198" t="e">
            <v>#N/A</v>
          </cell>
          <cell r="E198" t="e">
            <v>#N/A</v>
          </cell>
        </row>
        <row r="199">
          <cell r="C199" t="e">
            <v>#N/A</v>
          </cell>
          <cell r="D199" t="e">
            <v>#N/A</v>
          </cell>
          <cell r="E199" t="e">
            <v>#N/A</v>
          </cell>
        </row>
        <row r="200">
          <cell r="C200" t="e">
            <v>#N/A</v>
          </cell>
          <cell r="D200" t="e">
            <v>#N/A</v>
          </cell>
          <cell r="E200" t="e">
            <v>#N/A</v>
          </cell>
        </row>
        <row r="201">
          <cell r="C201" t="e">
            <v>#N/A</v>
          </cell>
          <cell r="D201" t="e">
            <v>#N/A</v>
          </cell>
          <cell r="E201" t="e">
            <v>#N/A</v>
          </cell>
        </row>
        <row r="202">
          <cell r="C202" t="e">
            <v>#N/A</v>
          </cell>
          <cell r="D202" t="e">
            <v>#N/A</v>
          </cell>
          <cell r="E202" t="e">
            <v>#N/A</v>
          </cell>
        </row>
        <row r="203">
          <cell r="C203" t="e">
            <v>#N/A</v>
          </cell>
          <cell r="D203" t="e">
            <v>#N/A</v>
          </cell>
          <cell r="E203" t="e">
            <v>#N/A</v>
          </cell>
        </row>
        <row r="204">
          <cell r="C204" t="e">
            <v>#N/A</v>
          </cell>
          <cell r="D204" t="e">
            <v>#N/A</v>
          </cell>
          <cell r="E204" t="e">
            <v>#N/A</v>
          </cell>
        </row>
        <row r="205">
          <cell r="C205" t="e">
            <v>#N/A</v>
          </cell>
          <cell r="D205" t="e">
            <v>#N/A</v>
          </cell>
          <cell r="E205" t="e">
            <v>#N/A</v>
          </cell>
        </row>
        <row r="206">
          <cell r="C206" t="e">
            <v>#N/A</v>
          </cell>
          <cell r="D206" t="e">
            <v>#N/A</v>
          </cell>
          <cell r="E206" t="e">
            <v>#N/A</v>
          </cell>
        </row>
        <row r="207">
          <cell r="C207" t="e">
            <v>#N/A</v>
          </cell>
          <cell r="D207" t="e">
            <v>#N/A</v>
          </cell>
          <cell r="E207" t="e">
            <v>#N/A</v>
          </cell>
        </row>
        <row r="208">
          <cell r="C208" t="e">
            <v>#N/A</v>
          </cell>
          <cell r="D208" t="e">
            <v>#N/A</v>
          </cell>
          <cell r="E208" t="e">
            <v>#N/A</v>
          </cell>
        </row>
        <row r="209">
          <cell r="C209" t="e">
            <v>#N/A</v>
          </cell>
          <cell r="D209" t="e">
            <v>#N/A</v>
          </cell>
          <cell r="E209" t="e">
            <v>#N/A</v>
          </cell>
        </row>
        <row r="210">
          <cell r="C210" t="e">
            <v>#N/A</v>
          </cell>
          <cell r="D210" t="e">
            <v>#N/A</v>
          </cell>
          <cell r="E210" t="e">
            <v>#N/A</v>
          </cell>
        </row>
        <row r="211">
          <cell r="C211" t="e">
            <v>#N/A</v>
          </cell>
          <cell r="D211" t="e">
            <v>#N/A</v>
          </cell>
          <cell r="E211" t="e">
            <v>#N/A</v>
          </cell>
        </row>
        <row r="212">
          <cell r="C212" t="e">
            <v>#N/A</v>
          </cell>
          <cell r="D212" t="e">
            <v>#N/A</v>
          </cell>
          <cell r="E212" t="e">
            <v>#N/A</v>
          </cell>
        </row>
        <row r="213">
          <cell r="C213" t="e">
            <v>#N/A</v>
          </cell>
          <cell r="D213" t="e">
            <v>#N/A</v>
          </cell>
          <cell r="E213" t="e">
            <v>#N/A</v>
          </cell>
        </row>
        <row r="214">
          <cell r="C214" t="e">
            <v>#N/A</v>
          </cell>
          <cell r="D214" t="e">
            <v>#N/A</v>
          </cell>
          <cell r="E214" t="e">
            <v>#N/A</v>
          </cell>
        </row>
        <row r="215">
          <cell r="C215" t="e">
            <v>#N/A</v>
          </cell>
          <cell r="D215" t="e">
            <v>#N/A</v>
          </cell>
          <cell r="E215" t="e">
            <v>#N/A</v>
          </cell>
        </row>
        <row r="216">
          <cell r="C216" t="e">
            <v>#N/A</v>
          </cell>
          <cell r="D216" t="e">
            <v>#N/A</v>
          </cell>
          <cell r="E216" t="e">
            <v>#N/A</v>
          </cell>
        </row>
        <row r="217">
          <cell r="C217" t="e">
            <v>#N/A</v>
          </cell>
          <cell r="D217" t="e">
            <v>#N/A</v>
          </cell>
          <cell r="E217" t="e">
            <v>#N/A</v>
          </cell>
        </row>
        <row r="218">
          <cell r="C218" t="e">
            <v>#N/A</v>
          </cell>
          <cell r="D218" t="e">
            <v>#N/A</v>
          </cell>
          <cell r="E218" t="e">
            <v>#N/A</v>
          </cell>
        </row>
        <row r="219">
          <cell r="C219" t="e">
            <v>#N/A</v>
          </cell>
          <cell r="D219" t="e">
            <v>#N/A</v>
          </cell>
          <cell r="E219" t="e">
            <v>#N/A</v>
          </cell>
        </row>
        <row r="220">
          <cell r="C220" t="e">
            <v>#N/A</v>
          </cell>
          <cell r="D220" t="e">
            <v>#N/A</v>
          </cell>
          <cell r="E220" t="e">
            <v>#N/A</v>
          </cell>
        </row>
        <row r="221">
          <cell r="C221" t="e">
            <v>#N/A</v>
          </cell>
          <cell r="D221" t="e">
            <v>#N/A</v>
          </cell>
          <cell r="E221" t="e">
            <v>#N/A</v>
          </cell>
        </row>
        <row r="222">
          <cell r="C222" t="e">
            <v>#N/A</v>
          </cell>
          <cell r="D222" t="e">
            <v>#N/A</v>
          </cell>
          <cell r="E222" t="e">
            <v>#N/A</v>
          </cell>
        </row>
        <row r="223">
          <cell r="C223" t="e">
            <v>#N/A</v>
          </cell>
          <cell r="D223" t="e">
            <v>#N/A</v>
          </cell>
          <cell r="E223" t="e">
            <v>#N/A</v>
          </cell>
        </row>
        <row r="224">
          <cell r="C224" t="e">
            <v>#N/A</v>
          </cell>
          <cell r="D224" t="e">
            <v>#N/A</v>
          </cell>
          <cell r="E224" t="e">
            <v>#N/A</v>
          </cell>
        </row>
        <row r="225">
          <cell r="C225" t="e">
            <v>#N/A</v>
          </cell>
          <cell r="D225" t="e">
            <v>#N/A</v>
          </cell>
          <cell r="E225" t="e">
            <v>#N/A</v>
          </cell>
        </row>
        <row r="226">
          <cell r="C226" t="e">
            <v>#N/A</v>
          </cell>
          <cell r="D226" t="e">
            <v>#N/A</v>
          </cell>
          <cell r="E226" t="e">
            <v>#N/A</v>
          </cell>
        </row>
        <row r="227">
          <cell r="C227" t="e">
            <v>#N/A</v>
          </cell>
          <cell r="D227" t="e">
            <v>#N/A</v>
          </cell>
          <cell r="E227" t="e">
            <v>#N/A</v>
          </cell>
        </row>
        <row r="228">
          <cell r="C228" t="e">
            <v>#N/A</v>
          </cell>
          <cell r="D228" t="e">
            <v>#N/A</v>
          </cell>
          <cell r="E228" t="e">
            <v>#N/A</v>
          </cell>
        </row>
        <row r="229">
          <cell r="C229" t="e">
            <v>#N/A</v>
          </cell>
          <cell r="D229" t="e">
            <v>#N/A</v>
          </cell>
          <cell r="E229" t="e">
            <v>#N/A</v>
          </cell>
        </row>
        <row r="230">
          <cell r="C230" t="e">
            <v>#N/A</v>
          </cell>
          <cell r="D230" t="e">
            <v>#N/A</v>
          </cell>
          <cell r="E230" t="e">
            <v>#N/A</v>
          </cell>
        </row>
        <row r="231">
          <cell r="C231" t="e">
            <v>#N/A</v>
          </cell>
          <cell r="D231" t="e">
            <v>#N/A</v>
          </cell>
          <cell r="E231" t="e">
            <v>#N/A</v>
          </cell>
        </row>
        <row r="232">
          <cell r="C232" t="e">
            <v>#N/A</v>
          </cell>
          <cell r="D232" t="e">
            <v>#N/A</v>
          </cell>
          <cell r="E232" t="e">
            <v>#N/A</v>
          </cell>
        </row>
        <row r="233">
          <cell r="C233" t="e">
            <v>#N/A</v>
          </cell>
          <cell r="D233" t="e">
            <v>#N/A</v>
          </cell>
          <cell r="E233" t="e">
            <v>#N/A</v>
          </cell>
        </row>
        <row r="234">
          <cell r="C234" t="e">
            <v>#N/A</v>
          </cell>
          <cell r="D234" t="e">
            <v>#N/A</v>
          </cell>
          <cell r="E234" t="e">
            <v>#N/A</v>
          </cell>
        </row>
        <row r="235">
          <cell r="C235" t="e">
            <v>#N/A</v>
          </cell>
          <cell r="D235" t="e">
            <v>#N/A</v>
          </cell>
          <cell r="E235" t="e">
            <v>#N/A</v>
          </cell>
        </row>
        <row r="236">
          <cell r="C236" t="e">
            <v>#N/A</v>
          </cell>
          <cell r="D236" t="e">
            <v>#N/A</v>
          </cell>
          <cell r="E236" t="e">
            <v>#N/A</v>
          </cell>
        </row>
        <row r="237">
          <cell r="C237" t="e">
            <v>#N/A</v>
          </cell>
          <cell r="D237" t="e">
            <v>#N/A</v>
          </cell>
          <cell r="E237" t="e">
            <v>#N/A</v>
          </cell>
        </row>
        <row r="238">
          <cell r="C238" t="e">
            <v>#N/A</v>
          </cell>
          <cell r="D238" t="e">
            <v>#N/A</v>
          </cell>
          <cell r="E238" t="e">
            <v>#N/A</v>
          </cell>
        </row>
        <row r="239">
          <cell r="C239" t="e">
            <v>#N/A</v>
          </cell>
          <cell r="D239" t="e">
            <v>#N/A</v>
          </cell>
          <cell r="E239" t="e">
            <v>#N/A</v>
          </cell>
        </row>
        <row r="240">
          <cell r="C240" t="e">
            <v>#N/A</v>
          </cell>
          <cell r="D240" t="e">
            <v>#N/A</v>
          </cell>
          <cell r="E240" t="e">
            <v>#N/A</v>
          </cell>
        </row>
        <row r="241">
          <cell r="C241" t="e">
            <v>#N/A</v>
          </cell>
          <cell r="D241" t="e">
            <v>#N/A</v>
          </cell>
          <cell r="E241" t="e">
            <v>#N/A</v>
          </cell>
        </row>
        <row r="242">
          <cell r="C242" t="e">
            <v>#N/A</v>
          </cell>
          <cell r="D242" t="e">
            <v>#N/A</v>
          </cell>
          <cell r="E242" t="e">
            <v>#N/A</v>
          </cell>
        </row>
        <row r="243">
          <cell r="C243" t="e">
            <v>#N/A</v>
          </cell>
          <cell r="D243" t="e">
            <v>#N/A</v>
          </cell>
          <cell r="E243" t="e">
            <v>#N/A</v>
          </cell>
        </row>
        <row r="244">
          <cell r="C244" t="e">
            <v>#N/A</v>
          </cell>
          <cell r="D244" t="e">
            <v>#N/A</v>
          </cell>
          <cell r="E244" t="e">
            <v>#N/A</v>
          </cell>
        </row>
        <row r="245">
          <cell r="C245" t="e">
            <v>#N/A</v>
          </cell>
          <cell r="D245" t="e">
            <v>#N/A</v>
          </cell>
          <cell r="E245" t="e">
            <v>#N/A</v>
          </cell>
        </row>
        <row r="246">
          <cell r="C246" t="e">
            <v>#N/A</v>
          </cell>
          <cell r="D246" t="e">
            <v>#N/A</v>
          </cell>
          <cell r="E246" t="e">
            <v>#N/A</v>
          </cell>
        </row>
        <row r="247">
          <cell r="C247" t="e">
            <v>#N/A</v>
          </cell>
          <cell r="D247" t="e">
            <v>#N/A</v>
          </cell>
          <cell r="E247" t="e">
            <v>#N/A</v>
          </cell>
        </row>
        <row r="248">
          <cell r="C248" t="e">
            <v>#N/A</v>
          </cell>
          <cell r="D248" t="e">
            <v>#N/A</v>
          </cell>
          <cell r="E248" t="e">
            <v>#N/A</v>
          </cell>
        </row>
        <row r="249">
          <cell r="C249" t="e">
            <v>#N/A</v>
          </cell>
          <cell r="D249" t="e">
            <v>#N/A</v>
          </cell>
          <cell r="E249" t="e">
            <v>#N/A</v>
          </cell>
        </row>
        <row r="250">
          <cell r="C250" t="e">
            <v>#N/A</v>
          </cell>
          <cell r="D250" t="e">
            <v>#N/A</v>
          </cell>
          <cell r="E250" t="e">
            <v>#N/A</v>
          </cell>
        </row>
        <row r="251">
          <cell r="C251" t="e">
            <v>#N/A</v>
          </cell>
          <cell r="D251" t="e">
            <v>#N/A</v>
          </cell>
          <cell r="E251" t="e">
            <v>#N/A</v>
          </cell>
        </row>
        <row r="252">
          <cell r="C252" t="e">
            <v>#N/A</v>
          </cell>
          <cell r="D252" t="e">
            <v>#N/A</v>
          </cell>
          <cell r="E252" t="e">
            <v>#N/A</v>
          </cell>
        </row>
        <row r="253">
          <cell r="C253" t="e">
            <v>#N/A</v>
          </cell>
          <cell r="D253" t="e">
            <v>#N/A</v>
          </cell>
          <cell r="E253" t="e">
            <v>#N/A</v>
          </cell>
        </row>
        <row r="254">
          <cell r="C254" t="e">
            <v>#N/A</v>
          </cell>
          <cell r="D254" t="e">
            <v>#N/A</v>
          </cell>
          <cell r="E254" t="e">
            <v>#N/A</v>
          </cell>
        </row>
        <row r="255">
          <cell r="C255" t="e">
            <v>#N/A</v>
          </cell>
          <cell r="D255" t="e">
            <v>#N/A</v>
          </cell>
          <cell r="E255" t="e">
            <v>#N/A</v>
          </cell>
        </row>
        <row r="256">
          <cell r="C256" t="e">
            <v>#N/A</v>
          </cell>
          <cell r="D256" t="e">
            <v>#N/A</v>
          </cell>
          <cell r="E256" t="e">
            <v>#N/A</v>
          </cell>
        </row>
        <row r="257">
          <cell r="C257" t="e">
            <v>#N/A</v>
          </cell>
          <cell r="D257" t="e">
            <v>#N/A</v>
          </cell>
          <cell r="E257" t="e">
            <v>#N/A</v>
          </cell>
        </row>
        <row r="258">
          <cell r="C258" t="e">
            <v>#N/A</v>
          </cell>
          <cell r="D258" t="e">
            <v>#N/A</v>
          </cell>
          <cell r="E258" t="e">
            <v>#N/A</v>
          </cell>
        </row>
        <row r="259">
          <cell r="C259" t="e">
            <v>#N/A</v>
          </cell>
          <cell r="D259" t="e">
            <v>#N/A</v>
          </cell>
          <cell r="E259" t="e">
            <v>#N/A</v>
          </cell>
        </row>
        <row r="260">
          <cell r="C260" t="e">
            <v>#N/A</v>
          </cell>
          <cell r="D260" t="e">
            <v>#N/A</v>
          </cell>
          <cell r="E260" t="e">
            <v>#N/A</v>
          </cell>
        </row>
        <row r="261">
          <cell r="C261" t="e">
            <v>#N/A</v>
          </cell>
          <cell r="D261" t="e">
            <v>#N/A</v>
          </cell>
          <cell r="E261" t="e">
            <v>#N/A</v>
          </cell>
        </row>
        <row r="262">
          <cell r="C262" t="e">
            <v>#N/A</v>
          </cell>
          <cell r="D262" t="e">
            <v>#N/A</v>
          </cell>
          <cell r="E262" t="e">
            <v>#N/A</v>
          </cell>
        </row>
        <row r="263">
          <cell r="C263" t="e">
            <v>#N/A</v>
          </cell>
          <cell r="D263" t="e">
            <v>#N/A</v>
          </cell>
          <cell r="E263" t="e">
            <v>#N/A</v>
          </cell>
        </row>
        <row r="264">
          <cell r="C264" t="e">
            <v>#N/A</v>
          </cell>
          <cell r="D264" t="e">
            <v>#N/A</v>
          </cell>
          <cell r="E264" t="e">
            <v>#N/A</v>
          </cell>
        </row>
        <row r="265">
          <cell r="C265" t="e">
            <v>#N/A</v>
          </cell>
          <cell r="D265" t="e">
            <v>#N/A</v>
          </cell>
          <cell r="E265" t="e">
            <v>#N/A</v>
          </cell>
        </row>
        <row r="266">
          <cell r="C266" t="e">
            <v>#N/A</v>
          </cell>
          <cell r="D266" t="e">
            <v>#N/A</v>
          </cell>
          <cell r="E266" t="e">
            <v>#N/A</v>
          </cell>
        </row>
        <row r="267">
          <cell r="C267" t="e">
            <v>#N/A</v>
          </cell>
          <cell r="D267" t="e">
            <v>#N/A</v>
          </cell>
          <cell r="E267" t="e">
            <v>#N/A</v>
          </cell>
        </row>
        <row r="268">
          <cell r="C268" t="e">
            <v>#N/A</v>
          </cell>
          <cell r="D268" t="e">
            <v>#N/A</v>
          </cell>
          <cell r="E268" t="e">
            <v>#N/A</v>
          </cell>
        </row>
        <row r="269">
          <cell r="C269" t="e">
            <v>#N/A</v>
          </cell>
          <cell r="D269" t="e">
            <v>#N/A</v>
          </cell>
          <cell r="E269" t="e">
            <v>#N/A</v>
          </cell>
        </row>
        <row r="270">
          <cell r="C270" t="e">
            <v>#N/A</v>
          </cell>
          <cell r="D270" t="e">
            <v>#N/A</v>
          </cell>
          <cell r="E270" t="e">
            <v>#N/A</v>
          </cell>
        </row>
        <row r="271">
          <cell r="C271" t="e">
            <v>#N/A</v>
          </cell>
          <cell r="D271" t="e">
            <v>#N/A</v>
          </cell>
          <cell r="E271" t="e">
            <v>#N/A</v>
          </cell>
        </row>
        <row r="272">
          <cell r="C272" t="e">
            <v>#N/A</v>
          </cell>
          <cell r="D272" t="e">
            <v>#N/A</v>
          </cell>
          <cell r="E272" t="e">
            <v>#N/A</v>
          </cell>
        </row>
        <row r="273">
          <cell r="C273" t="e">
            <v>#N/A</v>
          </cell>
          <cell r="D273" t="e">
            <v>#N/A</v>
          </cell>
          <cell r="E273" t="e">
            <v>#N/A</v>
          </cell>
        </row>
        <row r="274">
          <cell r="C274" t="e">
            <v>#N/A</v>
          </cell>
          <cell r="D274" t="e">
            <v>#N/A</v>
          </cell>
          <cell r="E274" t="e">
            <v>#N/A</v>
          </cell>
        </row>
        <row r="275">
          <cell r="C275" t="e">
            <v>#N/A</v>
          </cell>
          <cell r="D275" t="e">
            <v>#N/A</v>
          </cell>
          <cell r="E275" t="e">
            <v>#N/A</v>
          </cell>
        </row>
        <row r="276">
          <cell r="C276" t="e">
            <v>#N/A</v>
          </cell>
          <cell r="D276" t="e">
            <v>#N/A</v>
          </cell>
          <cell r="E276" t="e">
            <v>#N/A</v>
          </cell>
        </row>
        <row r="277">
          <cell r="C277" t="e">
            <v>#N/A</v>
          </cell>
          <cell r="D277" t="e">
            <v>#N/A</v>
          </cell>
          <cell r="E277" t="e">
            <v>#N/A</v>
          </cell>
        </row>
        <row r="278">
          <cell r="C278" t="e">
            <v>#N/A</v>
          </cell>
          <cell r="D278" t="e">
            <v>#N/A</v>
          </cell>
          <cell r="E278" t="e">
            <v>#N/A</v>
          </cell>
        </row>
        <row r="279">
          <cell r="C279" t="e">
            <v>#N/A</v>
          </cell>
          <cell r="D279" t="e">
            <v>#N/A</v>
          </cell>
          <cell r="E279" t="e">
            <v>#N/A</v>
          </cell>
        </row>
        <row r="280">
          <cell r="C280" t="e">
            <v>#N/A</v>
          </cell>
          <cell r="D280" t="e">
            <v>#N/A</v>
          </cell>
          <cell r="E280" t="e">
            <v>#N/A</v>
          </cell>
        </row>
        <row r="281">
          <cell r="C281" t="e">
            <v>#N/A</v>
          </cell>
          <cell r="D281" t="e">
            <v>#N/A</v>
          </cell>
          <cell r="E281" t="e">
            <v>#N/A</v>
          </cell>
        </row>
        <row r="282">
          <cell r="C282" t="e">
            <v>#N/A</v>
          </cell>
          <cell r="D282" t="e">
            <v>#N/A</v>
          </cell>
          <cell r="E282" t="e">
            <v>#N/A</v>
          </cell>
        </row>
        <row r="283">
          <cell r="C283" t="e">
            <v>#N/A</v>
          </cell>
          <cell r="D283" t="e">
            <v>#N/A</v>
          </cell>
          <cell r="E283" t="e">
            <v>#N/A</v>
          </cell>
        </row>
        <row r="284">
          <cell r="C284" t="e">
            <v>#N/A</v>
          </cell>
          <cell r="D284" t="e">
            <v>#N/A</v>
          </cell>
          <cell r="E284" t="e">
            <v>#N/A</v>
          </cell>
        </row>
        <row r="285">
          <cell r="C285" t="e">
            <v>#N/A</v>
          </cell>
          <cell r="D285" t="e">
            <v>#N/A</v>
          </cell>
          <cell r="E285" t="e">
            <v>#N/A</v>
          </cell>
        </row>
        <row r="286">
          <cell r="C286" t="e">
            <v>#N/A</v>
          </cell>
          <cell r="D286" t="e">
            <v>#N/A</v>
          </cell>
          <cell r="E286" t="e">
            <v>#N/A</v>
          </cell>
        </row>
        <row r="287">
          <cell r="C287" t="e">
            <v>#N/A</v>
          </cell>
          <cell r="D287" t="e">
            <v>#N/A</v>
          </cell>
          <cell r="E287" t="e">
            <v>#N/A</v>
          </cell>
        </row>
        <row r="288">
          <cell r="C288" t="e">
            <v>#N/A</v>
          </cell>
          <cell r="D288" t="e">
            <v>#N/A</v>
          </cell>
          <cell r="E288" t="e">
            <v>#N/A</v>
          </cell>
        </row>
        <row r="289">
          <cell r="C289" t="e">
            <v>#N/A</v>
          </cell>
          <cell r="D289" t="e">
            <v>#N/A</v>
          </cell>
          <cell r="E289" t="e">
            <v>#N/A</v>
          </cell>
        </row>
        <row r="290">
          <cell r="C290" t="e">
            <v>#N/A</v>
          </cell>
          <cell r="D290" t="e">
            <v>#N/A</v>
          </cell>
          <cell r="E290" t="e">
            <v>#N/A</v>
          </cell>
        </row>
        <row r="291">
          <cell r="C291" t="e">
            <v>#N/A</v>
          </cell>
          <cell r="D291" t="e">
            <v>#N/A</v>
          </cell>
          <cell r="E291" t="e">
            <v>#N/A</v>
          </cell>
        </row>
        <row r="292">
          <cell r="C292" t="e">
            <v>#N/A</v>
          </cell>
          <cell r="D292" t="e">
            <v>#N/A</v>
          </cell>
          <cell r="E292" t="e">
            <v>#N/A</v>
          </cell>
        </row>
        <row r="293">
          <cell r="C293" t="e">
            <v>#N/A</v>
          </cell>
          <cell r="D293" t="e">
            <v>#N/A</v>
          </cell>
          <cell r="E293" t="e">
            <v>#N/A</v>
          </cell>
        </row>
        <row r="294">
          <cell r="C294" t="e">
            <v>#N/A</v>
          </cell>
          <cell r="D294" t="e">
            <v>#N/A</v>
          </cell>
          <cell r="E294" t="e">
            <v>#N/A</v>
          </cell>
        </row>
        <row r="295">
          <cell r="C295" t="e">
            <v>#N/A</v>
          </cell>
          <cell r="D295" t="e">
            <v>#N/A</v>
          </cell>
          <cell r="E295" t="e">
            <v>#N/A</v>
          </cell>
        </row>
        <row r="296">
          <cell r="C296" t="e">
            <v>#N/A</v>
          </cell>
          <cell r="D296" t="e">
            <v>#N/A</v>
          </cell>
          <cell r="E296" t="e">
            <v>#N/A</v>
          </cell>
        </row>
        <row r="297">
          <cell r="C297" t="e">
            <v>#N/A</v>
          </cell>
          <cell r="D297" t="e">
            <v>#N/A</v>
          </cell>
          <cell r="E297" t="e">
            <v>#N/A</v>
          </cell>
        </row>
        <row r="298">
          <cell r="C298" t="e">
            <v>#N/A</v>
          </cell>
          <cell r="D298" t="e">
            <v>#N/A</v>
          </cell>
          <cell r="E298" t="e">
            <v>#N/A</v>
          </cell>
        </row>
        <row r="299">
          <cell r="C299" t="e">
            <v>#N/A</v>
          </cell>
          <cell r="D299" t="e">
            <v>#N/A</v>
          </cell>
          <cell r="E299" t="e">
            <v>#N/A</v>
          </cell>
        </row>
        <row r="300">
          <cell r="C300" t="e">
            <v>#N/A</v>
          </cell>
          <cell r="D300" t="e">
            <v>#N/A</v>
          </cell>
          <cell r="E300" t="e">
            <v>#N/A</v>
          </cell>
        </row>
        <row r="301">
          <cell r="C301" t="e">
            <v>#N/A</v>
          </cell>
          <cell r="D301" t="e">
            <v>#N/A</v>
          </cell>
          <cell r="E301" t="e">
            <v>#N/A</v>
          </cell>
        </row>
        <row r="302">
          <cell r="C302" t="e">
            <v>#N/A</v>
          </cell>
          <cell r="D302" t="e">
            <v>#N/A</v>
          </cell>
          <cell r="E302" t="e">
            <v>#N/A</v>
          </cell>
        </row>
        <row r="303">
          <cell r="C303" t="e">
            <v>#N/A</v>
          </cell>
          <cell r="D303" t="e">
            <v>#N/A</v>
          </cell>
          <cell r="E303" t="e">
            <v>#N/A</v>
          </cell>
        </row>
        <row r="304">
          <cell r="C304" t="e">
            <v>#N/A</v>
          </cell>
          <cell r="D304" t="e">
            <v>#N/A</v>
          </cell>
          <cell r="E304" t="e">
            <v>#N/A</v>
          </cell>
        </row>
        <row r="305">
          <cell r="C305" t="e">
            <v>#N/A</v>
          </cell>
          <cell r="D305" t="e">
            <v>#N/A</v>
          </cell>
          <cell r="E305" t="e">
            <v>#N/A</v>
          </cell>
        </row>
        <row r="306">
          <cell r="C306" t="e">
            <v>#N/A</v>
          </cell>
          <cell r="D306" t="e">
            <v>#N/A</v>
          </cell>
          <cell r="E306" t="e">
            <v>#N/A</v>
          </cell>
        </row>
        <row r="307">
          <cell r="C307" t="e">
            <v>#N/A</v>
          </cell>
          <cell r="D307" t="e">
            <v>#N/A</v>
          </cell>
          <cell r="E307" t="e">
            <v>#N/A</v>
          </cell>
        </row>
        <row r="308">
          <cell r="C308" t="e">
            <v>#N/A</v>
          </cell>
          <cell r="D308" t="e">
            <v>#N/A</v>
          </cell>
          <cell r="E308" t="e">
            <v>#N/A</v>
          </cell>
        </row>
        <row r="309">
          <cell r="C309" t="e">
            <v>#N/A</v>
          </cell>
          <cell r="D309" t="e">
            <v>#N/A</v>
          </cell>
          <cell r="E309" t="e">
            <v>#N/A</v>
          </cell>
        </row>
        <row r="310">
          <cell r="C310" t="e">
            <v>#N/A</v>
          </cell>
          <cell r="D310" t="e">
            <v>#N/A</v>
          </cell>
          <cell r="E310" t="e">
            <v>#N/A</v>
          </cell>
        </row>
        <row r="311">
          <cell r="C311" t="e">
            <v>#N/A</v>
          </cell>
          <cell r="D311" t="e">
            <v>#N/A</v>
          </cell>
          <cell r="E311" t="e">
            <v>#N/A</v>
          </cell>
        </row>
        <row r="312">
          <cell r="C312" t="e">
            <v>#N/A</v>
          </cell>
          <cell r="D312" t="e">
            <v>#N/A</v>
          </cell>
          <cell r="E312" t="e">
            <v>#N/A</v>
          </cell>
        </row>
        <row r="313">
          <cell r="C313" t="e">
            <v>#N/A</v>
          </cell>
          <cell r="D313" t="e">
            <v>#N/A</v>
          </cell>
          <cell r="E313" t="e">
            <v>#N/A</v>
          </cell>
        </row>
        <row r="314">
          <cell r="C314" t="e">
            <v>#N/A</v>
          </cell>
          <cell r="D314" t="e">
            <v>#N/A</v>
          </cell>
          <cell r="E314" t="e">
            <v>#N/A</v>
          </cell>
        </row>
        <row r="315">
          <cell r="C315" t="e">
            <v>#N/A</v>
          </cell>
          <cell r="D315" t="e">
            <v>#N/A</v>
          </cell>
          <cell r="E315" t="e">
            <v>#N/A</v>
          </cell>
        </row>
        <row r="316">
          <cell r="C316" t="e">
            <v>#N/A</v>
          </cell>
          <cell r="D316" t="e">
            <v>#N/A</v>
          </cell>
          <cell r="E316" t="e">
            <v>#N/A</v>
          </cell>
        </row>
        <row r="317">
          <cell r="C317" t="e">
            <v>#N/A</v>
          </cell>
          <cell r="D317" t="e">
            <v>#N/A</v>
          </cell>
          <cell r="E317" t="e">
            <v>#N/A</v>
          </cell>
        </row>
        <row r="318">
          <cell r="C318" t="e">
            <v>#N/A</v>
          </cell>
          <cell r="D318" t="e">
            <v>#N/A</v>
          </cell>
          <cell r="E318" t="e">
            <v>#N/A</v>
          </cell>
        </row>
        <row r="319">
          <cell r="C319" t="e">
            <v>#N/A</v>
          </cell>
          <cell r="D319" t="e">
            <v>#N/A</v>
          </cell>
          <cell r="E319" t="e">
            <v>#N/A</v>
          </cell>
        </row>
        <row r="320">
          <cell r="C320" t="e">
            <v>#N/A</v>
          </cell>
          <cell r="D320" t="e">
            <v>#N/A</v>
          </cell>
          <cell r="E320" t="e">
            <v>#N/A</v>
          </cell>
        </row>
        <row r="321">
          <cell r="C321" t="e">
            <v>#N/A</v>
          </cell>
          <cell r="D321" t="e">
            <v>#N/A</v>
          </cell>
          <cell r="E321" t="e">
            <v>#N/A</v>
          </cell>
        </row>
        <row r="322">
          <cell r="C322" t="e">
            <v>#N/A</v>
          </cell>
          <cell r="D322" t="e">
            <v>#N/A</v>
          </cell>
          <cell r="E322" t="e">
            <v>#N/A</v>
          </cell>
        </row>
        <row r="323">
          <cell r="C323" t="e">
            <v>#N/A</v>
          </cell>
          <cell r="D323" t="e">
            <v>#N/A</v>
          </cell>
          <cell r="E323" t="e">
            <v>#N/A</v>
          </cell>
        </row>
        <row r="324">
          <cell r="C324" t="e">
            <v>#N/A</v>
          </cell>
          <cell r="D324" t="e">
            <v>#N/A</v>
          </cell>
          <cell r="E324" t="e">
            <v>#N/A</v>
          </cell>
        </row>
        <row r="325">
          <cell r="C325" t="e">
            <v>#N/A</v>
          </cell>
          <cell r="D325" t="e">
            <v>#N/A</v>
          </cell>
          <cell r="E325" t="e">
            <v>#N/A</v>
          </cell>
        </row>
        <row r="326">
          <cell r="C326" t="e">
            <v>#N/A</v>
          </cell>
          <cell r="D326" t="e">
            <v>#N/A</v>
          </cell>
          <cell r="E326" t="e">
            <v>#N/A</v>
          </cell>
        </row>
        <row r="327">
          <cell r="C327" t="e">
            <v>#N/A</v>
          </cell>
          <cell r="D327" t="e">
            <v>#N/A</v>
          </cell>
          <cell r="E327" t="e">
            <v>#N/A</v>
          </cell>
        </row>
        <row r="328">
          <cell r="C328" t="e">
            <v>#N/A</v>
          </cell>
          <cell r="D328" t="e">
            <v>#N/A</v>
          </cell>
          <cell r="E328" t="e">
            <v>#N/A</v>
          </cell>
        </row>
        <row r="329">
          <cell r="C329" t="e">
            <v>#N/A</v>
          </cell>
          <cell r="D329" t="e">
            <v>#N/A</v>
          </cell>
          <cell r="E329" t="e">
            <v>#N/A</v>
          </cell>
        </row>
        <row r="330">
          <cell r="C330" t="e">
            <v>#N/A</v>
          </cell>
          <cell r="D330" t="e">
            <v>#N/A</v>
          </cell>
          <cell r="E330" t="e">
            <v>#N/A</v>
          </cell>
        </row>
        <row r="331">
          <cell r="C331" t="e">
            <v>#N/A</v>
          </cell>
          <cell r="D331" t="e">
            <v>#N/A</v>
          </cell>
          <cell r="E331" t="e">
            <v>#N/A</v>
          </cell>
        </row>
        <row r="332">
          <cell r="C332" t="e">
            <v>#N/A</v>
          </cell>
          <cell r="D332" t="e">
            <v>#N/A</v>
          </cell>
          <cell r="E332" t="e">
            <v>#N/A</v>
          </cell>
        </row>
        <row r="333">
          <cell r="C333" t="e">
            <v>#N/A</v>
          </cell>
          <cell r="D333" t="e">
            <v>#N/A</v>
          </cell>
          <cell r="E333" t="e">
            <v>#N/A</v>
          </cell>
        </row>
        <row r="334">
          <cell r="C334" t="e">
            <v>#N/A</v>
          </cell>
          <cell r="D334" t="e">
            <v>#N/A</v>
          </cell>
          <cell r="E334" t="e">
            <v>#N/A</v>
          </cell>
        </row>
        <row r="335">
          <cell r="C335" t="e">
            <v>#N/A</v>
          </cell>
          <cell r="D335" t="e">
            <v>#N/A</v>
          </cell>
          <cell r="E335" t="e">
            <v>#N/A</v>
          </cell>
        </row>
        <row r="336">
          <cell r="C336" t="e">
            <v>#N/A</v>
          </cell>
          <cell r="D336" t="e">
            <v>#N/A</v>
          </cell>
          <cell r="E336" t="e">
            <v>#N/A</v>
          </cell>
        </row>
        <row r="337">
          <cell r="C337" t="e">
            <v>#N/A</v>
          </cell>
          <cell r="D337" t="e">
            <v>#N/A</v>
          </cell>
          <cell r="E337" t="e">
            <v>#N/A</v>
          </cell>
        </row>
        <row r="338">
          <cell r="C338" t="e">
            <v>#N/A</v>
          </cell>
          <cell r="D338" t="e">
            <v>#N/A</v>
          </cell>
          <cell r="E338" t="e">
            <v>#N/A</v>
          </cell>
        </row>
        <row r="339">
          <cell r="C339" t="e">
            <v>#N/A</v>
          </cell>
          <cell r="D339" t="e">
            <v>#N/A</v>
          </cell>
          <cell r="E339" t="e">
            <v>#N/A</v>
          </cell>
        </row>
        <row r="340">
          <cell r="C340" t="e">
            <v>#N/A</v>
          </cell>
          <cell r="D340" t="e">
            <v>#N/A</v>
          </cell>
          <cell r="E340" t="e">
            <v>#N/A</v>
          </cell>
        </row>
        <row r="341">
          <cell r="C341" t="e">
            <v>#N/A</v>
          </cell>
          <cell r="D341" t="e">
            <v>#N/A</v>
          </cell>
          <cell r="E341" t="e">
            <v>#N/A</v>
          </cell>
        </row>
        <row r="342">
          <cell r="C342" t="e">
            <v>#N/A</v>
          </cell>
          <cell r="D342" t="e">
            <v>#N/A</v>
          </cell>
          <cell r="E342" t="e">
            <v>#N/A</v>
          </cell>
        </row>
        <row r="343">
          <cell r="C343" t="e">
            <v>#N/A</v>
          </cell>
          <cell r="D343" t="e">
            <v>#N/A</v>
          </cell>
          <cell r="E343" t="e">
            <v>#N/A</v>
          </cell>
        </row>
        <row r="344">
          <cell r="C344" t="e">
            <v>#N/A</v>
          </cell>
          <cell r="D344" t="e">
            <v>#N/A</v>
          </cell>
          <cell r="E344" t="e">
            <v>#N/A</v>
          </cell>
        </row>
        <row r="345">
          <cell r="C345" t="e">
            <v>#N/A</v>
          </cell>
          <cell r="D345" t="e">
            <v>#N/A</v>
          </cell>
          <cell r="E345" t="e">
            <v>#N/A</v>
          </cell>
        </row>
        <row r="346">
          <cell r="C346" t="e">
            <v>#N/A</v>
          </cell>
          <cell r="D346" t="e">
            <v>#N/A</v>
          </cell>
          <cell r="E346" t="e">
            <v>#N/A</v>
          </cell>
        </row>
        <row r="347">
          <cell r="C347" t="e">
            <v>#N/A</v>
          </cell>
          <cell r="D347" t="e">
            <v>#N/A</v>
          </cell>
          <cell r="E347" t="e">
            <v>#N/A</v>
          </cell>
        </row>
        <row r="348">
          <cell r="C348" t="e">
            <v>#N/A</v>
          </cell>
          <cell r="D348" t="e">
            <v>#N/A</v>
          </cell>
          <cell r="E348" t="e">
            <v>#N/A</v>
          </cell>
        </row>
        <row r="349">
          <cell r="C349" t="e">
            <v>#N/A</v>
          </cell>
          <cell r="D349" t="e">
            <v>#N/A</v>
          </cell>
          <cell r="E349" t="e">
            <v>#N/A</v>
          </cell>
        </row>
        <row r="350">
          <cell r="C350" t="e">
            <v>#N/A</v>
          </cell>
          <cell r="D350" t="e">
            <v>#N/A</v>
          </cell>
          <cell r="E350" t="e">
            <v>#N/A</v>
          </cell>
        </row>
        <row r="351">
          <cell r="C351" t="e">
            <v>#N/A</v>
          </cell>
          <cell r="D351" t="e">
            <v>#N/A</v>
          </cell>
          <cell r="E351" t="e">
            <v>#N/A</v>
          </cell>
        </row>
        <row r="352">
          <cell r="C352" t="e">
            <v>#N/A</v>
          </cell>
          <cell r="D352" t="e">
            <v>#N/A</v>
          </cell>
          <cell r="E352" t="e">
            <v>#N/A</v>
          </cell>
        </row>
        <row r="353">
          <cell r="C353" t="e">
            <v>#N/A</v>
          </cell>
          <cell r="D353" t="e">
            <v>#N/A</v>
          </cell>
          <cell r="E353" t="e">
            <v>#N/A</v>
          </cell>
        </row>
        <row r="354">
          <cell r="C354" t="e">
            <v>#N/A</v>
          </cell>
          <cell r="D354" t="e">
            <v>#N/A</v>
          </cell>
          <cell r="E354" t="e">
            <v>#N/A</v>
          </cell>
        </row>
        <row r="355">
          <cell r="C355" t="e">
            <v>#N/A</v>
          </cell>
          <cell r="D355" t="e">
            <v>#N/A</v>
          </cell>
          <cell r="E355" t="e">
            <v>#N/A</v>
          </cell>
        </row>
        <row r="356">
          <cell r="C356" t="e">
            <v>#N/A</v>
          </cell>
          <cell r="D356" t="e">
            <v>#N/A</v>
          </cell>
          <cell r="E356" t="e">
            <v>#N/A</v>
          </cell>
        </row>
        <row r="357">
          <cell r="C357" t="e">
            <v>#N/A</v>
          </cell>
          <cell r="D357" t="e">
            <v>#N/A</v>
          </cell>
          <cell r="E357" t="e">
            <v>#N/A</v>
          </cell>
        </row>
        <row r="358">
          <cell r="C358" t="e">
            <v>#N/A</v>
          </cell>
          <cell r="D358" t="e">
            <v>#N/A</v>
          </cell>
          <cell r="E358" t="e">
            <v>#N/A</v>
          </cell>
        </row>
        <row r="359">
          <cell r="C359" t="e">
            <v>#N/A</v>
          </cell>
          <cell r="D359" t="e">
            <v>#N/A</v>
          </cell>
          <cell r="E359" t="e">
            <v>#N/A</v>
          </cell>
        </row>
        <row r="360">
          <cell r="C360" t="e">
            <v>#N/A</v>
          </cell>
          <cell r="D360" t="e">
            <v>#N/A</v>
          </cell>
          <cell r="E360" t="e">
            <v>#N/A</v>
          </cell>
        </row>
        <row r="361">
          <cell r="C361" t="e">
            <v>#N/A</v>
          </cell>
          <cell r="D361" t="e">
            <v>#N/A</v>
          </cell>
          <cell r="E361" t="e">
            <v>#N/A</v>
          </cell>
        </row>
        <row r="362">
          <cell r="C362" t="e">
            <v>#N/A</v>
          </cell>
          <cell r="D362" t="e">
            <v>#N/A</v>
          </cell>
          <cell r="E362" t="e">
            <v>#N/A</v>
          </cell>
        </row>
        <row r="363">
          <cell r="C363" t="e">
            <v>#N/A</v>
          </cell>
          <cell r="D363" t="e">
            <v>#N/A</v>
          </cell>
          <cell r="E363" t="e">
            <v>#N/A</v>
          </cell>
        </row>
        <row r="364">
          <cell r="C364" t="e">
            <v>#N/A</v>
          </cell>
          <cell r="D364" t="e">
            <v>#N/A</v>
          </cell>
          <cell r="E364" t="e">
            <v>#N/A</v>
          </cell>
        </row>
        <row r="365">
          <cell r="C365" t="e">
            <v>#N/A</v>
          </cell>
          <cell r="D365" t="e">
            <v>#N/A</v>
          </cell>
          <cell r="E365" t="e">
            <v>#N/A</v>
          </cell>
        </row>
        <row r="366">
          <cell r="C366" t="e">
            <v>#N/A</v>
          </cell>
          <cell r="D366" t="e">
            <v>#N/A</v>
          </cell>
          <cell r="E366" t="e">
            <v>#N/A</v>
          </cell>
        </row>
        <row r="367">
          <cell r="C367" t="e">
            <v>#N/A</v>
          </cell>
          <cell r="D367" t="e">
            <v>#N/A</v>
          </cell>
          <cell r="E367" t="e">
            <v>#N/A</v>
          </cell>
        </row>
        <row r="368">
          <cell r="C368" t="e">
            <v>#N/A</v>
          </cell>
          <cell r="D368" t="e">
            <v>#N/A</v>
          </cell>
          <cell r="E368" t="e">
            <v>#N/A</v>
          </cell>
        </row>
        <row r="369">
          <cell r="C369" t="e">
            <v>#N/A</v>
          </cell>
          <cell r="D369" t="e">
            <v>#N/A</v>
          </cell>
          <cell r="E369" t="e">
            <v>#N/A</v>
          </cell>
        </row>
        <row r="370">
          <cell r="C370" t="e">
            <v>#N/A</v>
          </cell>
          <cell r="D370" t="e">
            <v>#N/A</v>
          </cell>
          <cell r="E370" t="e">
            <v>#N/A</v>
          </cell>
        </row>
        <row r="371">
          <cell r="C371" t="e">
            <v>#N/A</v>
          </cell>
          <cell r="D371" t="e">
            <v>#N/A</v>
          </cell>
          <cell r="E371" t="e">
            <v>#N/A</v>
          </cell>
        </row>
        <row r="372">
          <cell r="C372" t="e">
            <v>#N/A</v>
          </cell>
          <cell r="D372" t="e">
            <v>#N/A</v>
          </cell>
          <cell r="E372" t="e">
            <v>#N/A</v>
          </cell>
        </row>
        <row r="373">
          <cell r="C373" t="e">
            <v>#N/A</v>
          </cell>
          <cell r="D373" t="e">
            <v>#N/A</v>
          </cell>
          <cell r="E373" t="e">
            <v>#N/A</v>
          </cell>
        </row>
        <row r="374">
          <cell r="C374" t="e">
            <v>#N/A</v>
          </cell>
          <cell r="D374" t="e">
            <v>#N/A</v>
          </cell>
          <cell r="E374" t="e">
            <v>#N/A</v>
          </cell>
        </row>
        <row r="375">
          <cell r="C375" t="e">
            <v>#N/A</v>
          </cell>
          <cell r="D375" t="e">
            <v>#N/A</v>
          </cell>
          <cell r="E375" t="e">
            <v>#N/A</v>
          </cell>
        </row>
        <row r="376">
          <cell r="C376" t="e">
            <v>#N/A</v>
          </cell>
          <cell r="D376" t="e">
            <v>#N/A</v>
          </cell>
          <cell r="E376" t="e">
            <v>#N/A</v>
          </cell>
        </row>
        <row r="377">
          <cell r="C377" t="e">
            <v>#N/A</v>
          </cell>
          <cell r="D377" t="e">
            <v>#N/A</v>
          </cell>
          <cell r="E377" t="e">
            <v>#N/A</v>
          </cell>
        </row>
        <row r="378">
          <cell r="C378" t="e">
            <v>#N/A</v>
          </cell>
          <cell r="D378" t="e">
            <v>#N/A</v>
          </cell>
          <cell r="E378" t="e">
            <v>#N/A</v>
          </cell>
        </row>
        <row r="379">
          <cell r="C379" t="e">
            <v>#N/A</v>
          </cell>
          <cell r="D379" t="e">
            <v>#N/A</v>
          </cell>
          <cell r="E379" t="e">
            <v>#N/A</v>
          </cell>
        </row>
        <row r="380">
          <cell r="C380" t="e">
            <v>#N/A</v>
          </cell>
          <cell r="D380" t="e">
            <v>#N/A</v>
          </cell>
          <cell r="E380" t="e">
            <v>#N/A</v>
          </cell>
        </row>
        <row r="381">
          <cell r="C381" t="e">
            <v>#N/A</v>
          </cell>
          <cell r="D381" t="e">
            <v>#N/A</v>
          </cell>
          <cell r="E381" t="e">
            <v>#N/A</v>
          </cell>
        </row>
        <row r="382">
          <cell r="C382" t="e">
            <v>#N/A</v>
          </cell>
          <cell r="D382" t="e">
            <v>#N/A</v>
          </cell>
          <cell r="E382" t="e">
            <v>#N/A</v>
          </cell>
        </row>
        <row r="383">
          <cell r="C383" t="e">
            <v>#N/A</v>
          </cell>
          <cell r="D383" t="e">
            <v>#N/A</v>
          </cell>
          <cell r="E383" t="e">
            <v>#N/A</v>
          </cell>
        </row>
        <row r="384">
          <cell r="C384" t="e">
            <v>#N/A</v>
          </cell>
          <cell r="D384" t="e">
            <v>#N/A</v>
          </cell>
          <cell r="E384" t="e">
            <v>#N/A</v>
          </cell>
        </row>
        <row r="385">
          <cell r="C385" t="e">
            <v>#N/A</v>
          </cell>
          <cell r="D385" t="e">
            <v>#N/A</v>
          </cell>
          <cell r="E385" t="e">
            <v>#N/A</v>
          </cell>
        </row>
        <row r="386">
          <cell r="C386" t="e">
            <v>#N/A</v>
          </cell>
          <cell r="D386" t="e">
            <v>#N/A</v>
          </cell>
          <cell r="E386" t="e">
            <v>#N/A</v>
          </cell>
        </row>
        <row r="387">
          <cell r="C387" t="e">
            <v>#N/A</v>
          </cell>
          <cell r="D387" t="e">
            <v>#N/A</v>
          </cell>
          <cell r="E387" t="e">
            <v>#N/A</v>
          </cell>
        </row>
        <row r="388">
          <cell r="C388" t="e">
            <v>#N/A</v>
          </cell>
          <cell r="D388" t="e">
            <v>#N/A</v>
          </cell>
          <cell r="E388" t="e">
            <v>#N/A</v>
          </cell>
        </row>
        <row r="389">
          <cell r="C389" t="e">
            <v>#N/A</v>
          </cell>
          <cell r="D389" t="e">
            <v>#N/A</v>
          </cell>
          <cell r="E389" t="e">
            <v>#N/A</v>
          </cell>
        </row>
        <row r="390">
          <cell r="C390" t="e">
            <v>#N/A</v>
          </cell>
          <cell r="D390" t="e">
            <v>#N/A</v>
          </cell>
          <cell r="E390" t="e">
            <v>#N/A</v>
          </cell>
        </row>
        <row r="391">
          <cell r="C391" t="e">
            <v>#N/A</v>
          </cell>
          <cell r="D391" t="e">
            <v>#N/A</v>
          </cell>
          <cell r="E391" t="e">
            <v>#N/A</v>
          </cell>
        </row>
        <row r="392">
          <cell r="C392" t="e">
            <v>#N/A</v>
          </cell>
          <cell r="D392" t="e">
            <v>#N/A</v>
          </cell>
          <cell r="E392" t="e">
            <v>#N/A</v>
          </cell>
        </row>
        <row r="393">
          <cell r="C393" t="e">
            <v>#N/A</v>
          </cell>
          <cell r="D393" t="e">
            <v>#N/A</v>
          </cell>
          <cell r="E393" t="e">
            <v>#N/A</v>
          </cell>
        </row>
        <row r="394">
          <cell r="C394" t="e">
            <v>#N/A</v>
          </cell>
          <cell r="D394" t="e">
            <v>#N/A</v>
          </cell>
          <cell r="E394" t="e">
            <v>#N/A</v>
          </cell>
        </row>
        <row r="395">
          <cell r="C395" t="e">
            <v>#N/A</v>
          </cell>
          <cell r="D395" t="e">
            <v>#N/A</v>
          </cell>
          <cell r="E395" t="e">
            <v>#N/A</v>
          </cell>
        </row>
        <row r="396">
          <cell r="C396" t="e">
            <v>#N/A</v>
          </cell>
          <cell r="D396" t="e">
            <v>#N/A</v>
          </cell>
          <cell r="E396" t="e">
            <v>#N/A</v>
          </cell>
        </row>
        <row r="397">
          <cell r="C397" t="e">
            <v>#N/A</v>
          </cell>
          <cell r="D397" t="e">
            <v>#N/A</v>
          </cell>
          <cell r="E397" t="e">
            <v>#N/A</v>
          </cell>
        </row>
        <row r="398">
          <cell r="C398" t="e">
            <v>#N/A</v>
          </cell>
          <cell r="D398" t="e">
            <v>#N/A</v>
          </cell>
          <cell r="E398" t="e">
            <v>#N/A</v>
          </cell>
        </row>
        <row r="399">
          <cell r="C399" t="e">
            <v>#N/A</v>
          </cell>
          <cell r="D399" t="e">
            <v>#N/A</v>
          </cell>
          <cell r="E399" t="e">
            <v>#N/A</v>
          </cell>
        </row>
        <row r="400">
          <cell r="C400" t="e">
            <v>#N/A</v>
          </cell>
          <cell r="D400" t="e">
            <v>#N/A</v>
          </cell>
          <cell r="E400" t="e">
            <v>#N/A</v>
          </cell>
        </row>
        <row r="401">
          <cell r="C401" t="e">
            <v>#N/A</v>
          </cell>
          <cell r="D401" t="e">
            <v>#N/A</v>
          </cell>
          <cell r="E401" t="e">
            <v>#N/A</v>
          </cell>
        </row>
        <row r="402">
          <cell r="C402" t="e">
            <v>#N/A</v>
          </cell>
          <cell r="D402" t="e">
            <v>#N/A</v>
          </cell>
          <cell r="E402" t="e">
            <v>#N/A</v>
          </cell>
        </row>
        <row r="403">
          <cell r="C403" t="e">
            <v>#N/A</v>
          </cell>
          <cell r="D403" t="e">
            <v>#N/A</v>
          </cell>
          <cell r="E403" t="e">
            <v>#N/A</v>
          </cell>
        </row>
        <row r="404">
          <cell r="C404" t="e">
            <v>#N/A</v>
          </cell>
          <cell r="D404" t="e">
            <v>#N/A</v>
          </cell>
          <cell r="E404" t="e">
            <v>#N/A</v>
          </cell>
        </row>
        <row r="405">
          <cell r="C405" t="e">
            <v>#N/A</v>
          </cell>
          <cell r="D405" t="e">
            <v>#N/A</v>
          </cell>
          <cell r="E405" t="e">
            <v>#N/A</v>
          </cell>
        </row>
        <row r="406">
          <cell r="C406" t="e">
            <v>#N/A</v>
          </cell>
          <cell r="D406" t="e">
            <v>#N/A</v>
          </cell>
          <cell r="E406" t="e">
            <v>#N/A</v>
          </cell>
        </row>
        <row r="407">
          <cell r="C407" t="e">
            <v>#N/A</v>
          </cell>
          <cell r="D407" t="e">
            <v>#N/A</v>
          </cell>
          <cell r="E407" t="e">
            <v>#N/A</v>
          </cell>
        </row>
        <row r="408">
          <cell r="C408" t="e">
            <v>#N/A</v>
          </cell>
          <cell r="D408" t="e">
            <v>#N/A</v>
          </cell>
          <cell r="E408" t="e">
            <v>#N/A</v>
          </cell>
        </row>
        <row r="409">
          <cell r="C409" t="e">
            <v>#N/A</v>
          </cell>
          <cell r="D409" t="e">
            <v>#N/A</v>
          </cell>
          <cell r="E409" t="e">
            <v>#N/A</v>
          </cell>
        </row>
        <row r="410">
          <cell r="C410" t="e">
            <v>#N/A</v>
          </cell>
          <cell r="D410" t="e">
            <v>#N/A</v>
          </cell>
          <cell r="E410" t="e">
            <v>#N/A</v>
          </cell>
        </row>
        <row r="411">
          <cell r="C411" t="e">
            <v>#N/A</v>
          </cell>
          <cell r="D411" t="e">
            <v>#N/A</v>
          </cell>
          <cell r="E411" t="e">
            <v>#N/A</v>
          </cell>
        </row>
        <row r="412">
          <cell r="C412" t="e">
            <v>#N/A</v>
          </cell>
          <cell r="D412" t="e">
            <v>#N/A</v>
          </cell>
          <cell r="E412" t="e">
            <v>#N/A</v>
          </cell>
        </row>
        <row r="413">
          <cell r="C413" t="e">
            <v>#N/A</v>
          </cell>
          <cell r="D413" t="e">
            <v>#N/A</v>
          </cell>
          <cell r="E413" t="e">
            <v>#N/A</v>
          </cell>
        </row>
        <row r="414">
          <cell r="C414" t="e">
            <v>#N/A</v>
          </cell>
          <cell r="D414" t="e">
            <v>#N/A</v>
          </cell>
          <cell r="E414" t="e">
            <v>#N/A</v>
          </cell>
        </row>
        <row r="415">
          <cell r="C415" t="e">
            <v>#N/A</v>
          </cell>
          <cell r="D415" t="e">
            <v>#N/A</v>
          </cell>
          <cell r="E415" t="e">
            <v>#N/A</v>
          </cell>
        </row>
        <row r="416">
          <cell r="C416" t="e">
            <v>#N/A</v>
          </cell>
          <cell r="D416" t="e">
            <v>#N/A</v>
          </cell>
          <cell r="E416" t="e">
            <v>#N/A</v>
          </cell>
        </row>
        <row r="417">
          <cell r="C417" t="e">
            <v>#N/A</v>
          </cell>
          <cell r="D417" t="e">
            <v>#N/A</v>
          </cell>
          <cell r="E417" t="e">
            <v>#N/A</v>
          </cell>
        </row>
        <row r="418">
          <cell r="C418" t="e">
            <v>#N/A</v>
          </cell>
          <cell r="D418" t="e">
            <v>#N/A</v>
          </cell>
          <cell r="E418" t="e">
            <v>#N/A</v>
          </cell>
        </row>
        <row r="419">
          <cell r="C419" t="e">
            <v>#N/A</v>
          </cell>
          <cell r="D419" t="e">
            <v>#N/A</v>
          </cell>
          <cell r="E419" t="e">
            <v>#N/A</v>
          </cell>
        </row>
        <row r="420">
          <cell r="C420" t="e">
            <v>#N/A</v>
          </cell>
          <cell r="D420" t="e">
            <v>#N/A</v>
          </cell>
          <cell r="E420" t="e">
            <v>#N/A</v>
          </cell>
        </row>
        <row r="421">
          <cell r="C421" t="e">
            <v>#N/A</v>
          </cell>
          <cell r="D421" t="e">
            <v>#N/A</v>
          </cell>
          <cell r="E421" t="e">
            <v>#N/A</v>
          </cell>
        </row>
        <row r="422">
          <cell r="C422" t="e">
            <v>#N/A</v>
          </cell>
          <cell r="D422" t="e">
            <v>#N/A</v>
          </cell>
          <cell r="E422" t="e">
            <v>#N/A</v>
          </cell>
        </row>
        <row r="423">
          <cell r="C423" t="e">
            <v>#N/A</v>
          </cell>
          <cell r="D423" t="e">
            <v>#N/A</v>
          </cell>
          <cell r="E423" t="e">
            <v>#N/A</v>
          </cell>
        </row>
        <row r="424">
          <cell r="C424" t="e">
            <v>#N/A</v>
          </cell>
          <cell r="D424" t="e">
            <v>#N/A</v>
          </cell>
          <cell r="E424" t="e">
            <v>#N/A</v>
          </cell>
        </row>
        <row r="425">
          <cell r="C425" t="e">
            <v>#N/A</v>
          </cell>
          <cell r="D425" t="e">
            <v>#N/A</v>
          </cell>
          <cell r="E425" t="e">
            <v>#N/A</v>
          </cell>
        </row>
        <row r="426">
          <cell r="C426" t="e">
            <v>#N/A</v>
          </cell>
          <cell r="D426" t="e">
            <v>#N/A</v>
          </cell>
          <cell r="E426" t="e">
            <v>#N/A</v>
          </cell>
        </row>
        <row r="427">
          <cell r="C427" t="e">
            <v>#N/A</v>
          </cell>
          <cell r="D427" t="e">
            <v>#N/A</v>
          </cell>
          <cell r="E427" t="e">
            <v>#N/A</v>
          </cell>
        </row>
        <row r="428">
          <cell r="C428" t="e">
            <v>#N/A</v>
          </cell>
          <cell r="D428" t="e">
            <v>#N/A</v>
          </cell>
          <cell r="E428" t="e">
            <v>#N/A</v>
          </cell>
        </row>
        <row r="429">
          <cell r="C429" t="e">
            <v>#N/A</v>
          </cell>
          <cell r="D429" t="e">
            <v>#N/A</v>
          </cell>
          <cell r="E429" t="e">
            <v>#N/A</v>
          </cell>
        </row>
        <row r="430">
          <cell r="C430" t="e">
            <v>#N/A</v>
          </cell>
          <cell r="D430" t="e">
            <v>#N/A</v>
          </cell>
          <cell r="E430" t="e">
            <v>#N/A</v>
          </cell>
        </row>
        <row r="431">
          <cell r="C431" t="e">
            <v>#N/A</v>
          </cell>
          <cell r="D431" t="e">
            <v>#N/A</v>
          </cell>
          <cell r="E431" t="e">
            <v>#N/A</v>
          </cell>
        </row>
        <row r="432">
          <cell r="C432" t="e">
            <v>#N/A</v>
          </cell>
          <cell r="D432" t="e">
            <v>#N/A</v>
          </cell>
          <cell r="E432" t="e">
            <v>#N/A</v>
          </cell>
        </row>
        <row r="433">
          <cell r="C433" t="e">
            <v>#N/A</v>
          </cell>
          <cell r="D433" t="e">
            <v>#N/A</v>
          </cell>
          <cell r="E433" t="e">
            <v>#N/A</v>
          </cell>
        </row>
        <row r="434">
          <cell r="C434" t="e">
            <v>#N/A</v>
          </cell>
          <cell r="D434" t="e">
            <v>#N/A</v>
          </cell>
          <cell r="E434" t="e">
            <v>#N/A</v>
          </cell>
        </row>
        <row r="435">
          <cell r="C435" t="e">
            <v>#N/A</v>
          </cell>
          <cell r="D435" t="e">
            <v>#N/A</v>
          </cell>
          <cell r="E435" t="e">
            <v>#N/A</v>
          </cell>
        </row>
        <row r="436">
          <cell r="C436" t="e">
            <v>#N/A</v>
          </cell>
          <cell r="D436" t="e">
            <v>#N/A</v>
          </cell>
          <cell r="E436" t="e">
            <v>#N/A</v>
          </cell>
        </row>
        <row r="437">
          <cell r="C437" t="e">
            <v>#N/A</v>
          </cell>
          <cell r="D437" t="e">
            <v>#N/A</v>
          </cell>
          <cell r="E437" t="e">
            <v>#N/A</v>
          </cell>
        </row>
        <row r="438">
          <cell r="C438" t="e">
            <v>#N/A</v>
          </cell>
          <cell r="D438" t="e">
            <v>#N/A</v>
          </cell>
          <cell r="E438" t="e">
            <v>#N/A</v>
          </cell>
        </row>
        <row r="439">
          <cell r="C439" t="e">
            <v>#N/A</v>
          </cell>
          <cell r="D439" t="e">
            <v>#N/A</v>
          </cell>
          <cell r="E439" t="e">
            <v>#N/A</v>
          </cell>
        </row>
        <row r="440">
          <cell r="C440" t="e">
            <v>#N/A</v>
          </cell>
          <cell r="D440" t="e">
            <v>#N/A</v>
          </cell>
          <cell r="E440" t="e">
            <v>#N/A</v>
          </cell>
        </row>
        <row r="441">
          <cell r="C441" t="e">
            <v>#N/A</v>
          </cell>
          <cell r="D441" t="e">
            <v>#N/A</v>
          </cell>
          <cell r="E441" t="e">
            <v>#N/A</v>
          </cell>
        </row>
        <row r="442">
          <cell r="C442" t="e">
            <v>#N/A</v>
          </cell>
          <cell r="D442" t="e">
            <v>#N/A</v>
          </cell>
          <cell r="E442" t="e">
            <v>#N/A</v>
          </cell>
        </row>
        <row r="443">
          <cell r="C443" t="e">
            <v>#N/A</v>
          </cell>
          <cell r="D443" t="e">
            <v>#N/A</v>
          </cell>
          <cell r="E443" t="e">
            <v>#N/A</v>
          </cell>
        </row>
        <row r="444">
          <cell r="C444" t="e">
            <v>#N/A</v>
          </cell>
          <cell r="D444" t="e">
            <v>#N/A</v>
          </cell>
          <cell r="E444" t="e">
            <v>#N/A</v>
          </cell>
        </row>
        <row r="445">
          <cell r="C445" t="e">
            <v>#N/A</v>
          </cell>
          <cell r="D445" t="e">
            <v>#N/A</v>
          </cell>
          <cell r="E445" t="e">
            <v>#N/A</v>
          </cell>
        </row>
        <row r="446">
          <cell r="C446" t="e">
            <v>#N/A</v>
          </cell>
          <cell r="D446" t="e">
            <v>#N/A</v>
          </cell>
          <cell r="E446" t="e">
            <v>#N/A</v>
          </cell>
        </row>
        <row r="447">
          <cell r="C447" t="e">
            <v>#N/A</v>
          </cell>
          <cell r="D447" t="e">
            <v>#N/A</v>
          </cell>
          <cell r="E447" t="e">
            <v>#N/A</v>
          </cell>
        </row>
        <row r="448">
          <cell r="C448" t="e">
            <v>#N/A</v>
          </cell>
          <cell r="D448" t="e">
            <v>#N/A</v>
          </cell>
          <cell r="E448" t="e">
            <v>#N/A</v>
          </cell>
        </row>
        <row r="449">
          <cell r="C449" t="e">
            <v>#N/A</v>
          </cell>
          <cell r="D449" t="e">
            <v>#N/A</v>
          </cell>
          <cell r="E449" t="e">
            <v>#N/A</v>
          </cell>
        </row>
        <row r="450">
          <cell r="C450" t="e">
            <v>#N/A</v>
          </cell>
          <cell r="D450" t="e">
            <v>#N/A</v>
          </cell>
          <cell r="E450" t="e">
            <v>#N/A</v>
          </cell>
        </row>
        <row r="451">
          <cell r="C451" t="e">
            <v>#N/A</v>
          </cell>
          <cell r="D451" t="e">
            <v>#N/A</v>
          </cell>
          <cell r="E451" t="e">
            <v>#N/A</v>
          </cell>
        </row>
        <row r="452">
          <cell r="C452" t="e">
            <v>#N/A</v>
          </cell>
          <cell r="D452" t="e">
            <v>#N/A</v>
          </cell>
          <cell r="E452" t="e">
            <v>#N/A</v>
          </cell>
        </row>
        <row r="453">
          <cell r="C453" t="e">
            <v>#N/A</v>
          </cell>
          <cell r="D453" t="e">
            <v>#N/A</v>
          </cell>
          <cell r="E453" t="e">
            <v>#N/A</v>
          </cell>
        </row>
        <row r="454">
          <cell r="C454" t="e">
            <v>#N/A</v>
          </cell>
          <cell r="D454" t="e">
            <v>#N/A</v>
          </cell>
          <cell r="E454" t="e">
            <v>#N/A</v>
          </cell>
        </row>
        <row r="455">
          <cell r="C455" t="e">
            <v>#N/A</v>
          </cell>
          <cell r="D455" t="e">
            <v>#N/A</v>
          </cell>
          <cell r="E455" t="e">
            <v>#N/A</v>
          </cell>
        </row>
        <row r="456">
          <cell r="C456" t="e">
            <v>#N/A</v>
          </cell>
          <cell r="D456" t="e">
            <v>#N/A</v>
          </cell>
          <cell r="E456" t="e">
            <v>#N/A</v>
          </cell>
        </row>
        <row r="457">
          <cell r="C457" t="e">
            <v>#N/A</v>
          </cell>
          <cell r="D457" t="e">
            <v>#N/A</v>
          </cell>
          <cell r="E457" t="e">
            <v>#N/A</v>
          </cell>
        </row>
        <row r="458">
          <cell r="C458" t="e">
            <v>#N/A</v>
          </cell>
          <cell r="D458" t="e">
            <v>#N/A</v>
          </cell>
          <cell r="E458" t="e">
            <v>#N/A</v>
          </cell>
        </row>
        <row r="459">
          <cell r="C459" t="e">
            <v>#N/A</v>
          </cell>
          <cell r="D459" t="e">
            <v>#N/A</v>
          </cell>
          <cell r="E459" t="e">
            <v>#N/A</v>
          </cell>
        </row>
        <row r="460">
          <cell r="C460" t="e">
            <v>#N/A</v>
          </cell>
          <cell r="D460" t="e">
            <v>#N/A</v>
          </cell>
          <cell r="E460" t="e">
            <v>#N/A</v>
          </cell>
        </row>
        <row r="461">
          <cell r="C461" t="e">
            <v>#N/A</v>
          </cell>
          <cell r="D461" t="e">
            <v>#N/A</v>
          </cell>
          <cell r="E461" t="e">
            <v>#N/A</v>
          </cell>
        </row>
        <row r="462">
          <cell r="C462" t="e">
            <v>#N/A</v>
          </cell>
          <cell r="D462" t="e">
            <v>#N/A</v>
          </cell>
          <cell r="E462" t="e">
            <v>#N/A</v>
          </cell>
        </row>
        <row r="463">
          <cell r="C463" t="e">
            <v>#N/A</v>
          </cell>
          <cell r="D463" t="e">
            <v>#N/A</v>
          </cell>
          <cell r="E463" t="e">
            <v>#N/A</v>
          </cell>
        </row>
        <row r="464">
          <cell r="C464" t="e">
            <v>#N/A</v>
          </cell>
          <cell r="D464" t="e">
            <v>#N/A</v>
          </cell>
          <cell r="E464" t="e">
            <v>#N/A</v>
          </cell>
        </row>
        <row r="465">
          <cell r="C465" t="e">
            <v>#N/A</v>
          </cell>
          <cell r="D465" t="e">
            <v>#N/A</v>
          </cell>
          <cell r="E465" t="e">
            <v>#N/A</v>
          </cell>
        </row>
        <row r="466">
          <cell r="C466" t="e">
            <v>#N/A</v>
          </cell>
          <cell r="D466" t="e">
            <v>#N/A</v>
          </cell>
          <cell r="E466" t="e">
            <v>#N/A</v>
          </cell>
        </row>
        <row r="467">
          <cell r="C467" t="e">
            <v>#N/A</v>
          </cell>
          <cell r="D467" t="e">
            <v>#N/A</v>
          </cell>
          <cell r="E467" t="e">
            <v>#N/A</v>
          </cell>
        </row>
        <row r="468">
          <cell r="C468" t="e">
            <v>#N/A</v>
          </cell>
          <cell r="D468" t="e">
            <v>#N/A</v>
          </cell>
          <cell r="E468" t="e">
            <v>#N/A</v>
          </cell>
        </row>
        <row r="469">
          <cell r="C469" t="e">
            <v>#N/A</v>
          </cell>
          <cell r="D469" t="e">
            <v>#N/A</v>
          </cell>
          <cell r="E469" t="e">
            <v>#N/A</v>
          </cell>
        </row>
        <row r="470">
          <cell r="C470" t="e">
            <v>#N/A</v>
          </cell>
          <cell r="D470" t="e">
            <v>#N/A</v>
          </cell>
          <cell r="E470" t="e">
            <v>#N/A</v>
          </cell>
        </row>
        <row r="471">
          <cell r="C471" t="e">
            <v>#N/A</v>
          </cell>
          <cell r="D471" t="e">
            <v>#N/A</v>
          </cell>
          <cell r="E471" t="e">
            <v>#N/A</v>
          </cell>
        </row>
        <row r="472">
          <cell r="C472" t="e">
            <v>#N/A</v>
          </cell>
          <cell r="D472" t="e">
            <v>#N/A</v>
          </cell>
          <cell r="E472" t="e">
            <v>#N/A</v>
          </cell>
        </row>
        <row r="473">
          <cell r="C473" t="e">
            <v>#N/A</v>
          </cell>
          <cell r="D473" t="e">
            <v>#N/A</v>
          </cell>
          <cell r="E473" t="e">
            <v>#N/A</v>
          </cell>
        </row>
        <row r="474">
          <cell r="C474" t="e">
            <v>#N/A</v>
          </cell>
          <cell r="D474" t="e">
            <v>#N/A</v>
          </cell>
          <cell r="E474" t="e">
            <v>#N/A</v>
          </cell>
        </row>
        <row r="475">
          <cell r="C475" t="e">
            <v>#N/A</v>
          </cell>
          <cell r="D475" t="e">
            <v>#N/A</v>
          </cell>
          <cell r="E475" t="e">
            <v>#N/A</v>
          </cell>
        </row>
        <row r="476">
          <cell r="C476" t="e">
            <v>#N/A</v>
          </cell>
          <cell r="D476" t="e">
            <v>#N/A</v>
          </cell>
          <cell r="E476" t="e">
            <v>#N/A</v>
          </cell>
        </row>
        <row r="477">
          <cell r="C477" t="e">
            <v>#N/A</v>
          </cell>
          <cell r="D477" t="e">
            <v>#N/A</v>
          </cell>
          <cell r="E477" t="e">
            <v>#N/A</v>
          </cell>
        </row>
        <row r="478">
          <cell r="C478" t="e">
            <v>#N/A</v>
          </cell>
          <cell r="D478" t="e">
            <v>#N/A</v>
          </cell>
          <cell r="E478" t="e">
            <v>#N/A</v>
          </cell>
        </row>
        <row r="479">
          <cell r="C479" t="e">
            <v>#N/A</v>
          </cell>
          <cell r="D479" t="e">
            <v>#N/A</v>
          </cell>
          <cell r="E479" t="e">
            <v>#N/A</v>
          </cell>
        </row>
        <row r="480">
          <cell r="C480" t="e">
            <v>#N/A</v>
          </cell>
          <cell r="D480" t="e">
            <v>#N/A</v>
          </cell>
          <cell r="E480" t="e">
            <v>#N/A</v>
          </cell>
        </row>
        <row r="481">
          <cell r="C481" t="e">
            <v>#N/A</v>
          </cell>
          <cell r="D481" t="e">
            <v>#N/A</v>
          </cell>
          <cell r="E481" t="e">
            <v>#N/A</v>
          </cell>
        </row>
        <row r="482">
          <cell r="C482" t="e">
            <v>#N/A</v>
          </cell>
          <cell r="D482" t="e">
            <v>#N/A</v>
          </cell>
          <cell r="E482" t="e">
            <v>#N/A</v>
          </cell>
        </row>
        <row r="483">
          <cell r="C483" t="e">
            <v>#N/A</v>
          </cell>
          <cell r="D483" t="e">
            <v>#N/A</v>
          </cell>
          <cell r="E483" t="e">
            <v>#N/A</v>
          </cell>
        </row>
        <row r="484">
          <cell r="C484" t="e">
            <v>#N/A</v>
          </cell>
          <cell r="D484" t="e">
            <v>#N/A</v>
          </cell>
          <cell r="E484" t="e">
            <v>#N/A</v>
          </cell>
        </row>
        <row r="485">
          <cell r="C485" t="e">
            <v>#N/A</v>
          </cell>
          <cell r="D485" t="e">
            <v>#N/A</v>
          </cell>
          <cell r="E485" t="e">
            <v>#N/A</v>
          </cell>
        </row>
        <row r="486">
          <cell r="C486" t="e">
            <v>#N/A</v>
          </cell>
          <cell r="D486" t="e">
            <v>#N/A</v>
          </cell>
          <cell r="E486" t="e">
            <v>#N/A</v>
          </cell>
        </row>
        <row r="487">
          <cell r="C487" t="e">
            <v>#N/A</v>
          </cell>
          <cell r="D487" t="e">
            <v>#N/A</v>
          </cell>
          <cell r="E487" t="e">
            <v>#N/A</v>
          </cell>
        </row>
        <row r="488">
          <cell r="C488" t="e">
            <v>#N/A</v>
          </cell>
          <cell r="D488" t="e">
            <v>#N/A</v>
          </cell>
          <cell r="E488" t="e">
            <v>#N/A</v>
          </cell>
        </row>
        <row r="489">
          <cell r="C489" t="e">
            <v>#N/A</v>
          </cell>
          <cell r="D489" t="e">
            <v>#N/A</v>
          </cell>
          <cell r="E489" t="e">
            <v>#N/A</v>
          </cell>
        </row>
        <row r="490">
          <cell r="C490" t="e">
            <v>#N/A</v>
          </cell>
          <cell r="D490" t="e">
            <v>#N/A</v>
          </cell>
          <cell r="E490" t="e">
            <v>#N/A</v>
          </cell>
        </row>
        <row r="491">
          <cell r="C491" t="e">
            <v>#N/A</v>
          </cell>
          <cell r="D491" t="e">
            <v>#N/A</v>
          </cell>
          <cell r="E491" t="e">
            <v>#N/A</v>
          </cell>
        </row>
        <row r="492">
          <cell r="C492" t="e">
            <v>#N/A</v>
          </cell>
          <cell r="D492" t="e">
            <v>#N/A</v>
          </cell>
          <cell r="E492" t="e">
            <v>#N/A</v>
          </cell>
        </row>
        <row r="493">
          <cell r="C493" t="e">
            <v>#N/A</v>
          </cell>
          <cell r="D493" t="e">
            <v>#N/A</v>
          </cell>
          <cell r="E493" t="e">
            <v>#N/A</v>
          </cell>
        </row>
        <row r="494">
          <cell r="C494" t="e">
            <v>#N/A</v>
          </cell>
          <cell r="D494" t="e">
            <v>#N/A</v>
          </cell>
          <cell r="E494" t="e">
            <v>#N/A</v>
          </cell>
        </row>
        <row r="495">
          <cell r="C495" t="e">
            <v>#N/A</v>
          </cell>
          <cell r="D495" t="e">
            <v>#N/A</v>
          </cell>
          <cell r="E495" t="e">
            <v>#N/A</v>
          </cell>
        </row>
        <row r="496">
          <cell r="C496" t="e">
            <v>#N/A</v>
          </cell>
          <cell r="D496" t="e">
            <v>#N/A</v>
          </cell>
          <cell r="E496" t="e">
            <v>#N/A</v>
          </cell>
        </row>
        <row r="497">
          <cell r="C497" t="e">
            <v>#N/A</v>
          </cell>
          <cell r="D497" t="e">
            <v>#N/A</v>
          </cell>
          <cell r="E497" t="e">
            <v>#N/A</v>
          </cell>
        </row>
        <row r="498">
          <cell r="C498" t="e">
            <v>#N/A</v>
          </cell>
          <cell r="D498" t="e">
            <v>#N/A</v>
          </cell>
          <cell r="E498" t="e">
            <v>#N/A</v>
          </cell>
        </row>
        <row r="499">
          <cell r="C499" t="e">
            <v>#N/A</v>
          </cell>
          <cell r="D499" t="e">
            <v>#N/A</v>
          </cell>
          <cell r="E499" t="e">
            <v>#N/A</v>
          </cell>
        </row>
        <row r="500">
          <cell r="C500" t="e">
            <v>#N/A</v>
          </cell>
          <cell r="D500" t="e">
            <v>#N/A</v>
          </cell>
          <cell r="E500" t="e">
            <v>#N/A</v>
          </cell>
        </row>
        <row r="501">
          <cell r="C501" t="e">
            <v>#N/A</v>
          </cell>
          <cell r="D501" t="e">
            <v>#N/A</v>
          </cell>
          <cell r="E501" t="e">
            <v>#N/A</v>
          </cell>
        </row>
        <row r="502">
          <cell r="C502" t="e">
            <v>#N/A</v>
          </cell>
          <cell r="D502" t="e">
            <v>#N/A</v>
          </cell>
          <cell r="E502" t="e">
            <v>#N/A</v>
          </cell>
        </row>
        <row r="503">
          <cell r="C503" t="e">
            <v>#N/A</v>
          </cell>
          <cell r="D503" t="e">
            <v>#N/A</v>
          </cell>
          <cell r="E503" t="e">
            <v>#N/A</v>
          </cell>
        </row>
        <row r="504">
          <cell r="C504" t="e">
            <v>#N/A</v>
          </cell>
          <cell r="D504" t="e">
            <v>#N/A</v>
          </cell>
          <cell r="E504" t="e">
            <v>#N/A</v>
          </cell>
        </row>
        <row r="505">
          <cell r="C505" t="e">
            <v>#N/A</v>
          </cell>
          <cell r="D505" t="e">
            <v>#N/A</v>
          </cell>
          <cell r="E505" t="e">
            <v>#N/A</v>
          </cell>
        </row>
        <row r="506">
          <cell r="C506" t="e">
            <v>#N/A</v>
          </cell>
          <cell r="D506" t="e">
            <v>#N/A</v>
          </cell>
          <cell r="E506" t="e">
            <v>#N/A</v>
          </cell>
        </row>
        <row r="507">
          <cell r="C507" t="e">
            <v>#N/A</v>
          </cell>
          <cell r="D507" t="e">
            <v>#N/A</v>
          </cell>
          <cell r="E507" t="e">
            <v>#N/A</v>
          </cell>
        </row>
        <row r="508">
          <cell r="C508" t="e">
            <v>#N/A</v>
          </cell>
          <cell r="D508" t="e">
            <v>#N/A</v>
          </cell>
          <cell r="E508" t="e">
            <v>#N/A</v>
          </cell>
        </row>
        <row r="509">
          <cell r="C509" t="e">
            <v>#N/A</v>
          </cell>
          <cell r="D509" t="e">
            <v>#N/A</v>
          </cell>
          <cell r="E509" t="e">
            <v>#N/A</v>
          </cell>
        </row>
        <row r="510">
          <cell r="C510" t="e">
            <v>#N/A</v>
          </cell>
          <cell r="D510" t="e">
            <v>#N/A</v>
          </cell>
          <cell r="E510" t="e">
            <v>#N/A</v>
          </cell>
        </row>
        <row r="511">
          <cell r="C511" t="e">
            <v>#N/A</v>
          </cell>
          <cell r="D511" t="e">
            <v>#N/A</v>
          </cell>
          <cell r="E511" t="e">
            <v>#N/A</v>
          </cell>
        </row>
        <row r="512">
          <cell r="C512" t="e">
            <v>#N/A</v>
          </cell>
          <cell r="D512" t="e">
            <v>#N/A</v>
          </cell>
          <cell r="E512" t="e">
            <v>#N/A</v>
          </cell>
        </row>
        <row r="513">
          <cell r="C513" t="e">
            <v>#N/A</v>
          </cell>
          <cell r="D513" t="e">
            <v>#N/A</v>
          </cell>
          <cell r="E513" t="e">
            <v>#N/A</v>
          </cell>
        </row>
        <row r="514">
          <cell r="C514" t="e">
            <v>#N/A</v>
          </cell>
          <cell r="D514" t="e">
            <v>#N/A</v>
          </cell>
          <cell r="E514" t="e">
            <v>#N/A</v>
          </cell>
        </row>
        <row r="515">
          <cell r="C515" t="e">
            <v>#N/A</v>
          </cell>
          <cell r="D515" t="e">
            <v>#N/A</v>
          </cell>
          <cell r="E515" t="e">
            <v>#N/A</v>
          </cell>
        </row>
        <row r="516">
          <cell r="C516" t="e">
            <v>#N/A</v>
          </cell>
          <cell r="D516" t="e">
            <v>#N/A</v>
          </cell>
          <cell r="E516" t="e">
            <v>#N/A</v>
          </cell>
        </row>
        <row r="517">
          <cell r="C517" t="e">
            <v>#N/A</v>
          </cell>
          <cell r="D517" t="e">
            <v>#N/A</v>
          </cell>
          <cell r="E517" t="e">
            <v>#N/A</v>
          </cell>
        </row>
        <row r="518">
          <cell r="C518" t="e">
            <v>#N/A</v>
          </cell>
          <cell r="D518" t="e">
            <v>#N/A</v>
          </cell>
          <cell r="E518" t="e">
            <v>#N/A</v>
          </cell>
        </row>
        <row r="519">
          <cell r="C519" t="e">
            <v>#N/A</v>
          </cell>
          <cell r="D519" t="e">
            <v>#N/A</v>
          </cell>
          <cell r="E519" t="e">
            <v>#N/A</v>
          </cell>
        </row>
        <row r="520">
          <cell r="C520" t="e">
            <v>#N/A</v>
          </cell>
          <cell r="D520" t="e">
            <v>#N/A</v>
          </cell>
          <cell r="E520" t="e">
            <v>#N/A</v>
          </cell>
        </row>
        <row r="521">
          <cell r="C521" t="e">
            <v>#N/A</v>
          </cell>
          <cell r="D521" t="e">
            <v>#N/A</v>
          </cell>
          <cell r="E521" t="e">
            <v>#N/A</v>
          </cell>
        </row>
        <row r="522">
          <cell r="C522" t="e">
            <v>#N/A</v>
          </cell>
          <cell r="D522" t="e">
            <v>#N/A</v>
          </cell>
          <cell r="E522" t="e">
            <v>#N/A</v>
          </cell>
        </row>
        <row r="523">
          <cell r="C523" t="e">
            <v>#N/A</v>
          </cell>
          <cell r="D523" t="e">
            <v>#N/A</v>
          </cell>
          <cell r="E523" t="e">
            <v>#N/A</v>
          </cell>
        </row>
        <row r="524">
          <cell r="C524" t="e">
            <v>#N/A</v>
          </cell>
          <cell r="D524" t="e">
            <v>#N/A</v>
          </cell>
          <cell r="E524" t="e">
            <v>#N/A</v>
          </cell>
        </row>
        <row r="525">
          <cell r="C525" t="e">
            <v>#N/A</v>
          </cell>
          <cell r="D525" t="e">
            <v>#N/A</v>
          </cell>
          <cell r="E525" t="e">
            <v>#N/A</v>
          </cell>
        </row>
        <row r="526">
          <cell r="C526" t="e">
            <v>#N/A</v>
          </cell>
          <cell r="D526" t="e">
            <v>#N/A</v>
          </cell>
          <cell r="E526" t="e">
            <v>#N/A</v>
          </cell>
        </row>
        <row r="527">
          <cell r="C527" t="e">
            <v>#N/A</v>
          </cell>
          <cell r="D527" t="e">
            <v>#N/A</v>
          </cell>
          <cell r="E527" t="e">
            <v>#N/A</v>
          </cell>
        </row>
        <row r="528">
          <cell r="C528" t="e">
            <v>#N/A</v>
          </cell>
          <cell r="D528" t="e">
            <v>#N/A</v>
          </cell>
          <cell r="E528" t="e">
            <v>#N/A</v>
          </cell>
        </row>
        <row r="529">
          <cell r="C529" t="e">
            <v>#N/A</v>
          </cell>
          <cell r="D529" t="e">
            <v>#N/A</v>
          </cell>
          <cell r="E529" t="e">
            <v>#N/A</v>
          </cell>
        </row>
        <row r="530">
          <cell r="C530" t="e">
            <v>#N/A</v>
          </cell>
          <cell r="D530" t="e">
            <v>#N/A</v>
          </cell>
          <cell r="E530" t="e">
            <v>#N/A</v>
          </cell>
        </row>
        <row r="531">
          <cell r="C531" t="e">
            <v>#N/A</v>
          </cell>
          <cell r="D531" t="e">
            <v>#N/A</v>
          </cell>
          <cell r="E531" t="e">
            <v>#N/A</v>
          </cell>
        </row>
        <row r="532">
          <cell r="C532" t="e">
            <v>#N/A</v>
          </cell>
          <cell r="D532" t="e">
            <v>#N/A</v>
          </cell>
          <cell r="E532" t="e">
            <v>#N/A</v>
          </cell>
        </row>
        <row r="533">
          <cell r="C533" t="e">
            <v>#N/A</v>
          </cell>
          <cell r="D533" t="e">
            <v>#N/A</v>
          </cell>
          <cell r="E533" t="e">
            <v>#N/A</v>
          </cell>
        </row>
        <row r="534">
          <cell r="C534" t="e">
            <v>#N/A</v>
          </cell>
          <cell r="D534" t="e">
            <v>#N/A</v>
          </cell>
          <cell r="E534" t="e">
            <v>#N/A</v>
          </cell>
        </row>
        <row r="535">
          <cell r="C535" t="e">
            <v>#N/A</v>
          </cell>
          <cell r="D535" t="e">
            <v>#N/A</v>
          </cell>
          <cell r="E535" t="e">
            <v>#N/A</v>
          </cell>
        </row>
        <row r="536">
          <cell r="C536" t="e">
            <v>#N/A</v>
          </cell>
          <cell r="D536" t="e">
            <v>#N/A</v>
          </cell>
          <cell r="E536" t="e">
            <v>#N/A</v>
          </cell>
        </row>
        <row r="537">
          <cell r="C537" t="e">
            <v>#N/A</v>
          </cell>
          <cell r="D537" t="e">
            <v>#N/A</v>
          </cell>
          <cell r="E537" t="e">
            <v>#N/A</v>
          </cell>
        </row>
        <row r="538">
          <cell r="C538" t="e">
            <v>#N/A</v>
          </cell>
          <cell r="D538" t="e">
            <v>#N/A</v>
          </cell>
          <cell r="E538" t="e">
            <v>#N/A</v>
          </cell>
        </row>
        <row r="539">
          <cell r="C539" t="e">
            <v>#N/A</v>
          </cell>
          <cell r="D539" t="e">
            <v>#N/A</v>
          </cell>
          <cell r="E539" t="e">
            <v>#N/A</v>
          </cell>
        </row>
        <row r="540">
          <cell r="C540" t="e">
            <v>#N/A</v>
          </cell>
          <cell r="D540" t="e">
            <v>#N/A</v>
          </cell>
          <cell r="E540" t="e">
            <v>#N/A</v>
          </cell>
        </row>
        <row r="541">
          <cell r="C541" t="e">
            <v>#N/A</v>
          </cell>
          <cell r="D541" t="e">
            <v>#N/A</v>
          </cell>
          <cell r="E541" t="e">
            <v>#N/A</v>
          </cell>
        </row>
        <row r="542">
          <cell r="C542" t="e">
            <v>#N/A</v>
          </cell>
          <cell r="D542" t="e">
            <v>#N/A</v>
          </cell>
          <cell r="E542" t="e">
            <v>#N/A</v>
          </cell>
        </row>
        <row r="543">
          <cell r="C543" t="e">
            <v>#N/A</v>
          </cell>
          <cell r="D543" t="e">
            <v>#N/A</v>
          </cell>
          <cell r="E543" t="e">
            <v>#N/A</v>
          </cell>
        </row>
        <row r="544">
          <cell r="C544" t="e">
            <v>#N/A</v>
          </cell>
          <cell r="D544" t="e">
            <v>#N/A</v>
          </cell>
          <cell r="E544" t="e">
            <v>#N/A</v>
          </cell>
        </row>
        <row r="545">
          <cell r="C545" t="e">
            <v>#N/A</v>
          </cell>
          <cell r="D545" t="e">
            <v>#N/A</v>
          </cell>
          <cell r="E545" t="e">
            <v>#N/A</v>
          </cell>
        </row>
        <row r="546">
          <cell r="C546" t="e">
            <v>#N/A</v>
          </cell>
          <cell r="D546" t="e">
            <v>#N/A</v>
          </cell>
          <cell r="E546" t="e">
            <v>#N/A</v>
          </cell>
        </row>
        <row r="547">
          <cell r="C547" t="e">
            <v>#N/A</v>
          </cell>
          <cell r="D547" t="e">
            <v>#N/A</v>
          </cell>
          <cell r="E547" t="e">
            <v>#N/A</v>
          </cell>
        </row>
        <row r="548">
          <cell r="C548" t="e">
            <v>#N/A</v>
          </cell>
          <cell r="D548" t="e">
            <v>#N/A</v>
          </cell>
          <cell r="E548" t="e">
            <v>#N/A</v>
          </cell>
        </row>
        <row r="549">
          <cell r="C549" t="e">
            <v>#N/A</v>
          </cell>
          <cell r="D549" t="e">
            <v>#N/A</v>
          </cell>
          <cell r="E549" t="e">
            <v>#N/A</v>
          </cell>
        </row>
        <row r="550">
          <cell r="C550" t="e">
            <v>#N/A</v>
          </cell>
          <cell r="D550" t="e">
            <v>#N/A</v>
          </cell>
          <cell r="E550" t="e">
            <v>#N/A</v>
          </cell>
        </row>
        <row r="551">
          <cell r="C551" t="e">
            <v>#N/A</v>
          </cell>
          <cell r="D551" t="e">
            <v>#N/A</v>
          </cell>
          <cell r="E551" t="e">
            <v>#N/A</v>
          </cell>
        </row>
        <row r="552">
          <cell r="C552" t="e">
            <v>#N/A</v>
          </cell>
          <cell r="D552" t="e">
            <v>#N/A</v>
          </cell>
          <cell r="E552" t="e">
            <v>#N/A</v>
          </cell>
        </row>
        <row r="553">
          <cell r="C553" t="e">
            <v>#N/A</v>
          </cell>
          <cell r="D553" t="e">
            <v>#N/A</v>
          </cell>
          <cell r="E553" t="e">
            <v>#N/A</v>
          </cell>
        </row>
        <row r="554">
          <cell r="C554" t="e">
            <v>#N/A</v>
          </cell>
          <cell r="D554" t="e">
            <v>#N/A</v>
          </cell>
          <cell r="E554" t="e">
            <v>#N/A</v>
          </cell>
        </row>
        <row r="555">
          <cell r="C555" t="e">
            <v>#N/A</v>
          </cell>
          <cell r="D555" t="e">
            <v>#N/A</v>
          </cell>
          <cell r="E555" t="e">
            <v>#N/A</v>
          </cell>
        </row>
        <row r="556">
          <cell r="C556" t="e">
            <v>#N/A</v>
          </cell>
          <cell r="D556" t="e">
            <v>#N/A</v>
          </cell>
          <cell r="E556" t="e">
            <v>#N/A</v>
          </cell>
        </row>
        <row r="557">
          <cell r="C557" t="e">
            <v>#N/A</v>
          </cell>
          <cell r="D557" t="e">
            <v>#N/A</v>
          </cell>
          <cell r="E557" t="e">
            <v>#N/A</v>
          </cell>
        </row>
        <row r="558">
          <cell r="C558" t="e">
            <v>#N/A</v>
          </cell>
          <cell r="D558" t="e">
            <v>#N/A</v>
          </cell>
          <cell r="E558" t="e">
            <v>#N/A</v>
          </cell>
        </row>
        <row r="559">
          <cell r="C559" t="e">
            <v>#N/A</v>
          </cell>
          <cell r="D559" t="e">
            <v>#N/A</v>
          </cell>
          <cell r="E559" t="e">
            <v>#N/A</v>
          </cell>
        </row>
        <row r="560">
          <cell r="C560" t="e">
            <v>#N/A</v>
          </cell>
          <cell r="D560" t="e">
            <v>#N/A</v>
          </cell>
          <cell r="E560" t="e">
            <v>#N/A</v>
          </cell>
        </row>
        <row r="561">
          <cell r="C561" t="e">
            <v>#N/A</v>
          </cell>
          <cell r="D561" t="e">
            <v>#N/A</v>
          </cell>
          <cell r="E561" t="e">
            <v>#N/A</v>
          </cell>
        </row>
        <row r="562">
          <cell r="C562" t="e">
            <v>#N/A</v>
          </cell>
          <cell r="D562" t="e">
            <v>#N/A</v>
          </cell>
          <cell r="E562" t="e">
            <v>#N/A</v>
          </cell>
        </row>
        <row r="563">
          <cell r="C563" t="e">
            <v>#N/A</v>
          </cell>
          <cell r="D563" t="e">
            <v>#N/A</v>
          </cell>
          <cell r="E563" t="e">
            <v>#N/A</v>
          </cell>
        </row>
        <row r="564">
          <cell r="C564" t="e">
            <v>#N/A</v>
          </cell>
          <cell r="D564" t="e">
            <v>#N/A</v>
          </cell>
          <cell r="E564" t="e">
            <v>#N/A</v>
          </cell>
        </row>
        <row r="565">
          <cell r="C565" t="e">
            <v>#N/A</v>
          </cell>
          <cell r="D565" t="e">
            <v>#N/A</v>
          </cell>
          <cell r="E565" t="e">
            <v>#N/A</v>
          </cell>
        </row>
        <row r="566">
          <cell r="C566" t="e">
            <v>#N/A</v>
          </cell>
          <cell r="D566" t="e">
            <v>#N/A</v>
          </cell>
          <cell r="E566" t="e">
            <v>#N/A</v>
          </cell>
        </row>
        <row r="567">
          <cell r="C567" t="e">
            <v>#N/A</v>
          </cell>
          <cell r="D567" t="e">
            <v>#N/A</v>
          </cell>
          <cell r="E567" t="e">
            <v>#N/A</v>
          </cell>
        </row>
        <row r="568">
          <cell r="C568" t="e">
            <v>#N/A</v>
          </cell>
          <cell r="D568" t="e">
            <v>#N/A</v>
          </cell>
          <cell r="E568" t="e">
            <v>#N/A</v>
          </cell>
        </row>
        <row r="569">
          <cell r="C569" t="e">
            <v>#N/A</v>
          </cell>
          <cell r="D569" t="e">
            <v>#N/A</v>
          </cell>
          <cell r="E569" t="e">
            <v>#N/A</v>
          </cell>
        </row>
        <row r="570">
          <cell r="C570" t="e">
            <v>#N/A</v>
          </cell>
          <cell r="D570" t="e">
            <v>#N/A</v>
          </cell>
          <cell r="E570" t="e">
            <v>#N/A</v>
          </cell>
        </row>
        <row r="571">
          <cell r="C571" t="e">
            <v>#N/A</v>
          </cell>
          <cell r="D571" t="e">
            <v>#N/A</v>
          </cell>
          <cell r="E571" t="e">
            <v>#N/A</v>
          </cell>
        </row>
        <row r="572">
          <cell r="C572" t="e">
            <v>#N/A</v>
          </cell>
          <cell r="D572" t="e">
            <v>#N/A</v>
          </cell>
          <cell r="E572" t="e">
            <v>#N/A</v>
          </cell>
        </row>
        <row r="573">
          <cell r="C573" t="e">
            <v>#N/A</v>
          </cell>
          <cell r="D573" t="e">
            <v>#N/A</v>
          </cell>
          <cell r="E573" t="e">
            <v>#N/A</v>
          </cell>
        </row>
        <row r="574">
          <cell r="C574" t="e">
            <v>#N/A</v>
          </cell>
          <cell r="D574" t="e">
            <v>#N/A</v>
          </cell>
          <cell r="E574" t="e">
            <v>#N/A</v>
          </cell>
        </row>
        <row r="575">
          <cell r="C575" t="e">
            <v>#N/A</v>
          </cell>
          <cell r="D575" t="e">
            <v>#N/A</v>
          </cell>
          <cell r="E575" t="e">
            <v>#N/A</v>
          </cell>
        </row>
        <row r="576">
          <cell r="C576" t="e">
            <v>#N/A</v>
          </cell>
          <cell r="D576" t="e">
            <v>#N/A</v>
          </cell>
          <cell r="E576" t="e">
            <v>#N/A</v>
          </cell>
        </row>
        <row r="577">
          <cell r="C577" t="e">
            <v>#N/A</v>
          </cell>
          <cell r="D577" t="e">
            <v>#N/A</v>
          </cell>
          <cell r="E577" t="e">
            <v>#N/A</v>
          </cell>
        </row>
        <row r="578">
          <cell r="C578" t="e">
            <v>#N/A</v>
          </cell>
          <cell r="D578" t="e">
            <v>#N/A</v>
          </cell>
          <cell r="E578" t="e">
            <v>#N/A</v>
          </cell>
        </row>
        <row r="579">
          <cell r="C579" t="e">
            <v>#N/A</v>
          </cell>
          <cell r="D579" t="e">
            <v>#N/A</v>
          </cell>
          <cell r="E579" t="e">
            <v>#N/A</v>
          </cell>
        </row>
        <row r="580">
          <cell r="C580" t="e">
            <v>#N/A</v>
          </cell>
          <cell r="D580" t="e">
            <v>#N/A</v>
          </cell>
          <cell r="E580" t="e">
            <v>#N/A</v>
          </cell>
        </row>
        <row r="581">
          <cell r="C581" t="e">
            <v>#N/A</v>
          </cell>
          <cell r="D581" t="e">
            <v>#N/A</v>
          </cell>
          <cell r="E581" t="e">
            <v>#N/A</v>
          </cell>
        </row>
        <row r="582">
          <cell r="C582" t="e">
            <v>#N/A</v>
          </cell>
          <cell r="D582" t="e">
            <v>#N/A</v>
          </cell>
          <cell r="E582" t="e">
            <v>#N/A</v>
          </cell>
        </row>
        <row r="583">
          <cell r="C583" t="e">
            <v>#N/A</v>
          </cell>
          <cell r="D583" t="e">
            <v>#N/A</v>
          </cell>
          <cell r="E583" t="e">
            <v>#N/A</v>
          </cell>
        </row>
        <row r="584">
          <cell r="C584" t="e">
            <v>#N/A</v>
          </cell>
          <cell r="D584" t="e">
            <v>#N/A</v>
          </cell>
          <cell r="E584" t="e">
            <v>#N/A</v>
          </cell>
        </row>
        <row r="585">
          <cell r="C585" t="e">
            <v>#N/A</v>
          </cell>
          <cell r="D585" t="e">
            <v>#N/A</v>
          </cell>
          <cell r="E585" t="e">
            <v>#N/A</v>
          </cell>
        </row>
        <row r="586">
          <cell r="C586" t="e">
            <v>#N/A</v>
          </cell>
          <cell r="D586" t="e">
            <v>#N/A</v>
          </cell>
          <cell r="E586" t="e">
            <v>#N/A</v>
          </cell>
        </row>
        <row r="587">
          <cell r="C587" t="e">
            <v>#N/A</v>
          </cell>
          <cell r="D587" t="e">
            <v>#N/A</v>
          </cell>
          <cell r="E587" t="e">
            <v>#N/A</v>
          </cell>
        </row>
        <row r="588">
          <cell r="C588" t="e">
            <v>#N/A</v>
          </cell>
          <cell r="D588" t="e">
            <v>#N/A</v>
          </cell>
          <cell r="E588" t="e">
            <v>#N/A</v>
          </cell>
        </row>
        <row r="589">
          <cell r="C589" t="e">
            <v>#N/A</v>
          </cell>
          <cell r="D589" t="e">
            <v>#N/A</v>
          </cell>
          <cell r="E589" t="e">
            <v>#N/A</v>
          </cell>
        </row>
        <row r="590">
          <cell r="C590" t="e">
            <v>#N/A</v>
          </cell>
          <cell r="D590" t="e">
            <v>#N/A</v>
          </cell>
          <cell r="E590" t="e">
            <v>#N/A</v>
          </cell>
        </row>
        <row r="591">
          <cell r="C591" t="e">
            <v>#N/A</v>
          </cell>
          <cell r="D591" t="e">
            <v>#N/A</v>
          </cell>
          <cell r="E591" t="e">
            <v>#N/A</v>
          </cell>
        </row>
        <row r="592">
          <cell r="C592" t="e">
            <v>#N/A</v>
          </cell>
          <cell r="D592" t="e">
            <v>#N/A</v>
          </cell>
          <cell r="E592" t="e">
            <v>#N/A</v>
          </cell>
        </row>
        <row r="593">
          <cell r="C593" t="e">
            <v>#N/A</v>
          </cell>
          <cell r="D593" t="e">
            <v>#N/A</v>
          </cell>
          <cell r="E593" t="e">
            <v>#N/A</v>
          </cell>
        </row>
        <row r="594">
          <cell r="C594" t="e">
            <v>#N/A</v>
          </cell>
          <cell r="D594" t="e">
            <v>#N/A</v>
          </cell>
          <cell r="E594" t="e">
            <v>#N/A</v>
          </cell>
        </row>
        <row r="595">
          <cell r="C595" t="e">
            <v>#N/A</v>
          </cell>
          <cell r="D595" t="e">
            <v>#N/A</v>
          </cell>
          <cell r="E595" t="e">
            <v>#N/A</v>
          </cell>
        </row>
        <row r="596">
          <cell r="C596" t="e">
            <v>#N/A</v>
          </cell>
          <cell r="D596" t="e">
            <v>#N/A</v>
          </cell>
          <cell r="E596" t="e">
            <v>#N/A</v>
          </cell>
        </row>
        <row r="597">
          <cell r="C597" t="e">
            <v>#N/A</v>
          </cell>
          <cell r="D597" t="e">
            <v>#N/A</v>
          </cell>
          <cell r="E597" t="e">
            <v>#N/A</v>
          </cell>
        </row>
        <row r="598">
          <cell r="C598" t="e">
            <v>#N/A</v>
          </cell>
          <cell r="D598" t="e">
            <v>#N/A</v>
          </cell>
          <cell r="E598" t="e">
            <v>#N/A</v>
          </cell>
        </row>
        <row r="599">
          <cell r="C599" t="e">
            <v>#N/A</v>
          </cell>
          <cell r="D599" t="e">
            <v>#N/A</v>
          </cell>
          <cell r="E599" t="e">
            <v>#N/A</v>
          </cell>
        </row>
        <row r="600">
          <cell r="C600" t="e">
            <v>#N/A</v>
          </cell>
          <cell r="D600" t="e">
            <v>#N/A</v>
          </cell>
          <cell r="E600" t="e">
            <v>#N/A</v>
          </cell>
        </row>
        <row r="601">
          <cell r="C601" t="e">
            <v>#N/A</v>
          </cell>
          <cell r="D601" t="e">
            <v>#N/A</v>
          </cell>
          <cell r="E601" t="e">
            <v>#N/A</v>
          </cell>
        </row>
        <row r="602">
          <cell r="C602" t="e">
            <v>#N/A</v>
          </cell>
          <cell r="D602" t="e">
            <v>#N/A</v>
          </cell>
          <cell r="E602" t="e">
            <v>#N/A</v>
          </cell>
        </row>
        <row r="603">
          <cell r="C603" t="e">
            <v>#N/A</v>
          </cell>
          <cell r="D603" t="e">
            <v>#N/A</v>
          </cell>
          <cell r="E603" t="e">
            <v>#N/A</v>
          </cell>
        </row>
        <row r="604">
          <cell r="C604" t="e">
            <v>#N/A</v>
          </cell>
          <cell r="D604" t="e">
            <v>#N/A</v>
          </cell>
          <cell r="E604" t="e">
            <v>#N/A</v>
          </cell>
        </row>
        <row r="605">
          <cell r="C605" t="e">
            <v>#N/A</v>
          </cell>
          <cell r="D605" t="e">
            <v>#N/A</v>
          </cell>
          <cell r="E605" t="e">
            <v>#N/A</v>
          </cell>
        </row>
        <row r="606">
          <cell r="C606" t="e">
            <v>#N/A</v>
          </cell>
          <cell r="D606" t="e">
            <v>#N/A</v>
          </cell>
          <cell r="E606" t="e">
            <v>#N/A</v>
          </cell>
        </row>
        <row r="607">
          <cell r="C607" t="e">
            <v>#N/A</v>
          </cell>
          <cell r="D607" t="e">
            <v>#N/A</v>
          </cell>
          <cell r="E607" t="e">
            <v>#N/A</v>
          </cell>
        </row>
        <row r="608">
          <cell r="C608" t="e">
            <v>#N/A</v>
          </cell>
          <cell r="D608" t="e">
            <v>#N/A</v>
          </cell>
          <cell r="E608" t="e">
            <v>#N/A</v>
          </cell>
        </row>
        <row r="609">
          <cell r="C609" t="e">
            <v>#N/A</v>
          </cell>
          <cell r="D609" t="e">
            <v>#N/A</v>
          </cell>
          <cell r="E609" t="e">
            <v>#N/A</v>
          </cell>
        </row>
        <row r="610">
          <cell r="C610" t="e">
            <v>#N/A</v>
          </cell>
          <cell r="D610" t="e">
            <v>#N/A</v>
          </cell>
          <cell r="E610" t="e">
            <v>#N/A</v>
          </cell>
        </row>
        <row r="611">
          <cell r="C611" t="e">
            <v>#N/A</v>
          </cell>
          <cell r="D611" t="e">
            <v>#N/A</v>
          </cell>
          <cell r="E611" t="e">
            <v>#N/A</v>
          </cell>
        </row>
        <row r="612">
          <cell r="C612" t="e">
            <v>#N/A</v>
          </cell>
          <cell r="D612" t="e">
            <v>#N/A</v>
          </cell>
          <cell r="E612" t="e">
            <v>#N/A</v>
          </cell>
        </row>
        <row r="613">
          <cell r="C613" t="e">
            <v>#N/A</v>
          </cell>
          <cell r="D613" t="e">
            <v>#N/A</v>
          </cell>
          <cell r="E613" t="e">
            <v>#N/A</v>
          </cell>
        </row>
        <row r="614">
          <cell r="C614" t="e">
            <v>#N/A</v>
          </cell>
          <cell r="D614" t="e">
            <v>#N/A</v>
          </cell>
          <cell r="E614" t="e">
            <v>#N/A</v>
          </cell>
        </row>
        <row r="615">
          <cell r="C615" t="e">
            <v>#N/A</v>
          </cell>
          <cell r="D615" t="e">
            <v>#N/A</v>
          </cell>
          <cell r="E615" t="e">
            <v>#N/A</v>
          </cell>
        </row>
        <row r="616">
          <cell r="C616" t="e">
            <v>#N/A</v>
          </cell>
          <cell r="D616" t="e">
            <v>#N/A</v>
          </cell>
          <cell r="E616" t="e">
            <v>#N/A</v>
          </cell>
        </row>
        <row r="617">
          <cell r="C617" t="e">
            <v>#N/A</v>
          </cell>
          <cell r="D617" t="e">
            <v>#N/A</v>
          </cell>
          <cell r="E617" t="e">
            <v>#N/A</v>
          </cell>
        </row>
        <row r="618">
          <cell r="C618" t="e">
            <v>#N/A</v>
          </cell>
          <cell r="D618" t="e">
            <v>#N/A</v>
          </cell>
          <cell r="E618" t="e">
            <v>#N/A</v>
          </cell>
        </row>
        <row r="619">
          <cell r="C619" t="e">
            <v>#N/A</v>
          </cell>
          <cell r="D619" t="e">
            <v>#N/A</v>
          </cell>
          <cell r="E619" t="e">
            <v>#N/A</v>
          </cell>
        </row>
        <row r="620">
          <cell r="C620" t="e">
            <v>#N/A</v>
          </cell>
          <cell r="D620" t="e">
            <v>#N/A</v>
          </cell>
          <cell r="E620" t="e">
            <v>#N/A</v>
          </cell>
        </row>
        <row r="621">
          <cell r="C621" t="e">
            <v>#N/A</v>
          </cell>
          <cell r="D621" t="e">
            <v>#N/A</v>
          </cell>
          <cell r="E621" t="e">
            <v>#N/A</v>
          </cell>
        </row>
        <row r="622">
          <cell r="C622" t="e">
            <v>#N/A</v>
          </cell>
          <cell r="D622" t="e">
            <v>#N/A</v>
          </cell>
          <cell r="E622" t="e">
            <v>#N/A</v>
          </cell>
        </row>
        <row r="623">
          <cell r="C623" t="e">
            <v>#N/A</v>
          </cell>
          <cell r="D623" t="e">
            <v>#N/A</v>
          </cell>
          <cell r="E623" t="e">
            <v>#N/A</v>
          </cell>
        </row>
        <row r="624">
          <cell r="C624" t="e">
            <v>#N/A</v>
          </cell>
          <cell r="D624" t="e">
            <v>#N/A</v>
          </cell>
          <cell r="E624" t="e">
            <v>#N/A</v>
          </cell>
        </row>
        <row r="625">
          <cell r="C625" t="e">
            <v>#N/A</v>
          </cell>
          <cell r="D625" t="e">
            <v>#N/A</v>
          </cell>
          <cell r="E625" t="e">
            <v>#N/A</v>
          </cell>
        </row>
        <row r="626">
          <cell r="C626" t="e">
            <v>#N/A</v>
          </cell>
          <cell r="D626" t="e">
            <v>#N/A</v>
          </cell>
          <cell r="E626" t="e">
            <v>#N/A</v>
          </cell>
        </row>
        <row r="627">
          <cell r="C627" t="e">
            <v>#N/A</v>
          </cell>
          <cell r="D627" t="e">
            <v>#N/A</v>
          </cell>
          <cell r="E627" t="e">
            <v>#N/A</v>
          </cell>
        </row>
        <row r="628">
          <cell r="C628" t="e">
            <v>#N/A</v>
          </cell>
          <cell r="D628" t="e">
            <v>#N/A</v>
          </cell>
          <cell r="E628" t="e">
            <v>#N/A</v>
          </cell>
        </row>
        <row r="629">
          <cell r="C629" t="e">
            <v>#N/A</v>
          </cell>
          <cell r="D629" t="e">
            <v>#N/A</v>
          </cell>
          <cell r="E629" t="e">
            <v>#N/A</v>
          </cell>
        </row>
        <row r="630">
          <cell r="C630" t="e">
            <v>#N/A</v>
          </cell>
          <cell r="D630" t="e">
            <v>#N/A</v>
          </cell>
          <cell r="E630" t="e">
            <v>#N/A</v>
          </cell>
        </row>
        <row r="631">
          <cell r="C631" t="e">
            <v>#N/A</v>
          </cell>
          <cell r="D631" t="e">
            <v>#N/A</v>
          </cell>
          <cell r="E631" t="e">
            <v>#N/A</v>
          </cell>
        </row>
        <row r="632">
          <cell r="C632" t="e">
            <v>#N/A</v>
          </cell>
          <cell r="D632" t="e">
            <v>#N/A</v>
          </cell>
          <cell r="E632" t="e">
            <v>#N/A</v>
          </cell>
        </row>
        <row r="633">
          <cell r="C633" t="e">
            <v>#N/A</v>
          </cell>
          <cell r="D633" t="e">
            <v>#N/A</v>
          </cell>
          <cell r="E633" t="e">
            <v>#N/A</v>
          </cell>
        </row>
        <row r="634">
          <cell r="C634" t="e">
            <v>#N/A</v>
          </cell>
          <cell r="D634" t="e">
            <v>#N/A</v>
          </cell>
          <cell r="E634" t="e">
            <v>#N/A</v>
          </cell>
        </row>
        <row r="635">
          <cell r="C635" t="e">
            <v>#N/A</v>
          </cell>
          <cell r="D635" t="e">
            <v>#N/A</v>
          </cell>
          <cell r="E635" t="e">
            <v>#N/A</v>
          </cell>
        </row>
        <row r="636">
          <cell r="C636" t="e">
            <v>#N/A</v>
          </cell>
          <cell r="D636" t="e">
            <v>#N/A</v>
          </cell>
          <cell r="E636" t="e">
            <v>#N/A</v>
          </cell>
        </row>
        <row r="637">
          <cell r="C637" t="e">
            <v>#N/A</v>
          </cell>
          <cell r="D637" t="e">
            <v>#N/A</v>
          </cell>
          <cell r="E637" t="e">
            <v>#N/A</v>
          </cell>
        </row>
        <row r="638">
          <cell r="C638" t="e">
            <v>#N/A</v>
          </cell>
          <cell r="D638" t="e">
            <v>#N/A</v>
          </cell>
          <cell r="E638" t="e">
            <v>#N/A</v>
          </cell>
        </row>
        <row r="639">
          <cell r="C639" t="e">
            <v>#N/A</v>
          </cell>
          <cell r="D639" t="e">
            <v>#N/A</v>
          </cell>
          <cell r="E639" t="e">
            <v>#N/A</v>
          </cell>
        </row>
        <row r="640">
          <cell r="C640" t="e">
            <v>#N/A</v>
          </cell>
          <cell r="D640" t="e">
            <v>#N/A</v>
          </cell>
          <cell r="E640" t="e">
            <v>#N/A</v>
          </cell>
        </row>
        <row r="641">
          <cell r="C641" t="e">
            <v>#N/A</v>
          </cell>
          <cell r="D641" t="e">
            <v>#N/A</v>
          </cell>
          <cell r="E641" t="e">
            <v>#N/A</v>
          </cell>
        </row>
        <row r="642">
          <cell r="C642" t="e">
            <v>#N/A</v>
          </cell>
          <cell r="D642" t="e">
            <v>#N/A</v>
          </cell>
          <cell r="E642" t="e">
            <v>#N/A</v>
          </cell>
        </row>
        <row r="643">
          <cell r="C643" t="e">
            <v>#N/A</v>
          </cell>
          <cell r="D643" t="e">
            <v>#N/A</v>
          </cell>
          <cell r="E643" t="e">
            <v>#N/A</v>
          </cell>
        </row>
        <row r="644">
          <cell r="C644" t="e">
            <v>#N/A</v>
          </cell>
          <cell r="D644" t="e">
            <v>#N/A</v>
          </cell>
          <cell r="E644" t="e">
            <v>#N/A</v>
          </cell>
        </row>
        <row r="645">
          <cell r="C645" t="e">
            <v>#N/A</v>
          </cell>
          <cell r="D645" t="e">
            <v>#N/A</v>
          </cell>
          <cell r="E645" t="e">
            <v>#N/A</v>
          </cell>
        </row>
        <row r="646">
          <cell r="C646" t="e">
            <v>#N/A</v>
          </cell>
          <cell r="D646" t="e">
            <v>#N/A</v>
          </cell>
          <cell r="E646" t="e">
            <v>#N/A</v>
          </cell>
        </row>
        <row r="647">
          <cell r="C647" t="e">
            <v>#N/A</v>
          </cell>
          <cell r="D647" t="e">
            <v>#N/A</v>
          </cell>
          <cell r="E647" t="e">
            <v>#N/A</v>
          </cell>
        </row>
        <row r="648">
          <cell r="C648" t="e">
            <v>#N/A</v>
          </cell>
          <cell r="D648" t="e">
            <v>#N/A</v>
          </cell>
          <cell r="E648" t="e">
            <v>#N/A</v>
          </cell>
        </row>
        <row r="649">
          <cell r="C649" t="e">
            <v>#N/A</v>
          </cell>
          <cell r="D649" t="e">
            <v>#N/A</v>
          </cell>
          <cell r="E649" t="e">
            <v>#N/A</v>
          </cell>
        </row>
        <row r="650">
          <cell r="C650" t="e">
            <v>#N/A</v>
          </cell>
          <cell r="D650" t="e">
            <v>#N/A</v>
          </cell>
          <cell r="E650" t="e">
            <v>#N/A</v>
          </cell>
        </row>
        <row r="651">
          <cell r="C651" t="e">
            <v>#N/A</v>
          </cell>
          <cell r="D651" t="e">
            <v>#N/A</v>
          </cell>
          <cell r="E651" t="e">
            <v>#N/A</v>
          </cell>
        </row>
        <row r="652">
          <cell r="C652" t="e">
            <v>#N/A</v>
          </cell>
          <cell r="D652" t="e">
            <v>#N/A</v>
          </cell>
          <cell r="E652" t="e">
            <v>#N/A</v>
          </cell>
        </row>
        <row r="653">
          <cell r="C653" t="e">
            <v>#N/A</v>
          </cell>
          <cell r="D653" t="e">
            <v>#N/A</v>
          </cell>
          <cell r="E653" t="e">
            <v>#N/A</v>
          </cell>
        </row>
        <row r="654">
          <cell r="C654" t="e">
            <v>#N/A</v>
          </cell>
          <cell r="D654" t="e">
            <v>#N/A</v>
          </cell>
          <cell r="E654" t="e">
            <v>#N/A</v>
          </cell>
        </row>
        <row r="655">
          <cell r="C655" t="e">
            <v>#N/A</v>
          </cell>
          <cell r="D655" t="e">
            <v>#N/A</v>
          </cell>
          <cell r="E655" t="e">
            <v>#N/A</v>
          </cell>
        </row>
        <row r="656">
          <cell r="C656" t="e">
            <v>#N/A</v>
          </cell>
          <cell r="D656" t="e">
            <v>#N/A</v>
          </cell>
          <cell r="E656" t="e">
            <v>#N/A</v>
          </cell>
        </row>
        <row r="657">
          <cell r="C657" t="e">
            <v>#N/A</v>
          </cell>
          <cell r="D657" t="e">
            <v>#N/A</v>
          </cell>
          <cell r="E657" t="e">
            <v>#N/A</v>
          </cell>
        </row>
        <row r="658">
          <cell r="C658" t="e">
            <v>#N/A</v>
          </cell>
          <cell r="D658" t="e">
            <v>#N/A</v>
          </cell>
          <cell r="E658" t="e">
            <v>#N/A</v>
          </cell>
        </row>
        <row r="659">
          <cell r="C659" t="e">
            <v>#N/A</v>
          </cell>
          <cell r="D659" t="e">
            <v>#N/A</v>
          </cell>
          <cell r="E659" t="e">
            <v>#N/A</v>
          </cell>
        </row>
        <row r="660">
          <cell r="C660" t="e">
            <v>#N/A</v>
          </cell>
          <cell r="D660" t="e">
            <v>#N/A</v>
          </cell>
          <cell r="E660" t="e">
            <v>#N/A</v>
          </cell>
        </row>
        <row r="661">
          <cell r="C661" t="e">
            <v>#N/A</v>
          </cell>
          <cell r="D661" t="e">
            <v>#N/A</v>
          </cell>
          <cell r="E661" t="e">
            <v>#N/A</v>
          </cell>
        </row>
        <row r="662">
          <cell r="C662" t="e">
            <v>#N/A</v>
          </cell>
          <cell r="D662" t="e">
            <v>#N/A</v>
          </cell>
          <cell r="E662" t="e">
            <v>#N/A</v>
          </cell>
        </row>
        <row r="663">
          <cell r="C663" t="e">
            <v>#N/A</v>
          </cell>
          <cell r="D663" t="e">
            <v>#N/A</v>
          </cell>
          <cell r="E663" t="e">
            <v>#N/A</v>
          </cell>
        </row>
        <row r="664">
          <cell r="C664" t="e">
            <v>#N/A</v>
          </cell>
          <cell r="D664" t="e">
            <v>#N/A</v>
          </cell>
          <cell r="E664" t="e">
            <v>#N/A</v>
          </cell>
        </row>
        <row r="665">
          <cell r="C665" t="e">
            <v>#N/A</v>
          </cell>
          <cell r="D665" t="e">
            <v>#N/A</v>
          </cell>
          <cell r="E665" t="e">
            <v>#N/A</v>
          </cell>
        </row>
        <row r="666">
          <cell r="C666" t="e">
            <v>#N/A</v>
          </cell>
          <cell r="D666" t="e">
            <v>#N/A</v>
          </cell>
          <cell r="E666" t="e">
            <v>#N/A</v>
          </cell>
        </row>
        <row r="667">
          <cell r="C667" t="e">
            <v>#N/A</v>
          </cell>
          <cell r="D667" t="e">
            <v>#N/A</v>
          </cell>
          <cell r="E667" t="e">
            <v>#N/A</v>
          </cell>
        </row>
        <row r="668">
          <cell r="C668" t="e">
            <v>#N/A</v>
          </cell>
          <cell r="D668" t="e">
            <v>#N/A</v>
          </cell>
          <cell r="E668" t="e">
            <v>#N/A</v>
          </cell>
        </row>
        <row r="669">
          <cell r="C669" t="e">
            <v>#N/A</v>
          </cell>
          <cell r="D669" t="e">
            <v>#N/A</v>
          </cell>
          <cell r="E669" t="e">
            <v>#N/A</v>
          </cell>
        </row>
        <row r="670">
          <cell r="C670" t="e">
            <v>#N/A</v>
          </cell>
          <cell r="D670" t="e">
            <v>#N/A</v>
          </cell>
          <cell r="E670" t="e">
            <v>#N/A</v>
          </cell>
        </row>
        <row r="671">
          <cell r="C671" t="e">
            <v>#N/A</v>
          </cell>
          <cell r="D671" t="e">
            <v>#N/A</v>
          </cell>
          <cell r="E671" t="e">
            <v>#N/A</v>
          </cell>
        </row>
        <row r="672">
          <cell r="C672" t="e">
            <v>#N/A</v>
          </cell>
          <cell r="D672" t="e">
            <v>#N/A</v>
          </cell>
          <cell r="E672" t="e">
            <v>#N/A</v>
          </cell>
        </row>
        <row r="673">
          <cell r="C673" t="e">
            <v>#N/A</v>
          </cell>
          <cell r="D673" t="e">
            <v>#N/A</v>
          </cell>
          <cell r="E673" t="e">
            <v>#N/A</v>
          </cell>
        </row>
        <row r="674">
          <cell r="C674" t="e">
            <v>#N/A</v>
          </cell>
          <cell r="D674" t="e">
            <v>#N/A</v>
          </cell>
          <cell r="E674" t="e">
            <v>#N/A</v>
          </cell>
        </row>
        <row r="675">
          <cell r="C675" t="e">
            <v>#N/A</v>
          </cell>
          <cell r="D675" t="e">
            <v>#N/A</v>
          </cell>
          <cell r="E675" t="e">
            <v>#N/A</v>
          </cell>
        </row>
        <row r="676">
          <cell r="C676" t="e">
            <v>#N/A</v>
          </cell>
          <cell r="D676" t="e">
            <v>#N/A</v>
          </cell>
          <cell r="E676" t="e">
            <v>#N/A</v>
          </cell>
        </row>
        <row r="677">
          <cell r="C677" t="e">
            <v>#N/A</v>
          </cell>
          <cell r="D677" t="e">
            <v>#N/A</v>
          </cell>
          <cell r="E677" t="e">
            <v>#N/A</v>
          </cell>
        </row>
        <row r="678">
          <cell r="C678" t="e">
            <v>#N/A</v>
          </cell>
          <cell r="D678" t="e">
            <v>#N/A</v>
          </cell>
          <cell r="E678" t="e">
            <v>#N/A</v>
          </cell>
        </row>
        <row r="679">
          <cell r="C679" t="e">
            <v>#N/A</v>
          </cell>
          <cell r="D679" t="e">
            <v>#N/A</v>
          </cell>
          <cell r="E679" t="e">
            <v>#N/A</v>
          </cell>
        </row>
        <row r="680">
          <cell r="C680" t="e">
            <v>#N/A</v>
          </cell>
          <cell r="D680" t="e">
            <v>#N/A</v>
          </cell>
          <cell r="E680" t="e">
            <v>#N/A</v>
          </cell>
        </row>
        <row r="681">
          <cell r="C681" t="e">
            <v>#N/A</v>
          </cell>
          <cell r="D681" t="e">
            <v>#N/A</v>
          </cell>
          <cell r="E681" t="e">
            <v>#N/A</v>
          </cell>
        </row>
        <row r="682">
          <cell r="C682" t="e">
            <v>#N/A</v>
          </cell>
          <cell r="D682" t="e">
            <v>#N/A</v>
          </cell>
          <cell r="E682" t="e">
            <v>#N/A</v>
          </cell>
        </row>
        <row r="683">
          <cell r="C683" t="e">
            <v>#N/A</v>
          </cell>
          <cell r="D683" t="e">
            <v>#N/A</v>
          </cell>
          <cell r="E683" t="e">
            <v>#N/A</v>
          </cell>
        </row>
        <row r="684">
          <cell r="C684" t="e">
            <v>#N/A</v>
          </cell>
          <cell r="D684" t="e">
            <v>#N/A</v>
          </cell>
          <cell r="E684" t="e">
            <v>#N/A</v>
          </cell>
        </row>
        <row r="685">
          <cell r="C685" t="e">
            <v>#N/A</v>
          </cell>
          <cell r="D685" t="e">
            <v>#N/A</v>
          </cell>
          <cell r="E685" t="e">
            <v>#N/A</v>
          </cell>
        </row>
        <row r="686">
          <cell r="C686" t="e">
            <v>#N/A</v>
          </cell>
          <cell r="D686" t="e">
            <v>#N/A</v>
          </cell>
          <cell r="E686" t="e">
            <v>#N/A</v>
          </cell>
        </row>
        <row r="687">
          <cell r="C687" t="e">
            <v>#N/A</v>
          </cell>
          <cell r="D687" t="e">
            <v>#N/A</v>
          </cell>
          <cell r="E687" t="e">
            <v>#N/A</v>
          </cell>
        </row>
        <row r="688">
          <cell r="C688" t="e">
            <v>#N/A</v>
          </cell>
          <cell r="D688" t="e">
            <v>#N/A</v>
          </cell>
          <cell r="E688" t="e">
            <v>#N/A</v>
          </cell>
        </row>
        <row r="689">
          <cell r="C689" t="e">
            <v>#N/A</v>
          </cell>
          <cell r="D689" t="e">
            <v>#N/A</v>
          </cell>
          <cell r="E689" t="e">
            <v>#N/A</v>
          </cell>
        </row>
        <row r="690">
          <cell r="C690" t="e">
            <v>#N/A</v>
          </cell>
          <cell r="D690" t="e">
            <v>#N/A</v>
          </cell>
          <cell r="E690" t="e">
            <v>#N/A</v>
          </cell>
        </row>
        <row r="691">
          <cell r="C691" t="e">
            <v>#N/A</v>
          </cell>
          <cell r="D691" t="e">
            <v>#N/A</v>
          </cell>
          <cell r="E691" t="e">
            <v>#N/A</v>
          </cell>
        </row>
        <row r="692">
          <cell r="C692" t="e">
            <v>#N/A</v>
          </cell>
          <cell r="D692" t="e">
            <v>#N/A</v>
          </cell>
          <cell r="E692" t="e">
            <v>#N/A</v>
          </cell>
        </row>
        <row r="693">
          <cell r="C693" t="e">
            <v>#N/A</v>
          </cell>
          <cell r="D693" t="e">
            <v>#N/A</v>
          </cell>
          <cell r="E693" t="e">
            <v>#N/A</v>
          </cell>
        </row>
        <row r="694">
          <cell r="C694" t="e">
            <v>#N/A</v>
          </cell>
          <cell r="D694" t="e">
            <v>#N/A</v>
          </cell>
          <cell r="E694" t="e">
            <v>#N/A</v>
          </cell>
        </row>
        <row r="695">
          <cell r="C695" t="e">
            <v>#N/A</v>
          </cell>
          <cell r="D695" t="e">
            <v>#N/A</v>
          </cell>
          <cell r="E695" t="e">
            <v>#N/A</v>
          </cell>
        </row>
        <row r="696">
          <cell r="C696" t="e">
            <v>#N/A</v>
          </cell>
          <cell r="D696" t="e">
            <v>#N/A</v>
          </cell>
          <cell r="E696" t="e">
            <v>#N/A</v>
          </cell>
        </row>
        <row r="697">
          <cell r="C697" t="e">
            <v>#N/A</v>
          </cell>
          <cell r="D697" t="e">
            <v>#N/A</v>
          </cell>
          <cell r="E697" t="e">
            <v>#N/A</v>
          </cell>
        </row>
        <row r="698">
          <cell r="C698" t="e">
            <v>#N/A</v>
          </cell>
          <cell r="D698" t="e">
            <v>#N/A</v>
          </cell>
          <cell r="E698" t="e">
            <v>#N/A</v>
          </cell>
        </row>
        <row r="699">
          <cell r="C699" t="e">
            <v>#N/A</v>
          </cell>
          <cell r="D699" t="e">
            <v>#N/A</v>
          </cell>
          <cell r="E699" t="e">
            <v>#N/A</v>
          </cell>
        </row>
        <row r="700">
          <cell r="C700" t="e">
            <v>#N/A</v>
          </cell>
          <cell r="D700" t="e">
            <v>#N/A</v>
          </cell>
          <cell r="E700" t="e">
            <v>#N/A</v>
          </cell>
        </row>
        <row r="701">
          <cell r="C701" t="e">
            <v>#N/A</v>
          </cell>
          <cell r="D701" t="e">
            <v>#N/A</v>
          </cell>
          <cell r="E701" t="e">
            <v>#N/A</v>
          </cell>
        </row>
        <row r="702">
          <cell r="C702" t="e">
            <v>#N/A</v>
          </cell>
          <cell r="D702" t="e">
            <v>#N/A</v>
          </cell>
          <cell r="E702" t="e">
            <v>#N/A</v>
          </cell>
        </row>
        <row r="703">
          <cell r="C703" t="e">
            <v>#N/A</v>
          </cell>
          <cell r="D703" t="e">
            <v>#N/A</v>
          </cell>
          <cell r="E703" t="e">
            <v>#N/A</v>
          </cell>
        </row>
        <row r="704">
          <cell r="C704" t="e">
            <v>#N/A</v>
          </cell>
          <cell r="D704" t="e">
            <v>#N/A</v>
          </cell>
          <cell r="E704" t="e">
            <v>#N/A</v>
          </cell>
        </row>
        <row r="705">
          <cell r="C705" t="e">
            <v>#N/A</v>
          </cell>
          <cell r="D705" t="e">
            <v>#N/A</v>
          </cell>
          <cell r="E705" t="e">
            <v>#N/A</v>
          </cell>
        </row>
        <row r="706">
          <cell r="C706" t="e">
            <v>#N/A</v>
          </cell>
          <cell r="D706" t="e">
            <v>#N/A</v>
          </cell>
          <cell r="E706" t="e">
            <v>#N/A</v>
          </cell>
        </row>
        <row r="707">
          <cell r="C707" t="e">
            <v>#N/A</v>
          </cell>
          <cell r="D707" t="e">
            <v>#N/A</v>
          </cell>
          <cell r="E707" t="e">
            <v>#N/A</v>
          </cell>
        </row>
        <row r="708">
          <cell r="C708" t="e">
            <v>#N/A</v>
          </cell>
          <cell r="D708" t="e">
            <v>#N/A</v>
          </cell>
          <cell r="E708" t="e">
            <v>#N/A</v>
          </cell>
        </row>
        <row r="709">
          <cell r="C709" t="e">
            <v>#N/A</v>
          </cell>
          <cell r="D709" t="e">
            <v>#N/A</v>
          </cell>
          <cell r="E709" t="e">
            <v>#N/A</v>
          </cell>
        </row>
        <row r="710">
          <cell r="C710" t="e">
            <v>#N/A</v>
          </cell>
          <cell r="D710" t="e">
            <v>#N/A</v>
          </cell>
          <cell r="E710" t="e">
            <v>#N/A</v>
          </cell>
        </row>
        <row r="711">
          <cell r="C711" t="e">
            <v>#N/A</v>
          </cell>
          <cell r="D711" t="e">
            <v>#N/A</v>
          </cell>
          <cell r="E711" t="e">
            <v>#N/A</v>
          </cell>
        </row>
        <row r="712">
          <cell r="C712" t="e">
            <v>#N/A</v>
          </cell>
          <cell r="D712" t="e">
            <v>#N/A</v>
          </cell>
          <cell r="E712" t="e">
            <v>#N/A</v>
          </cell>
        </row>
        <row r="713">
          <cell r="C713" t="e">
            <v>#N/A</v>
          </cell>
          <cell r="D713" t="e">
            <v>#N/A</v>
          </cell>
          <cell r="E713" t="e">
            <v>#N/A</v>
          </cell>
        </row>
        <row r="714">
          <cell r="C714" t="e">
            <v>#N/A</v>
          </cell>
          <cell r="D714" t="e">
            <v>#N/A</v>
          </cell>
          <cell r="E714" t="e">
            <v>#N/A</v>
          </cell>
        </row>
        <row r="715">
          <cell r="C715" t="e">
            <v>#N/A</v>
          </cell>
          <cell r="D715" t="e">
            <v>#N/A</v>
          </cell>
          <cell r="E715" t="e">
            <v>#N/A</v>
          </cell>
        </row>
        <row r="716">
          <cell r="C716" t="e">
            <v>#N/A</v>
          </cell>
          <cell r="D716" t="e">
            <v>#N/A</v>
          </cell>
          <cell r="E716" t="e">
            <v>#N/A</v>
          </cell>
        </row>
        <row r="717">
          <cell r="C717" t="e">
            <v>#N/A</v>
          </cell>
          <cell r="D717" t="e">
            <v>#N/A</v>
          </cell>
          <cell r="E717" t="e">
            <v>#N/A</v>
          </cell>
        </row>
        <row r="718">
          <cell r="C718" t="e">
            <v>#N/A</v>
          </cell>
          <cell r="D718" t="e">
            <v>#N/A</v>
          </cell>
          <cell r="E718" t="e">
            <v>#N/A</v>
          </cell>
        </row>
        <row r="719">
          <cell r="C719" t="e">
            <v>#N/A</v>
          </cell>
          <cell r="D719" t="e">
            <v>#N/A</v>
          </cell>
          <cell r="E719" t="e">
            <v>#N/A</v>
          </cell>
        </row>
        <row r="720">
          <cell r="C720" t="e">
            <v>#N/A</v>
          </cell>
          <cell r="D720" t="e">
            <v>#N/A</v>
          </cell>
          <cell r="E720" t="e">
            <v>#N/A</v>
          </cell>
        </row>
        <row r="721">
          <cell r="C721" t="e">
            <v>#N/A</v>
          </cell>
          <cell r="D721" t="e">
            <v>#N/A</v>
          </cell>
          <cell r="E721" t="e">
            <v>#N/A</v>
          </cell>
        </row>
        <row r="722">
          <cell r="C722" t="e">
            <v>#N/A</v>
          </cell>
          <cell r="D722" t="e">
            <v>#N/A</v>
          </cell>
          <cell r="E722" t="e">
            <v>#N/A</v>
          </cell>
        </row>
        <row r="723">
          <cell r="C723" t="e">
            <v>#N/A</v>
          </cell>
          <cell r="D723" t="e">
            <v>#N/A</v>
          </cell>
          <cell r="E723" t="e">
            <v>#N/A</v>
          </cell>
        </row>
        <row r="724">
          <cell r="C724" t="e">
            <v>#N/A</v>
          </cell>
          <cell r="D724" t="e">
            <v>#N/A</v>
          </cell>
          <cell r="E724" t="e">
            <v>#N/A</v>
          </cell>
        </row>
        <row r="725">
          <cell r="C725" t="e">
            <v>#N/A</v>
          </cell>
          <cell r="D725" t="e">
            <v>#N/A</v>
          </cell>
          <cell r="E725" t="e">
            <v>#N/A</v>
          </cell>
        </row>
        <row r="726">
          <cell r="C726" t="e">
            <v>#N/A</v>
          </cell>
          <cell r="D726" t="e">
            <v>#N/A</v>
          </cell>
          <cell r="E726" t="e">
            <v>#N/A</v>
          </cell>
        </row>
        <row r="727">
          <cell r="C727" t="e">
            <v>#N/A</v>
          </cell>
          <cell r="D727" t="e">
            <v>#N/A</v>
          </cell>
          <cell r="E727" t="e">
            <v>#N/A</v>
          </cell>
        </row>
        <row r="728">
          <cell r="C728" t="e">
            <v>#N/A</v>
          </cell>
          <cell r="D728" t="e">
            <v>#N/A</v>
          </cell>
          <cell r="E728" t="e">
            <v>#N/A</v>
          </cell>
        </row>
        <row r="729">
          <cell r="C729" t="e">
            <v>#N/A</v>
          </cell>
          <cell r="D729" t="e">
            <v>#N/A</v>
          </cell>
          <cell r="E729" t="e">
            <v>#N/A</v>
          </cell>
        </row>
        <row r="730">
          <cell r="C730" t="e">
            <v>#N/A</v>
          </cell>
          <cell r="D730" t="e">
            <v>#N/A</v>
          </cell>
          <cell r="E730" t="e">
            <v>#N/A</v>
          </cell>
        </row>
        <row r="731">
          <cell r="C731" t="e">
            <v>#N/A</v>
          </cell>
          <cell r="D731" t="e">
            <v>#N/A</v>
          </cell>
          <cell r="E731" t="e">
            <v>#N/A</v>
          </cell>
        </row>
        <row r="732">
          <cell r="C732" t="e">
            <v>#N/A</v>
          </cell>
          <cell r="D732" t="e">
            <v>#N/A</v>
          </cell>
          <cell r="E732" t="e">
            <v>#N/A</v>
          </cell>
        </row>
        <row r="733">
          <cell r="C733" t="e">
            <v>#N/A</v>
          </cell>
          <cell r="D733" t="e">
            <v>#N/A</v>
          </cell>
          <cell r="E733" t="e">
            <v>#N/A</v>
          </cell>
        </row>
        <row r="734">
          <cell r="C734" t="e">
            <v>#N/A</v>
          </cell>
          <cell r="D734" t="e">
            <v>#N/A</v>
          </cell>
          <cell r="E734" t="e">
            <v>#N/A</v>
          </cell>
        </row>
        <row r="735">
          <cell r="C735" t="e">
            <v>#N/A</v>
          </cell>
          <cell r="D735" t="e">
            <v>#N/A</v>
          </cell>
          <cell r="E735" t="e">
            <v>#N/A</v>
          </cell>
        </row>
        <row r="736">
          <cell r="C736" t="e">
            <v>#N/A</v>
          </cell>
          <cell r="D736" t="e">
            <v>#N/A</v>
          </cell>
          <cell r="E736" t="e">
            <v>#N/A</v>
          </cell>
        </row>
        <row r="737">
          <cell r="C737" t="e">
            <v>#N/A</v>
          </cell>
          <cell r="D737" t="e">
            <v>#N/A</v>
          </cell>
          <cell r="E737" t="e">
            <v>#N/A</v>
          </cell>
        </row>
        <row r="738">
          <cell r="C738" t="e">
            <v>#N/A</v>
          </cell>
          <cell r="D738" t="e">
            <v>#N/A</v>
          </cell>
          <cell r="E738" t="e">
            <v>#N/A</v>
          </cell>
        </row>
        <row r="739">
          <cell r="C739" t="e">
            <v>#N/A</v>
          </cell>
          <cell r="D739" t="e">
            <v>#N/A</v>
          </cell>
          <cell r="E739" t="e">
            <v>#N/A</v>
          </cell>
        </row>
        <row r="740">
          <cell r="C740" t="e">
            <v>#N/A</v>
          </cell>
          <cell r="D740" t="e">
            <v>#N/A</v>
          </cell>
          <cell r="E740" t="e">
            <v>#N/A</v>
          </cell>
        </row>
        <row r="741">
          <cell r="C741" t="e">
            <v>#N/A</v>
          </cell>
          <cell r="D741" t="e">
            <v>#N/A</v>
          </cell>
          <cell r="E741" t="e">
            <v>#N/A</v>
          </cell>
        </row>
        <row r="742">
          <cell r="C742" t="e">
            <v>#N/A</v>
          </cell>
          <cell r="D742" t="e">
            <v>#N/A</v>
          </cell>
          <cell r="E742" t="e">
            <v>#N/A</v>
          </cell>
        </row>
        <row r="743">
          <cell r="C743" t="e">
            <v>#N/A</v>
          </cell>
          <cell r="D743" t="e">
            <v>#N/A</v>
          </cell>
          <cell r="E743" t="e">
            <v>#N/A</v>
          </cell>
        </row>
        <row r="744">
          <cell r="C744" t="e">
            <v>#N/A</v>
          </cell>
          <cell r="D744" t="e">
            <v>#N/A</v>
          </cell>
          <cell r="E744" t="e">
            <v>#N/A</v>
          </cell>
        </row>
        <row r="745">
          <cell r="C745" t="e">
            <v>#N/A</v>
          </cell>
          <cell r="D745" t="e">
            <v>#N/A</v>
          </cell>
          <cell r="E745" t="e">
            <v>#N/A</v>
          </cell>
        </row>
        <row r="746">
          <cell r="C746" t="e">
            <v>#N/A</v>
          </cell>
          <cell r="D746" t="e">
            <v>#N/A</v>
          </cell>
          <cell r="E746" t="e">
            <v>#N/A</v>
          </cell>
        </row>
        <row r="747">
          <cell r="C747" t="e">
            <v>#N/A</v>
          </cell>
          <cell r="D747" t="e">
            <v>#N/A</v>
          </cell>
          <cell r="E747" t="e">
            <v>#N/A</v>
          </cell>
        </row>
        <row r="748">
          <cell r="C748" t="e">
            <v>#N/A</v>
          </cell>
          <cell r="D748" t="e">
            <v>#N/A</v>
          </cell>
          <cell r="E748" t="e">
            <v>#N/A</v>
          </cell>
        </row>
        <row r="749">
          <cell r="C749" t="e">
            <v>#N/A</v>
          </cell>
          <cell r="D749" t="e">
            <v>#N/A</v>
          </cell>
          <cell r="E749" t="e">
            <v>#N/A</v>
          </cell>
        </row>
        <row r="750">
          <cell r="C750" t="e">
            <v>#N/A</v>
          </cell>
          <cell r="D750" t="e">
            <v>#N/A</v>
          </cell>
          <cell r="E750" t="e">
            <v>#N/A</v>
          </cell>
        </row>
        <row r="751">
          <cell r="C751" t="e">
            <v>#N/A</v>
          </cell>
          <cell r="D751" t="e">
            <v>#N/A</v>
          </cell>
          <cell r="E751" t="e">
            <v>#N/A</v>
          </cell>
        </row>
        <row r="752">
          <cell r="C752" t="e">
            <v>#N/A</v>
          </cell>
          <cell r="D752" t="e">
            <v>#N/A</v>
          </cell>
          <cell r="E752" t="e">
            <v>#N/A</v>
          </cell>
        </row>
        <row r="753">
          <cell r="C753" t="e">
            <v>#N/A</v>
          </cell>
          <cell r="D753" t="e">
            <v>#N/A</v>
          </cell>
          <cell r="E753" t="e">
            <v>#N/A</v>
          </cell>
        </row>
        <row r="754">
          <cell r="C754" t="e">
            <v>#N/A</v>
          </cell>
          <cell r="D754" t="e">
            <v>#N/A</v>
          </cell>
          <cell r="E754" t="e">
            <v>#N/A</v>
          </cell>
        </row>
        <row r="755">
          <cell r="C755" t="e">
            <v>#N/A</v>
          </cell>
          <cell r="D755" t="e">
            <v>#N/A</v>
          </cell>
          <cell r="E755" t="e">
            <v>#N/A</v>
          </cell>
        </row>
        <row r="756">
          <cell r="C756" t="e">
            <v>#N/A</v>
          </cell>
          <cell r="D756" t="e">
            <v>#N/A</v>
          </cell>
          <cell r="E756" t="e">
            <v>#N/A</v>
          </cell>
        </row>
        <row r="757">
          <cell r="C757" t="e">
            <v>#N/A</v>
          </cell>
          <cell r="D757" t="e">
            <v>#N/A</v>
          </cell>
          <cell r="E757" t="e">
            <v>#N/A</v>
          </cell>
        </row>
        <row r="758">
          <cell r="C758" t="e">
            <v>#N/A</v>
          </cell>
          <cell r="D758" t="e">
            <v>#N/A</v>
          </cell>
          <cell r="E758" t="e">
            <v>#N/A</v>
          </cell>
        </row>
        <row r="759">
          <cell r="C759" t="e">
            <v>#N/A</v>
          </cell>
          <cell r="D759" t="e">
            <v>#N/A</v>
          </cell>
          <cell r="E759" t="e">
            <v>#N/A</v>
          </cell>
        </row>
        <row r="760">
          <cell r="C760" t="e">
            <v>#N/A</v>
          </cell>
          <cell r="D760" t="e">
            <v>#N/A</v>
          </cell>
          <cell r="E760" t="e">
            <v>#N/A</v>
          </cell>
        </row>
        <row r="761">
          <cell r="C761" t="e">
            <v>#N/A</v>
          </cell>
          <cell r="D761" t="e">
            <v>#N/A</v>
          </cell>
          <cell r="E761" t="e">
            <v>#N/A</v>
          </cell>
        </row>
        <row r="762">
          <cell r="C762" t="e">
            <v>#N/A</v>
          </cell>
          <cell r="D762" t="e">
            <v>#N/A</v>
          </cell>
          <cell r="E762" t="e">
            <v>#N/A</v>
          </cell>
        </row>
        <row r="763">
          <cell r="C763" t="e">
            <v>#N/A</v>
          </cell>
          <cell r="D763" t="e">
            <v>#N/A</v>
          </cell>
          <cell r="E763" t="e">
            <v>#N/A</v>
          </cell>
        </row>
        <row r="764">
          <cell r="C764" t="e">
            <v>#N/A</v>
          </cell>
          <cell r="D764" t="e">
            <v>#N/A</v>
          </cell>
          <cell r="E764" t="e">
            <v>#N/A</v>
          </cell>
        </row>
        <row r="765">
          <cell r="C765" t="e">
            <v>#N/A</v>
          </cell>
          <cell r="D765" t="e">
            <v>#N/A</v>
          </cell>
          <cell r="E765" t="e">
            <v>#N/A</v>
          </cell>
        </row>
        <row r="766">
          <cell r="C766" t="e">
            <v>#N/A</v>
          </cell>
          <cell r="D766" t="e">
            <v>#N/A</v>
          </cell>
          <cell r="E766" t="e">
            <v>#N/A</v>
          </cell>
        </row>
        <row r="767">
          <cell r="C767" t="e">
            <v>#N/A</v>
          </cell>
          <cell r="D767" t="e">
            <v>#N/A</v>
          </cell>
          <cell r="E767" t="e">
            <v>#N/A</v>
          </cell>
        </row>
        <row r="768">
          <cell r="C768" t="e">
            <v>#N/A</v>
          </cell>
          <cell r="D768" t="e">
            <v>#N/A</v>
          </cell>
          <cell r="E768" t="e">
            <v>#N/A</v>
          </cell>
        </row>
        <row r="769">
          <cell r="C769" t="e">
            <v>#N/A</v>
          </cell>
          <cell r="D769" t="e">
            <v>#N/A</v>
          </cell>
          <cell r="E769" t="e">
            <v>#N/A</v>
          </cell>
        </row>
        <row r="770">
          <cell r="C770" t="e">
            <v>#N/A</v>
          </cell>
          <cell r="D770" t="e">
            <v>#N/A</v>
          </cell>
          <cell r="E770" t="e">
            <v>#N/A</v>
          </cell>
        </row>
        <row r="771">
          <cell r="C771" t="e">
            <v>#N/A</v>
          </cell>
          <cell r="D771" t="e">
            <v>#N/A</v>
          </cell>
          <cell r="E771" t="e">
            <v>#N/A</v>
          </cell>
        </row>
        <row r="772">
          <cell r="C772" t="e">
            <v>#N/A</v>
          </cell>
          <cell r="D772" t="e">
            <v>#N/A</v>
          </cell>
          <cell r="E772" t="e">
            <v>#N/A</v>
          </cell>
        </row>
        <row r="773">
          <cell r="C773" t="e">
            <v>#N/A</v>
          </cell>
          <cell r="D773" t="e">
            <v>#N/A</v>
          </cell>
          <cell r="E773" t="e">
            <v>#N/A</v>
          </cell>
        </row>
        <row r="774">
          <cell r="C774" t="e">
            <v>#N/A</v>
          </cell>
          <cell r="D774" t="e">
            <v>#N/A</v>
          </cell>
          <cell r="E774" t="e">
            <v>#N/A</v>
          </cell>
        </row>
        <row r="775">
          <cell r="C775" t="e">
            <v>#N/A</v>
          </cell>
          <cell r="D775" t="e">
            <v>#N/A</v>
          </cell>
          <cell r="E775" t="e">
            <v>#N/A</v>
          </cell>
        </row>
        <row r="776">
          <cell r="C776" t="e">
            <v>#N/A</v>
          </cell>
          <cell r="D776" t="e">
            <v>#N/A</v>
          </cell>
          <cell r="E776" t="e">
            <v>#N/A</v>
          </cell>
        </row>
        <row r="777">
          <cell r="C777" t="e">
            <v>#N/A</v>
          </cell>
          <cell r="D777" t="e">
            <v>#N/A</v>
          </cell>
          <cell r="E777" t="e">
            <v>#N/A</v>
          </cell>
        </row>
        <row r="778">
          <cell r="C778" t="e">
            <v>#N/A</v>
          </cell>
          <cell r="D778" t="e">
            <v>#N/A</v>
          </cell>
          <cell r="E778" t="e">
            <v>#N/A</v>
          </cell>
        </row>
        <row r="779">
          <cell r="C779" t="e">
            <v>#N/A</v>
          </cell>
          <cell r="D779" t="e">
            <v>#N/A</v>
          </cell>
          <cell r="E779" t="e">
            <v>#N/A</v>
          </cell>
        </row>
        <row r="780">
          <cell r="C780" t="e">
            <v>#N/A</v>
          </cell>
          <cell r="D780" t="e">
            <v>#N/A</v>
          </cell>
          <cell r="E780" t="e">
            <v>#N/A</v>
          </cell>
        </row>
        <row r="781">
          <cell r="C781" t="e">
            <v>#N/A</v>
          </cell>
          <cell r="D781" t="e">
            <v>#N/A</v>
          </cell>
          <cell r="E781" t="e">
            <v>#N/A</v>
          </cell>
        </row>
        <row r="782">
          <cell r="C782" t="e">
            <v>#N/A</v>
          </cell>
          <cell r="D782" t="e">
            <v>#N/A</v>
          </cell>
          <cell r="E782" t="e">
            <v>#N/A</v>
          </cell>
        </row>
        <row r="783">
          <cell r="C783" t="e">
            <v>#N/A</v>
          </cell>
          <cell r="D783" t="e">
            <v>#N/A</v>
          </cell>
          <cell r="E783" t="e">
            <v>#N/A</v>
          </cell>
        </row>
        <row r="784">
          <cell r="C784" t="e">
            <v>#N/A</v>
          </cell>
          <cell r="D784" t="e">
            <v>#N/A</v>
          </cell>
          <cell r="E784" t="e">
            <v>#N/A</v>
          </cell>
        </row>
        <row r="785">
          <cell r="C785" t="e">
            <v>#N/A</v>
          </cell>
          <cell r="D785" t="e">
            <v>#N/A</v>
          </cell>
          <cell r="E785" t="e">
            <v>#N/A</v>
          </cell>
        </row>
        <row r="786">
          <cell r="C786" t="e">
            <v>#N/A</v>
          </cell>
          <cell r="D786" t="e">
            <v>#N/A</v>
          </cell>
          <cell r="E786" t="e">
            <v>#N/A</v>
          </cell>
        </row>
        <row r="787">
          <cell r="C787" t="e">
            <v>#N/A</v>
          </cell>
          <cell r="D787" t="e">
            <v>#N/A</v>
          </cell>
          <cell r="E787" t="e">
            <v>#N/A</v>
          </cell>
        </row>
        <row r="788">
          <cell r="C788" t="e">
            <v>#N/A</v>
          </cell>
          <cell r="D788" t="e">
            <v>#N/A</v>
          </cell>
          <cell r="E788" t="e">
            <v>#N/A</v>
          </cell>
        </row>
        <row r="789">
          <cell r="C789" t="e">
            <v>#N/A</v>
          </cell>
          <cell r="D789" t="e">
            <v>#N/A</v>
          </cell>
          <cell r="E789" t="e">
            <v>#N/A</v>
          </cell>
        </row>
        <row r="790">
          <cell r="C790" t="e">
            <v>#N/A</v>
          </cell>
          <cell r="D790" t="e">
            <v>#N/A</v>
          </cell>
          <cell r="E790" t="e">
            <v>#N/A</v>
          </cell>
        </row>
        <row r="791">
          <cell r="C791" t="e">
            <v>#N/A</v>
          </cell>
          <cell r="D791" t="e">
            <v>#N/A</v>
          </cell>
          <cell r="E791" t="e">
            <v>#N/A</v>
          </cell>
        </row>
        <row r="792">
          <cell r="C792" t="e">
            <v>#N/A</v>
          </cell>
          <cell r="D792" t="e">
            <v>#N/A</v>
          </cell>
          <cell r="E792" t="e">
            <v>#N/A</v>
          </cell>
        </row>
        <row r="793">
          <cell r="C793" t="e">
            <v>#N/A</v>
          </cell>
          <cell r="D793" t="e">
            <v>#N/A</v>
          </cell>
          <cell r="E793" t="e">
            <v>#N/A</v>
          </cell>
        </row>
        <row r="794">
          <cell r="C794" t="e">
            <v>#N/A</v>
          </cell>
          <cell r="D794" t="e">
            <v>#N/A</v>
          </cell>
          <cell r="E794" t="e">
            <v>#N/A</v>
          </cell>
        </row>
        <row r="795">
          <cell r="C795" t="e">
            <v>#N/A</v>
          </cell>
          <cell r="D795" t="e">
            <v>#N/A</v>
          </cell>
          <cell r="E795" t="e">
            <v>#N/A</v>
          </cell>
        </row>
        <row r="796">
          <cell r="C796" t="e">
            <v>#N/A</v>
          </cell>
          <cell r="D796" t="e">
            <v>#N/A</v>
          </cell>
          <cell r="E796" t="e">
            <v>#N/A</v>
          </cell>
        </row>
        <row r="797">
          <cell r="C797" t="e">
            <v>#N/A</v>
          </cell>
          <cell r="D797" t="e">
            <v>#N/A</v>
          </cell>
          <cell r="E797" t="e">
            <v>#N/A</v>
          </cell>
        </row>
        <row r="798">
          <cell r="C798" t="e">
            <v>#N/A</v>
          </cell>
          <cell r="D798" t="e">
            <v>#N/A</v>
          </cell>
          <cell r="E798" t="e">
            <v>#N/A</v>
          </cell>
        </row>
        <row r="799">
          <cell r="C799" t="e">
            <v>#N/A</v>
          </cell>
          <cell r="D799" t="e">
            <v>#N/A</v>
          </cell>
          <cell r="E799" t="e">
            <v>#N/A</v>
          </cell>
        </row>
        <row r="800">
          <cell r="C800" t="e">
            <v>#N/A</v>
          </cell>
          <cell r="D800" t="e">
            <v>#N/A</v>
          </cell>
          <cell r="E800" t="e">
            <v>#N/A</v>
          </cell>
        </row>
        <row r="801">
          <cell r="C801" t="e">
            <v>#N/A</v>
          </cell>
          <cell r="D801" t="e">
            <v>#N/A</v>
          </cell>
          <cell r="E801" t="e">
            <v>#N/A</v>
          </cell>
        </row>
        <row r="802">
          <cell r="C802" t="e">
            <v>#N/A</v>
          </cell>
          <cell r="D802" t="e">
            <v>#N/A</v>
          </cell>
          <cell r="E802" t="e">
            <v>#N/A</v>
          </cell>
        </row>
        <row r="803">
          <cell r="C803" t="e">
            <v>#N/A</v>
          </cell>
          <cell r="D803" t="e">
            <v>#N/A</v>
          </cell>
          <cell r="E803" t="e">
            <v>#N/A</v>
          </cell>
        </row>
        <row r="804">
          <cell r="C804" t="e">
            <v>#N/A</v>
          </cell>
          <cell r="D804" t="e">
            <v>#N/A</v>
          </cell>
          <cell r="E804" t="e">
            <v>#N/A</v>
          </cell>
        </row>
        <row r="805">
          <cell r="C805" t="e">
            <v>#N/A</v>
          </cell>
          <cell r="D805" t="e">
            <v>#N/A</v>
          </cell>
          <cell r="E805" t="e">
            <v>#N/A</v>
          </cell>
        </row>
        <row r="806">
          <cell r="C806" t="e">
            <v>#N/A</v>
          </cell>
          <cell r="D806" t="e">
            <v>#N/A</v>
          </cell>
          <cell r="E806" t="e">
            <v>#N/A</v>
          </cell>
        </row>
        <row r="807">
          <cell r="C807" t="e">
            <v>#N/A</v>
          </cell>
          <cell r="D807" t="e">
            <v>#N/A</v>
          </cell>
          <cell r="E807" t="e">
            <v>#N/A</v>
          </cell>
        </row>
        <row r="808">
          <cell r="C808" t="e">
            <v>#N/A</v>
          </cell>
          <cell r="D808" t="e">
            <v>#N/A</v>
          </cell>
          <cell r="E808" t="e">
            <v>#N/A</v>
          </cell>
        </row>
        <row r="809">
          <cell r="C809" t="e">
            <v>#N/A</v>
          </cell>
          <cell r="D809" t="e">
            <v>#N/A</v>
          </cell>
          <cell r="E809" t="e">
            <v>#N/A</v>
          </cell>
        </row>
        <row r="810">
          <cell r="C810" t="e">
            <v>#N/A</v>
          </cell>
          <cell r="D810" t="e">
            <v>#N/A</v>
          </cell>
          <cell r="E810" t="e">
            <v>#N/A</v>
          </cell>
        </row>
        <row r="811">
          <cell r="C811" t="e">
            <v>#N/A</v>
          </cell>
          <cell r="D811" t="e">
            <v>#N/A</v>
          </cell>
          <cell r="E811" t="e">
            <v>#N/A</v>
          </cell>
        </row>
        <row r="812">
          <cell r="C812" t="e">
            <v>#N/A</v>
          </cell>
          <cell r="D812" t="e">
            <v>#N/A</v>
          </cell>
          <cell r="E812" t="e">
            <v>#N/A</v>
          </cell>
        </row>
        <row r="813">
          <cell r="C813" t="e">
            <v>#N/A</v>
          </cell>
          <cell r="D813" t="e">
            <v>#N/A</v>
          </cell>
          <cell r="E813" t="e">
            <v>#N/A</v>
          </cell>
        </row>
        <row r="814">
          <cell r="C814" t="e">
            <v>#N/A</v>
          </cell>
          <cell r="D814" t="e">
            <v>#N/A</v>
          </cell>
          <cell r="E814" t="e">
            <v>#N/A</v>
          </cell>
        </row>
        <row r="815">
          <cell r="C815" t="e">
            <v>#N/A</v>
          </cell>
          <cell r="D815" t="e">
            <v>#N/A</v>
          </cell>
          <cell r="E815" t="e">
            <v>#N/A</v>
          </cell>
        </row>
        <row r="816">
          <cell r="C816" t="e">
            <v>#N/A</v>
          </cell>
          <cell r="D816" t="e">
            <v>#N/A</v>
          </cell>
          <cell r="E816" t="e">
            <v>#N/A</v>
          </cell>
        </row>
        <row r="817">
          <cell r="C817" t="e">
            <v>#N/A</v>
          </cell>
          <cell r="D817" t="e">
            <v>#N/A</v>
          </cell>
          <cell r="E817" t="e">
            <v>#N/A</v>
          </cell>
        </row>
        <row r="818">
          <cell r="C818" t="e">
            <v>#N/A</v>
          </cell>
          <cell r="D818" t="e">
            <v>#N/A</v>
          </cell>
          <cell r="E818" t="e">
            <v>#N/A</v>
          </cell>
        </row>
        <row r="819">
          <cell r="C819" t="e">
            <v>#N/A</v>
          </cell>
          <cell r="D819" t="e">
            <v>#N/A</v>
          </cell>
          <cell r="E819" t="e">
            <v>#N/A</v>
          </cell>
        </row>
        <row r="820">
          <cell r="C820" t="e">
            <v>#N/A</v>
          </cell>
          <cell r="D820" t="e">
            <v>#N/A</v>
          </cell>
          <cell r="E820" t="e">
            <v>#N/A</v>
          </cell>
        </row>
        <row r="821">
          <cell r="C821" t="e">
            <v>#N/A</v>
          </cell>
          <cell r="D821" t="e">
            <v>#N/A</v>
          </cell>
          <cell r="E821" t="e">
            <v>#N/A</v>
          </cell>
        </row>
        <row r="822">
          <cell r="C822" t="e">
            <v>#N/A</v>
          </cell>
          <cell r="D822" t="e">
            <v>#N/A</v>
          </cell>
          <cell r="E822" t="e">
            <v>#N/A</v>
          </cell>
        </row>
        <row r="823">
          <cell r="C823" t="e">
            <v>#N/A</v>
          </cell>
          <cell r="D823" t="e">
            <v>#N/A</v>
          </cell>
          <cell r="E823" t="e">
            <v>#N/A</v>
          </cell>
        </row>
        <row r="824">
          <cell r="C824" t="e">
            <v>#N/A</v>
          </cell>
          <cell r="D824" t="e">
            <v>#N/A</v>
          </cell>
          <cell r="E824" t="e">
            <v>#N/A</v>
          </cell>
        </row>
        <row r="825">
          <cell r="C825" t="e">
            <v>#N/A</v>
          </cell>
          <cell r="D825" t="e">
            <v>#N/A</v>
          </cell>
          <cell r="E825" t="e">
            <v>#N/A</v>
          </cell>
        </row>
        <row r="826">
          <cell r="C826" t="e">
            <v>#N/A</v>
          </cell>
          <cell r="D826" t="e">
            <v>#N/A</v>
          </cell>
          <cell r="E826" t="e">
            <v>#N/A</v>
          </cell>
        </row>
        <row r="827">
          <cell r="C827" t="e">
            <v>#N/A</v>
          </cell>
          <cell r="D827" t="e">
            <v>#N/A</v>
          </cell>
          <cell r="E827" t="e">
            <v>#N/A</v>
          </cell>
        </row>
        <row r="828">
          <cell r="C828" t="e">
            <v>#N/A</v>
          </cell>
          <cell r="D828" t="e">
            <v>#N/A</v>
          </cell>
          <cell r="E828" t="e">
            <v>#N/A</v>
          </cell>
        </row>
        <row r="829">
          <cell r="C829" t="e">
            <v>#N/A</v>
          </cell>
          <cell r="D829" t="e">
            <v>#N/A</v>
          </cell>
          <cell r="E829" t="e">
            <v>#N/A</v>
          </cell>
        </row>
        <row r="830">
          <cell r="C830" t="e">
            <v>#N/A</v>
          </cell>
          <cell r="D830" t="e">
            <v>#N/A</v>
          </cell>
          <cell r="E830" t="e">
            <v>#N/A</v>
          </cell>
        </row>
        <row r="831">
          <cell r="C831" t="e">
            <v>#N/A</v>
          </cell>
          <cell r="D831" t="e">
            <v>#N/A</v>
          </cell>
          <cell r="E831" t="e">
            <v>#N/A</v>
          </cell>
        </row>
        <row r="832">
          <cell r="C832" t="e">
            <v>#N/A</v>
          </cell>
          <cell r="D832" t="e">
            <v>#N/A</v>
          </cell>
          <cell r="E832" t="e">
            <v>#N/A</v>
          </cell>
        </row>
        <row r="833">
          <cell r="C833" t="e">
            <v>#N/A</v>
          </cell>
          <cell r="D833" t="e">
            <v>#N/A</v>
          </cell>
          <cell r="E833" t="e">
            <v>#N/A</v>
          </cell>
        </row>
        <row r="834">
          <cell r="C834" t="e">
            <v>#N/A</v>
          </cell>
          <cell r="D834" t="e">
            <v>#N/A</v>
          </cell>
          <cell r="E834" t="e">
            <v>#N/A</v>
          </cell>
        </row>
        <row r="835">
          <cell r="C835" t="e">
            <v>#N/A</v>
          </cell>
          <cell r="D835" t="e">
            <v>#N/A</v>
          </cell>
          <cell r="E835" t="e">
            <v>#N/A</v>
          </cell>
        </row>
        <row r="836">
          <cell r="C836" t="e">
            <v>#N/A</v>
          </cell>
          <cell r="D836" t="e">
            <v>#N/A</v>
          </cell>
          <cell r="E836" t="e">
            <v>#N/A</v>
          </cell>
        </row>
        <row r="837">
          <cell r="C837" t="e">
            <v>#N/A</v>
          </cell>
          <cell r="D837" t="e">
            <v>#N/A</v>
          </cell>
          <cell r="E837" t="e">
            <v>#N/A</v>
          </cell>
        </row>
        <row r="838">
          <cell r="C838" t="e">
            <v>#N/A</v>
          </cell>
          <cell r="D838" t="e">
            <v>#N/A</v>
          </cell>
          <cell r="E838" t="e">
            <v>#N/A</v>
          </cell>
        </row>
        <row r="839">
          <cell r="C839" t="e">
            <v>#N/A</v>
          </cell>
          <cell r="D839" t="e">
            <v>#N/A</v>
          </cell>
          <cell r="E839" t="e">
            <v>#N/A</v>
          </cell>
        </row>
        <row r="840">
          <cell r="C840" t="e">
            <v>#N/A</v>
          </cell>
          <cell r="D840" t="e">
            <v>#N/A</v>
          </cell>
          <cell r="E840" t="e">
            <v>#N/A</v>
          </cell>
        </row>
        <row r="841">
          <cell r="C841" t="e">
            <v>#N/A</v>
          </cell>
          <cell r="D841" t="e">
            <v>#N/A</v>
          </cell>
          <cell r="E841" t="e">
            <v>#N/A</v>
          </cell>
        </row>
        <row r="842">
          <cell r="C842" t="e">
            <v>#N/A</v>
          </cell>
          <cell r="D842" t="e">
            <v>#N/A</v>
          </cell>
          <cell r="E842" t="e">
            <v>#N/A</v>
          </cell>
        </row>
        <row r="843">
          <cell r="C843" t="e">
            <v>#N/A</v>
          </cell>
          <cell r="D843" t="e">
            <v>#N/A</v>
          </cell>
          <cell r="E843" t="e">
            <v>#N/A</v>
          </cell>
        </row>
        <row r="844">
          <cell r="C844" t="e">
            <v>#N/A</v>
          </cell>
          <cell r="D844" t="e">
            <v>#N/A</v>
          </cell>
          <cell r="E844" t="e">
            <v>#N/A</v>
          </cell>
        </row>
        <row r="845">
          <cell r="C845" t="e">
            <v>#N/A</v>
          </cell>
          <cell r="D845" t="e">
            <v>#N/A</v>
          </cell>
          <cell r="E845" t="e">
            <v>#N/A</v>
          </cell>
        </row>
        <row r="846">
          <cell r="C846" t="e">
            <v>#N/A</v>
          </cell>
          <cell r="D846" t="e">
            <v>#N/A</v>
          </cell>
          <cell r="E846" t="e">
            <v>#N/A</v>
          </cell>
        </row>
        <row r="847">
          <cell r="C847" t="e">
            <v>#N/A</v>
          </cell>
          <cell r="D847" t="e">
            <v>#N/A</v>
          </cell>
          <cell r="E847" t="e">
            <v>#N/A</v>
          </cell>
        </row>
        <row r="848">
          <cell r="C848" t="e">
            <v>#N/A</v>
          </cell>
          <cell r="D848" t="e">
            <v>#N/A</v>
          </cell>
          <cell r="E848" t="e">
            <v>#N/A</v>
          </cell>
        </row>
        <row r="849">
          <cell r="C849" t="e">
            <v>#N/A</v>
          </cell>
          <cell r="D849" t="e">
            <v>#N/A</v>
          </cell>
          <cell r="E849" t="e">
            <v>#N/A</v>
          </cell>
        </row>
        <row r="850">
          <cell r="C850" t="e">
            <v>#N/A</v>
          </cell>
          <cell r="D850" t="e">
            <v>#N/A</v>
          </cell>
          <cell r="E850" t="e">
            <v>#N/A</v>
          </cell>
        </row>
        <row r="851">
          <cell r="C851" t="e">
            <v>#N/A</v>
          </cell>
          <cell r="D851" t="e">
            <v>#N/A</v>
          </cell>
          <cell r="E851" t="e">
            <v>#N/A</v>
          </cell>
        </row>
        <row r="852">
          <cell r="C852" t="e">
            <v>#N/A</v>
          </cell>
          <cell r="D852" t="e">
            <v>#N/A</v>
          </cell>
          <cell r="E852" t="e">
            <v>#N/A</v>
          </cell>
        </row>
        <row r="853">
          <cell r="C853" t="e">
            <v>#N/A</v>
          </cell>
          <cell r="D853" t="e">
            <v>#N/A</v>
          </cell>
          <cell r="E853" t="e">
            <v>#N/A</v>
          </cell>
        </row>
        <row r="854">
          <cell r="C854" t="e">
            <v>#N/A</v>
          </cell>
          <cell r="D854" t="e">
            <v>#N/A</v>
          </cell>
          <cell r="E854" t="e">
            <v>#N/A</v>
          </cell>
        </row>
        <row r="855">
          <cell r="C855" t="e">
            <v>#N/A</v>
          </cell>
          <cell r="D855" t="e">
            <v>#N/A</v>
          </cell>
          <cell r="E855" t="e">
            <v>#N/A</v>
          </cell>
        </row>
        <row r="856">
          <cell r="C856" t="e">
            <v>#N/A</v>
          </cell>
          <cell r="D856" t="e">
            <v>#N/A</v>
          </cell>
          <cell r="E856" t="e">
            <v>#N/A</v>
          </cell>
        </row>
        <row r="857">
          <cell r="C857" t="e">
            <v>#N/A</v>
          </cell>
          <cell r="D857" t="e">
            <v>#N/A</v>
          </cell>
          <cell r="E857" t="e">
            <v>#N/A</v>
          </cell>
        </row>
        <row r="858">
          <cell r="C858" t="e">
            <v>#N/A</v>
          </cell>
          <cell r="D858" t="e">
            <v>#N/A</v>
          </cell>
          <cell r="E858" t="e">
            <v>#N/A</v>
          </cell>
        </row>
        <row r="859">
          <cell r="C859" t="e">
            <v>#N/A</v>
          </cell>
          <cell r="D859" t="e">
            <v>#N/A</v>
          </cell>
          <cell r="E859" t="e">
            <v>#N/A</v>
          </cell>
        </row>
        <row r="860">
          <cell r="C860" t="e">
            <v>#N/A</v>
          </cell>
          <cell r="D860" t="e">
            <v>#N/A</v>
          </cell>
          <cell r="E860" t="e">
            <v>#N/A</v>
          </cell>
        </row>
        <row r="861">
          <cell r="C861" t="e">
            <v>#N/A</v>
          </cell>
          <cell r="D861" t="e">
            <v>#N/A</v>
          </cell>
          <cell r="E861" t="e">
            <v>#N/A</v>
          </cell>
        </row>
        <row r="862">
          <cell r="C862" t="e">
            <v>#N/A</v>
          </cell>
          <cell r="D862" t="e">
            <v>#N/A</v>
          </cell>
          <cell r="E862" t="e">
            <v>#N/A</v>
          </cell>
        </row>
        <row r="863">
          <cell r="C863" t="e">
            <v>#N/A</v>
          </cell>
          <cell r="D863" t="e">
            <v>#N/A</v>
          </cell>
          <cell r="E863" t="e">
            <v>#N/A</v>
          </cell>
        </row>
        <row r="864">
          <cell r="C864" t="e">
            <v>#N/A</v>
          </cell>
          <cell r="D864" t="e">
            <v>#N/A</v>
          </cell>
          <cell r="E864" t="e">
            <v>#N/A</v>
          </cell>
        </row>
        <row r="865">
          <cell r="C865" t="e">
            <v>#N/A</v>
          </cell>
          <cell r="D865" t="e">
            <v>#N/A</v>
          </cell>
          <cell r="E865" t="e">
            <v>#N/A</v>
          </cell>
        </row>
        <row r="866">
          <cell r="C866" t="e">
            <v>#N/A</v>
          </cell>
          <cell r="D866" t="e">
            <v>#N/A</v>
          </cell>
          <cell r="E866" t="e">
            <v>#N/A</v>
          </cell>
        </row>
        <row r="867">
          <cell r="C867" t="e">
            <v>#N/A</v>
          </cell>
          <cell r="D867" t="e">
            <v>#N/A</v>
          </cell>
          <cell r="E867" t="e">
            <v>#N/A</v>
          </cell>
        </row>
        <row r="868">
          <cell r="C868" t="e">
            <v>#N/A</v>
          </cell>
          <cell r="D868" t="e">
            <v>#N/A</v>
          </cell>
          <cell r="E868" t="e">
            <v>#N/A</v>
          </cell>
        </row>
        <row r="869">
          <cell r="C869" t="e">
            <v>#N/A</v>
          </cell>
          <cell r="D869" t="e">
            <v>#N/A</v>
          </cell>
          <cell r="E869" t="e">
            <v>#N/A</v>
          </cell>
        </row>
        <row r="870">
          <cell r="C870" t="e">
            <v>#N/A</v>
          </cell>
          <cell r="D870" t="e">
            <v>#N/A</v>
          </cell>
          <cell r="E870" t="e">
            <v>#N/A</v>
          </cell>
        </row>
        <row r="871">
          <cell r="C871" t="e">
            <v>#N/A</v>
          </cell>
          <cell r="D871" t="e">
            <v>#N/A</v>
          </cell>
          <cell r="E871" t="e">
            <v>#N/A</v>
          </cell>
        </row>
        <row r="872">
          <cell r="C872" t="e">
            <v>#N/A</v>
          </cell>
          <cell r="D872" t="e">
            <v>#N/A</v>
          </cell>
          <cell r="E872" t="e">
            <v>#N/A</v>
          </cell>
        </row>
        <row r="873">
          <cell r="C873" t="e">
            <v>#N/A</v>
          </cell>
          <cell r="D873" t="e">
            <v>#N/A</v>
          </cell>
          <cell r="E873" t="e">
            <v>#N/A</v>
          </cell>
        </row>
        <row r="874">
          <cell r="C874" t="e">
            <v>#N/A</v>
          </cell>
          <cell r="D874" t="e">
            <v>#N/A</v>
          </cell>
          <cell r="E874" t="e">
            <v>#N/A</v>
          </cell>
        </row>
        <row r="875">
          <cell r="C875" t="e">
            <v>#N/A</v>
          </cell>
          <cell r="D875" t="e">
            <v>#N/A</v>
          </cell>
          <cell r="E875" t="e">
            <v>#N/A</v>
          </cell>
        </row>
        <row r="876">
          <cell r="C876" t="e">
            <v>#N/A</v>
          </cell>
          <cell r="D876" t="e">
            <v>#N/A</v>
          </cell>
          <cell r="E876" t="e">
            <v>#N/A</v>
          </cell>
        </row>
        <row r="877">
          <cell r="C877" t="e">
            <v>#N/A</v>
          </cell>
          <cell r="D877" t="e">
            <v>#N/A</v>
          </cell>
          <cell r="E877" t="e">
            <v>#N/A</v>
          </cell>
        </row>
        <row r="878">
          <cell r="C878" t="e">
            <v>#N/A</v>
          </cell>
          <cell r="D878" t="e">
            <v>#N/A</v>
          </cell>
          <cell r="E878" t="e">
            <v>#N/A</v>
          </cell>
        </row>
        <row r="879">
          <cell r="C879" t="e">
            <v>#N/A</v>
          </cell>
          <cell r="D879" t="e">
            <v>#N/A</v>
          </cell>
          <cell r="E879" t="e">
            <v>#N/A</v>
          </cell>
        </row>
        <row r="880">
          <cell r="C880" t="e">
            <v>#N/A</v>
          </cell>
          <cell r="D880" t="e">
            <v>#N/A</v>
          </cell>
          <cell r="E880" t="e">
            <v>#N/A</v>
          </cell>
        </row>
        <row r="881">
          <cell r="C881" t="e">
            <v>#N/A</v>
          </cell>
          <cell r="D881" t="e">
            <v>#N/A</v>
          </cell>
          <cell r="E881" t="e">
            <v>#N/A</v>
          </cell>
        </row>
        <row r="882">
          <cell r="C882" t="e">
            <v>#N/A</v>
          </cell>
          <cell r="D882" t="e">
            <v>#N/A</v>
          </cell>
          <cell r="E882" t="e">
            <v>#N/A</v>
          </cell>
        </row>
        <row r="883">
          <cell r="C883" t="e">
            <v>#N/A</v>
          </cell>
          <cell r="D883" t="e">
            <v>#N/A</v>
          </cell>
          <cell r="E883" t="e">
            <v>#N/A</v>
          </cell>
        </row>
        <row r="884">
          <cell r="C884" t="e">
            <v>#N/A</v>
          </cell>
          <cell r="D884" t="e">
            <v>#N/A</v>
          </cell>
          <cell r="E884" t="e">
            <v>#N/A</v>
          </cell>
        </row>
        <row r="885">
          <cell r="C885" t="e">
            <v>#N/A</v>
          </cell>
          <cell r="D885" t="e">
            <v>#N/A</v>
          </cell>
          <cell r="E885" t="e">
            <v>#N/A</v>
          </cell>
        </row>
        <row r="886">
          <cell r="C886" t="e">
            <v>#N/A</v>
          </cell>
          <cell r="D886" t="e">
            <v>#N/A</v>
          </cell>
          <cell r="E886" t="e">
            <v>#N/A</v>
          </cell>
        </row>
        <row r="887">
          <cell r="C887" t="e">
            <v>#N/A</v>
          </cell>
          <cell r="D887" t="e">
            <v>#N/A</v>
          </cell>
          <cell r="E887" t="e">
            <v>#N/A</v>
          </cell>
        </row>
        <row r="888">
          <cell r="C888" t="e">
            <v>#N/A</v>
          </cell>
          <cell r="D888" t="e">
            <v>#N/A</v>
          </cell>
          <cell r="E888" t="e">
            <v>#N/A</v>
          </cell>
        </row>
        <row r="889">
          <cell r="C889" t="e">
            <v>#N/A</v>
          </cell>
          <cell r="D889" t="e">
            <v>#N/A</v>
          </cell>
          <cell r="E889" t="e">
            <v>#N/A</v>
          </cell>
        </row>
        <row r="890">
          <cell r="C890" t="e">
            <v>#N/A</v>
          </cell>
          <cell r="D890" t="e">
            <v>#N/A</v>
          </cell>
          <cell r="E890" t="e">
            <v>#N/A</v>
          </cell>
        </row>
        <row r="891">
          <cell r="C891" t="e">
            <v>#N/A</v>
          </cell>
          <cell r="D891" t="e">
            <v>#N/A</v>
          </cell>
          <cell r="E891" t="e">
            <v>#N/A</v>
          </cell>
        </row>
        <row r="892">
          <cell r="C892" t="e">
            <v>#N/A</v>
          </cell>
          <cell r="D892" t="e">
            <v>#N/A</v>
          </cell>
          <cell r="E892" t="e">
            <v>#N/A</v>
          </cell>
        </row>
        <row r="893">
          <cell r="C893" t="e">
            <v>#N/A</v>
          </cell>
          <cell r="D893" t="e">
            <v>#N/A</v>
          </cell>
          <cell r="E893" t="e">
            <v>#N/A</v>
          </cell>
        </row>
        <row r="894">
          <cell r="C894" t="e">
            <v>#N/A</v>
          </cell>
          <cell r="D894" t="e">
            <v>#N/A</v>
          </cell>
          <cell r="E894" t="e">
            <v>#N/A</v>
          </cell>
        </row>
        <row r="895">
          <cell r="C895" t="e">
            <v>#N/A</v>
          </cell>
          <cell r="D895" t="e">
            <v>#N/A</v>
          </cell>
          <cell r="E895" t="e">
            <v>#N/A</v>
          </cell>
        </row>
        <row r="896">
          <cell r="C896" t="e">
            <v>#N/A</v>
          </cell>
          <cell r="D896" t="e">
            <v>#N/A</v>
          </cell>
          <cell r="E896" t="e">
            <v>#N/A</v>
          </cell>
        </row>
        <row r="897">
          <cell r="C897" t="e">
            <v>#N/A</v>
          </cell>
          <cell r="D897" t="e">
            <v>#N/A</v>
          </cell>
          <cell r="E897" t="e">
            <v>#N/A</v>
          </cell>
        </row>
        <row r="898">
          <cell r="C898" t="e">
            <v>#N/A</v>
          </cell>
          <cell r="D898" t="e">
            <v>#N/A</v>
          </cell>
          <cell r="E898" t="e">
            <v>#N/A</v>
          </cell>
        </row>
        <row r="899">
          <cell r="C899" t="e">
            <v>#N/A</v>
          </cell>
          <cell r="D899" t="e">
            <v>#N/A</v>
          </cell>
          <cell r="E899" t="e">
            <v>#N/A</v>
          </cell>
        </row>
        <row r="900">
          <cell r="C900" t="e">
            <v>#N/A</v>
          </cell>
          <cell r="D900" t="e">
            <v>#N/A</v>
          </cell>
          <cell r="E900" t="e">
            <v>#N/A</v>
          </cell>
        </row>
        <row r="901">
          <cell r="C901" t="e">
            <v>#N/A</v>
          </cell>
          <cell r="D901" t="e">
            <v>#N/A</v>
          </cell>
          <cell r="E901" t="e">
            <v>#N/A</v>
          </cell>
        </row>
        <row r="902">
          <cell r="C902" t="e">
            <v>#N/A</v>
          </cell>
          <cell r="D902" t="e">
            <v>#N/A</v>
          </cell>
          <cell r="E902" t="e">
            <v>#N/A</v>
          </cell>
        </row>
        <row r="903">
          <cell r="C903" t="e">
            <v>#N/A</v>
          </cell>
          <cell r="D903" t="e">
            <v>#N/A</v>
          </cell>
          <cell r="E903" t="e">
            <v>#N/A</v>
          </cell>
        </row>
        <row r="904">
          <cell r="C904" t="e">
            <v>#N/A</v>
          </cell>
          <cell r="D904" t="e">
            <v>#N/A</v>
          </cell>
          <cell r="E904" t="e">
            <v>#N/A</v>
          </cell>
        </row>
        <row r="905">
          <cell r="C905" t="e">
            <v>#N/A</v>
          </cell>
          <cell r="D905" t="e">
            <v>#N/A</v>
          </cell>
          <cell r="E905" t="e">
            <v>#N/A</v>
          </cell>
        </row>
        <row r="906">
          <cell r="C906" t="e">
            <v>#N/A</v>
          </cell>
          <cell r="D906" t="e">
            <v>#N/A</v>
          </cell>
          <cell r="E906" t="e">
            <v>#N/A</v>
          </cell>
        </row>
        <row r="907">
          <cell r="C907" t="e">
            <v>#N/A</v>
          </cell>
          <cell r="D907" t="e">
            <v>#N/A</v>
          </cell>
          <cell r="E907" t="e">
            <v>#N/A</v>
          </cell>
        </row>
        <row r="908">
          <cell r="C908" t="e">
            <v>#N/A</v>
          </cell>
          <cell r="D908" t="e">
            <v>#N/A</v>
          </cell>
          <cell r="E908" t="e">
            <v>#N/A</v>
          </cell>
        </row>
        <row r="909">
          <cell r="C909" t="e">
            <v>#N/A</v>
          </cell>
          <cell r="D909" t="e">
            <v>#N/A</v>
          </cell>
          <cell r="E909" t="e">
            <v>#N/A</v>
          </cell>
        </row>
        <row r="910">
          <cell r="C910" t="e">
            <v>#N/A</v>
          </cell>
          <cell r="D910" t="e">
            <v>#N/A</v>
          </cell>
          <cell r="E910" t="e">
            <v>#N/A</v>
          </cell>
        </row>
        <row r="911">
          <cell r="C911" t="e">
            <v>#N/A</v>
          </cell>
          <cell r="D911" t="e">
            <v>#N/A</v>
          </cell>
          <cell r="E911" t="e">
            <v>#N/A</v>
          </cell>
        </row>
        <row r="912">
          <cell r="C912" t="e">
            <v>#N/A</v>
          </cell>
          <cell r="D912" t="e">
            <v>#N/A</v>
          </cell>
          <cell r="E912" t="e">
            <v>#N/A</v>
          </cell>
        </row>
        <row r="913">
          <cell r="C913" t="e">
            <v>#N/A</v>
          </cell>
          <cell r="D913" t="e">
            <v>#N/A</v>
          </cell>
          <cell r="E913" t="e">
            <v>#N/A</v>
          </cell>
        </row>
        <row r="914">
          <cell r="C914" t="e">
            <v>#N/A</v>
          </cell>
          <cell r="D914" t="e">
            <v>#N/A</v>
          </cell>
          <cell r="E914" t="e">
            <v>#N/A</v>
          </cell>
        </row>
        <row r="915">
          <cell r="C915" t="e">
            <v>#N/A</v>
          </cell>
          <cell r="D915" t="e">
            <v>#N/A</v>
          </cell>
          <cell r="E915" t="e">
            <v>#N/A</v>
          </cell>
        </row>
        <row r="916">
          <cell r="C916" t="e">
            <v>#N/A</v>
          </cell>
          <cell r="D916" t="e">
            <v>#N/A</v>
          </cell>
          <cell r="E916" t="e">
            <v>#N/A</v>
          </cell>
        </row>
        <row r="917">
          <cell r="C917" t="e">
            <v>#N/A</v>
          </cell>
          <cell r="D917" t="e">
            <v>#N/A</v>
          </cell>
          <cell r="E917" t="e">
            <v>#N/A</v>
          </cell>
        </row>
        <row r="918">
          <cell r="C918" t="e">
            <v>#N/A</v>
          </cell>
          <cell r="D918" t="e">
            <v>#N/A</v>
          </cell>
          <cell r="E918" t="e">
            <v>#N/A</v>
          </cell>
        </row>
        <row r="919">
          <cell r="C919" t="e">
            <v>#N/A</v>
          </cell>
          <cell r="D919" t="e">
            <v>#N/A</v>
          </cell>
          <cell r="E919" t="e">
            <v>#N/A</v>
          </cell>
        </row>
        <row r="920">
          <cell r="C920" t="e">
            <v>#N/A</v>
          </cell>
          <cell r="D920" t="e">
            <v>#N/A</v>
          </cell>
          <cell r="E920" t="e">
            <v>#N/A</v>
          </cell>
        </row>
        <row r="921">
          <cell r="C921" t="e">
            <v>#N/A</v>
          </cell>
          <cell r="D921" t="e">
            <v>#N/A</v>
          </cell>
          <cell r="E921" t="e">
            <v>#N/A</v>
          </cell>
        </row>
        <row r="922">
          <cell r="C922" t="e">
            <v>#N/A</v>
          </cell>
          <cell r="D922" t="e">
            <v>#N/A</v>
          </cell>
          <cell r="E922" t="e">
            <v>#N/A</v>
          </cell>
        </row>
        <row r="923">
          <cell r="C923" t="e">
            <v>#N/A</v>
          </cell>
          <cell r="D923" t="e">
            <v>#N/A</v>
          </cell>
          <cell r="E923" t="e">
            <v>#N/A</v>
          </cell>
        </row>
        <row r="924">
          <cell r="C924" t="e">
            <v>#N/A</v>
          </cell>
          <cell r="D924" t="e">
            <v>#N/A</v>
          </cell>
          <cell r="E924" t="e">
            <v>#N/A</v>
          </cell>
        </row>
        <row r="925">
          <cell r="C925" t="e">
            <v>#N/A</v>
          </cell>
          <cell r="D925" t="e">
            <v>#N/A</v>
          </cell>
          <cell r="E925" t="e">
            <v>#N/A</v>
          </cell>
        </row>
        <row r="926">
          <cell r="C926" t="e">
            <v>#N/A</v>
          </cell>
          <cell r="D926" t="e">
            <v>#N/A</v>
          </cell>
          <cell r="E926" t="e">
            <v>#N/A</v>
          </cell>
        </row>
        <row r="927">
          <cell r="C927" t="e">
            <v>#N/A</v>
          </cell>
          <cell r="D927" t="e">
            <v>#N/A</v>
          </cell>
          <cell r="E927" t="e">
            <v>#N/A</v>
          </cell>
        </row>
        <row r="928">
          <cell r="C928" t="e">
            <v>#N/A</v>
          </cell>
          <cell r="D928" t="e">
            <v>#N/A</v>
          </cell>
          <cell r="E928" t="e">
            <v>#N/A</v>
          </cell>
        </row>
        <row r="929">
          <cell r="C929" t="e">
            <v>#N/A</v>
          </cell>
          <cell r="D929" t="e">
            <v>#N/A</v>
          </cell>
          <cell r="E929" t="e">
            <v>#N/A</v>
          </cell>
        </row>
        <row r="930">
          <cell r="C930" t="e">
            <v>#N/A</v>
          </cell>
          <cell r="D930" t="e">
            <v>#N/A</v>
          </cell>
          <cell r="E930" t="e">
            <v>#N/A</v>
          </cell>
        </row>
        <row r="931">
          <cell r="C931" t="e">
            <v>#N/A</v>
          </cell>
          <cell r="D931" t="e">
            <v>#N/A</v>
          </cell>
          <cell r="E931" t="e">
            <v>#N/A</v>
          </cell>
        </row>
        <row r="932">
          <cell r="C932" t="e">
            <v>#N/A</v>
          </cell>
          <cell r="D932" t="e">
            <v>#N/A</v>
          </cell>
          <cell r="E932" t="e">
            <v>#N/A</v>
          </cell>
        </row>
        <row r="933">
          <cell r="C933" t="e">
            <v>#N/A</v>
          </cell>
          <cell r="D933" t="e">
            <v>#N/A</v>
          </cell>
          <cell r="E933" t="e">
            <v>#N/A</v>
          </cell>
        </row>
        <row r="934">
          <cell r="C934" t="e">
            <v>#N/A</v>
          </cell>
          <cell r="D934" t="e">
            <v>#N/A</v>
          </cell>
          <cell r="E934" t="e">
            <v>#N/A</v>
          </cell>
        </row>
        <row r="935">
          <cell r="C935" t="e">
            <v>#N/A</v>
          </cell>
          <cell r="D935" t="e">
            <v>#N/A</v>
          </cell>
          <cell r="E935" t="e">
            <v>#N/A</v>
          </cell>
        </row>
        <row r="936">
          <cell r="C936" t="e">
            <v>#N/A</v>
          </cell>
          <cell r="D936" t="e">
            <v>#N/A</v>
          </cell>
          <cell r="E936" t="e">
            <v>#N/A</v>
          </cell>
        </row>
        <row r="937">
          <cell r="C937" t="e">
            <v>#N/A</v>
          </cell>
          <cell r="D937" t="e">
            <v>#N/A</v>
          </cell>
          <cell r="E937" t="e">
            <v>#N/A</v>
          </cell>
        </row>
        <row r="938">
          <cell r="C938" t="e">
            <v>#N/A</v>
          </cell>
          <cell r="D938" t="e">
            <v>#N/A</v>
          </cell>
          <cell r="E938" t="e">
            <v>#N/A</v>
          </cell>
        </row>
        <row r="939">
          <cell r="C939" t="e">
            <v>#N/A</v>
          </cell>
          <cell r="D939" t="e">
            <v>#N/A</v>
          </cell>
          <cell r="E939" t="e">
            <v>#N/A</v>
          </cell>
        </row>
        <row r="940">
          <cell r="C940" t="e">
            <v>#N/A</v>
          </cell>
          <cell r="D940" t="e">
            <v>#N/A</v>
          </cell>
          <cell r="E940" t="e">
            <v>#N/A</v>
          </cell>
        </row>
        <row r="941">
          <cell r="C941" t="e">
            <v>#N/A</v>
          </cell>
          <cell r="D941" t="e">
            <v>#N/A</v>
          </cell>
          <cell r="E941" t="e">
            <v>#N/A</v>
          </cell>
        </row>
        <row r="942">
          <cell r="C942" t="e">
            <v>#N/A</v>
          </cell>
          <cell r="D942" t="e">
            <v>#N/A</v>
          </cell>
          <cell r="E942" t="e">
            <v>#N/A</v>
          </cell>
        </row>
        <row r="943">
          <cell r="C943" t="e">
            <v>#N/A</v>
          </cell>
          <cell r="D943" t="e">
            <v>#N/A</v>
          </cell>
          <cell r="E943" t="e">
            <v>#N/A</v>
          </cell>
        </row>
        <row r="944">
          <cell r="C944" t="e">
            <v>#N/A</v>
          </cell>
          <cell r="D944" t="e">
            <v>#N/A</v>
          </cell>
          <cell r="E944" t="e">
            <v>#N/A</v>
          </cell>
        </row>
        <row r="945">
          <cell r="C945" t="e">
            <v>#N/A</v>
          </cell>
          <cell r="D945" t="e">
            <v>#N/A</v>
          </cell>
          <cell r="E945" t="e">
            <v>#N/A</v>
          </cell>
        </row>
        <row r="946">
          <cell r="C946" t="e">
            <v>#N/A</v>
          </cell>
          <cell r="D946" t="e">
            <v>#N/A</v>
          </cell>
          <cell r="E946" t="e">
            <v>#N/A</v>
          </cell>
        </row>
        <row r="947">
          <cell r="C947" t="e">
            <v>#N/A</v>
          </cell>
          <cell r="D947" t="e">
            <v>#N/A</v>
          </cell>
          <cell r="E947" t="e">
            <v>#N/A</v>
          </cell>
        </row>
        <row r="948">
          <cell r="C948" t="e">
            <v>#N/A</v>
          </cell>
          <cell r="D948" t="e">
            <v>#N/A</v>
          </cell>
          <cell r="E948" t="e">
            <v>#N/A</v>
          </cell>
        </row>
        <row r="949">
          <cell r="C949" t="e">
            <v>#N/A</v>
          </cell>
          <cell r="D949" t="e">
            <v>#N/A</v>
          </cell>
          <cell r="E949" t="e">
            <v>#N/A</v>
          </cell>
        </row>
        <row r="950">
          <cell r="C950" t="e">
            <v>#N/A</v>
          </cell>
          <cell r="D950" t="e">
            <v>#N/A</v>
          </cell>
          <cell r="E950" t="e">
            <v>#N/A</v>
          </cell>
        </row>
        <row r="951">
          <cell r="C951" t="e">
            <v>#N/A</v>
          </cell>
          <cell r="D951" t="e">
            <v>#N/A</v>
          </cell>
          <cell r="E951" t="e">
            <v>#N/A</v>
          </cell>
        </row>
        <row r="952">
          <cell r="C952" t="e">
            <v>#N/A</v>
          </cell>
          <cell r="D952" t="e">
            <v>#N/A</v>
          </cell>
          <cell r="E952" t="e">
            <v>#N/A</v>
          </cell>
        </row>
        <row r="953">
          <cell r="C953" t="e">
            <v>#N/A</v>
          </cell>
          <cell r="D953" t="e">
            <v>#N/A</v>
          </cell>
          <cell r="E953" t="e">
            <v>#N/A</v>
          </cell>
        </row>
        <row r="954">
          <cell r="C954" t="e">
            <v>#N/A</v>
          </cell>
          <cell r="D954" t="e">
            <v>#N/A</v>
          </cell>
          <cell r="E954" t="e">
            <v>#N/A</v>
          </cell>
        </row>
        <row r="955">
          <cell r="C955" t="e">
            <v>#N/A</v>
          </cell>
          <cell r="D955" t="e">
            <v>#N/A</v>
          </cell>
          <cell r="E955" t="e">
            <v>#N/A</v>
          </cell>
        </row>
        <row r="956">
          <cell r="C956" t="e">
            <v>#N/A</v>
          </cell>
          <cell r="D956" t="e">
            <v>#N/A</v>
          </cell>
          <cell r="E956" t="e">
            <v>#N/A</v>
          </cell>
        </row>
        <row r="957">
          <cell r="C957" t="e">
            <v>#N/A</v>
          </cell>
          <cell r="D957" t="e">
            <v>#N/A</v>
          </cell>
          <cell r="E957" t="e">
            <v>#N/A</v>
          </cell>
        </row>
        <row r="958">
          <cell r="C958" t="e">
            <v>#N/A</v>
          </cell>
          <cell r="D958" t="e">
            <v>#N/A</v>
          </cell>
          <cell r="E958" t="e">
            <v>#N/A</v>
          </cell>
        </row>
        <row r="959">
          <cell r="C959" t="e">
            <v>#N/A</v>
          </cell>
          <cell r="D959" t="e">
            <v>#N/A</v>
          </cell>
          <cell r="E959" t="e">
            <v>#N/A</v>
          </cell>
        </row>
        <row r="960">
          <cell r="C960" t="e">
            <v>#N/A</v>
          </cell>
          <cell r="D960" t="e">
            <v>#N/A</v>
          </cell>
          <cell r="E960" t="e">
            <v>#N/A</v>
          </cell>
        </row>
        <row r="961">
          <cell r="C961" t="e">
            <v>#N/A</v>
          </cell>
          <cell r="D961" t="e">
            <v>#N/A</v>
          </cell>
          <cell r="E961" t="e">
            <v>#N/A</v>
          </cell>
        </row>
        <row r="962">
          <cell r="C962" t="e">
            <v>#N/A</v>
          </cell>
          <cell r="D962" t="e">
            <v>#N/A</v>
          </cell>
          <cell r="E962" t="e">
            <v>#N/A</v>
          </cell>
        </row>
        <row r="963">
          <cell r="C963" t="e">
            <v>#N/A</v>
          </cell>
          <cell r="D963" t="e">
            <v>#N/A</v>
          </cell>
          <cell r="E963" t="e">
            <v>#N/A</v>
          </cell>
        </row>
        <row r="964">
          <cell r="C964" t="e">
            <v>#N/A</v>
          </cell>
          <cell r="D964" t="e">
            <v>#N/A</v>
          </cell>
          <cell r="E964" t="e">
            <v>#N/A</v>
          </cell>
        </row>
        <row r="965">
          <cell r="C965" t="e">
            <v>#N/A</v>
          </cell>
          <cell r="D965" t="e">
            <v>#N/A</v>
          </cell>
          <cell r="E965" t="e">
            <v>#N/A</v>
          </cell>
        </row>
        <row r="966">
          <cell r="C966" t="e">
            <v>#N/A</v>
          </cell>
          <cell r="D966" t="e">
            <v>#N/A</v>
          </cell>
          <cell r="E966" t="e">
            <v>#N/A</v>
          </cell>
        </row>
        <row r="967">
          <cell r="C967" t="e">
            <v>#N/A</v>
          </cell>
          <cell r="D967" t="e">
            <v>#N/A</v>
          </cell>
          <cell r="E967" t="e">
            <v>#N/A</v>
          </cell>
        </row>
        <row r="968">
          <cell r="C968" t="e">
            <v>#N/A</v>
          </cell>
          <cell r="D968" t="e">
            <v>#N/A</v>
          </cell>
          <cell r="E968" t="e">
            <v>#N/A</v>
          </cell>
        </row>
        <row r="969">
          <cell r="C969" t="e">
            <v>#N/A</v>
          </cell>
          <cell r="D969" t="e">
            <v>#N/A</v>
          </cell>
          <cell r="E969" t="e">
            <v>#N/A</v>
          </cell>
        </row>
        <row r="970">
          <cell r="C970" t="e">
            <v>#N/A</v>
          </cell>
          <cell r="D970" t="e">
            <v>#N/A</v>
          </cell>
          <cell r="E970" t="e">
            <v>#N/A</v>
          </cell>
        </row>
        <row r="971">
          <cell r="C971" t="e">
            <v>#N/A</v>
          </cell>
          <cell r="D971" t="e">
            <v>#N/A</v>
          </cell>
          <cell r="E971" t="e">
            <v>#N/A</v>
          </cell>
        </row>
        <row r="972">
          <cell r="C972" t="e">
            <v>#N/A</v>
          </cell>
          <cell r="D972" t="e">
            <v>#N/A</v>
          </cell>
          <cell r="E972" t="e">
            <v>#N/A</v>
          </cell>
        </row>
        <row r="973">
          <cell r="C973" t="e">
            <v>#N/A</v>
          </cell>
          <cell r="D973" t="e">
            <v>#N/A</v>
          </cell>
          <cell r="E973" t="e">
            <v>#N/A</v>
          </cell>
        </row>
        <row r="974">
          <cell r="C974" t="e">
            <v>#N/A</v>
          </cell>
          <cell r="D974" t="e">
            <v>#N/A</v>
          </cell>
          <cell r="E974" t="e">
            <v>#N/A</v>
          </cell>
        </row>
        <row r="975">
          <cell r="C975" t="e">
            <v>#N/A</v>
          </cell>
          <cell r="D975" t="e">
            <v>#N/A</v>
          </cell>
          <cell r="E975" t="e">
            <v>#N/A</v>
          </cell>
        </row>
        <row r="976">
          <cell r="C976" t="e">
            <v>#N/A</v>
          </cell>
          <cell r="D976" t="e">
            <v>#N/A</v>
          </cell>
          <cell r="E976" t="e">
            <v>#N/A</v>
          </cell>
        </row>
        <row r="977">
          <cell r="C977" t="e">
            <v>#N/A</v>
          </cell>
          <cell r="D977" t="e">
            <v>#N/A</v>
          </cell>
          <cell r="E977" t="e">
            <v>#N/A</v>
          </cell>
        </row>
        <row r="978">
          <cell r="C978" t="e">
            <v>#N/A</v>
          </cell>
          <cell r="D978" t="e">
            <v>#N/A</v>
          </cell>
          <cell r="E978" t="e">
            <v>#N/A</v>
          </cell>
        </row>
        <row r="979">
          <cell r="C979" t="e">
            <v>#N/A</v>
          </cell>
          <cell r="D979" t="e">
            <v>#N/A</v>
          </cell>
          <cell r="E979" t="e">
            <v>#N/A</v>
          </cell>
        </row>
        <row r="980">
          <cell r="C980" t="e">
            <v>#N/A</v>
          </cell>
          <cell r="D980" t="e">
            <v>#N/A</v>
          </cell>
          <cell r="E980" t="e">
            <v>#N/A</v>
          </cell>
        </row>
        <row r="981">
          <cell r="C981" t="e">
            <v>#N/A</v>
          </cell>
          <cell r="D981" t="e">
            <v>#N/A</v>
          </cell>
          <cell r="E981" t="e">
            <v>#N/A</v>
          </cell>
        </row>
        <row r="982">
          <cell r="C982" t="e">
            <v>#N/A</v>
          </cell>
          <cell r="D982" t="e">
            <v>#N/A</v>
          </cell>
          <cell r="E982" t="e">
            <v>#N/A</v>
          </cell>
        </row>
        <row r="983">
          <cell r="C983" t="e">
            <v>#N/A</v>
          </cell>
          <cell r="D983" t="e">
            <v>#N/A</v>
          </cell>
          <cell r="E983" t="e">
            <v>#N/A</v>
          </cell>
        </row>
        <row r="984">
          <cell r="C984" t="e">
            <v>#N/A</v>
          </cell>
          <cell r="D984" t="e">
            <v>#N/A</v>
          </cell>
          <cell r="E984" t="e">
            <v>#N/A</v>
          </cell>
        </row>
        <row r="985">
          <cell r="C985" t="e">
            <v>#N/A</v>
          </cell>
          <cell r="D985" t="e">
            <v>#N/A</v>
          </cell>
          <cell r="E985" t="e">
            <v>#N/A</v>
          </cell>
        </row>
        <row r="986">
          <cell r="C986" t="e">
            <v>#N/A</v>
          </cell>
          <cell r="D986" t="e">
            <v>#N/A</v>
          </cell>
          <cell r="E986" t="e">
            <v>#N/A</v>
          </cell>
        </row>
        <row r="987">
          <cell r="C987" t="e">
            <v>#N/A</v>
          </cell>
          <cell r="D987" t="e">
            <v>#N/A</v>
          </cell>
          <cell r="E987" t="e">
            <v>#N/A</v>
          </cell>
        </row>
        <row r="988">
          <cell r="C988" t="e">
            <v>#N/A</v>
          </cell>
          <cell r="D988" t="e">
            <v>#N/A</v>
          </cell>
          <cell r="E988" t="e">
            <v>#N/A</v>
          </cell>
        </row>
        <row r="989">
          <cell r="C989" t="e">
            <v>#N/A</v>
          </cell>
          <cell r="D989" t="e">
            <v>#N/A</v>
          </cell>
          <cell r="E989" t="e">
            <v>#N/A</v>
          </cell>
        </row>
        <row r="990">
          <cell r="C990" t="e">
            <v>#N/A</v>
          </cell>
          <cell r="D990" t="e">
            <v>#N/A</v>
          </cell>
          <cell r="E990" t="e">
            <v>#N/A</v>
          </cell>
        </row>
        <row r="991">
          <cell r="C991" t="e">
            <v>#N/A</v>
          </cell>
          <cell r="D991" t="e">
            <v>#N/A</v>
          </cell>
          <cell r="E991" t="e">
            <v>#N/A</v>
          </cell>
        </row>
        <row r="992">
          <cell r="C992" t="e">
            <v>#N/A</v>
          </cell>
          <cell r="D992" t="e">
            <v>#N/A</v>
          </cell>
          <cell r="E992" t="e">
            <v>#N/A</v>
          </cell>
        </row>
        <row r="993">
          <cell r="C993" t="e">
            <v>#N/A</v>
          </cell>
          <cell r="D993" t="e">
            <v>#N/A</v>
          </cell>
          <cell r="E993" t="e">
            <v>#N/A</v>
          </cell>
        </row>
        <row r="994">
          <cell r="C994" t="e">
            <v>#N/A</v>
          </cell>
          <cell r="D994" t="e">
            <v>#N/A</v>
          </cell>
          <cell r="E994" t="e">
            <v>#N/A</v>
          </cell>
        </row>
        <row r="995">
          <cell r="C995" t="e">
            <v>#N/A</v>
          </cell>
          <cell r="D995" t="e">
            <v>#N/A</v>
          </cell>
          <cell r="E995" t="e">
            <v>#N/A</v>
          </cell>
        </row>
        <row r="996">
          <cell r="C996" t="e">
            <v>#N/A</v>
          </cell>
          <cell r="D996" t="e">
            <v>#N/A</v>
          </cell>
          <cell r="E996" t="e">
            <v>#N/A</v>
          </cell>
        </row>
        <row r="997">
          <cell r="C997" t="e">
            <v>#N/A</v>
          </cell>
          <cell r="D997" t="e">
            <v>#N/A</v>
          </cell>
          <cell r="E997" t="e">
            <v>#N/A</v>
          </cell>
        </row>
        <row r="998">
          <cell r="C998" t="e">
            <v>#N/A</v>
          </cell>
          <cell r="D998" t="e">
            <v>#N/A</v>
          </cell>
          <cell r="E998" t="e">
            <v>#N/A</v>
          </cell>
        </row>
        <row r="999">
          <cell r="C999" t="e">
            <v>#N/A</v>
          </cell>
          <cell r="D999" t="e">
            <v>#N/A</v>
          </cell>
          <cell r="E999" t="e">
            <v>#N/A</v>
          </cell>
        </row>
        <row r="1000">
          <cell r="C1000" t="e">
            <v>#N/A</v>
          </cell>
          <cell r="D1000" t="e">
            <v>#N/A</v>
          </cell>
          <cell r="E1000" t="e">
            <v>#N/A</v>
          </cell>
        </row>
        <row r="1001">
          <cell r="C1001" t="e">
            <v>#N/A</v>
          </cell>
          <cell r="D1001" t="e">
            <v>#N/A</v>
          </cell>
          <cell r="E1001" t="e">
            <v>#N/A</v>
          </cell>
        </row>
        <row r="1002">
          <cell r="C1002" t="e">
            <v>#N/A</v>
          </cell>
          <cell r="D1002" t="e">
            <v>#N/A</v>
          </cell>
          <cell r="E1002" t="e">
            <v>#N/A</v>
          </cell>
        </row>
        <row r="1003">
          <cell r="C1003" t="e">
            <v>#N/A</v>
          </cell>
          <cell r="D1003" t="e">
            <v>#N/A</v>
          </cell>
          <cell r="E1003" t="e">
            <v>#N/A</v>
          </cell>
        </row>
        <row r="1004">
          <cell r="C1004" t="e">
            <v>#N/A</v>
          </cell>
          <cell r="D1004" t="e">
            <v>#N/A</v>
          </cell>
          <cell r="E1004" t="e">
            <v>#N/A</v>
          </cell>
        </row>
        <row r="1005">
          <cell r="C1005" t="e">
            <v>#N/A</v>
          </cell>
          <cell r="D1005" t="e">
            <v>#N/A</v>
          </cell>
          <cell r="E1005" t="e">
            <v>#N/A</v>
          </cell>
        </row>
        <row r="1006">
          <cell r="C1006" t="e">
            <v>#N/A</v>
          </cell>
          <cell r="D1006" t="e">
            <v>#N/A</v>
          </cell>
          <cell r="E1006" t="e">
            <v>#N/A</v>
          </cell>
        </row>
        <row r="1007">
          <cell r="C1007" t="e">
            <v>#N/A</v>
          </cell>
          <cell r="D1007" t="e">
            <v>#N/A</v>
          </cell>
          <cell r="E1007" t="e">
            <v>#N/A</v>
          </cell>
        </row>
        <row r="1008">
          <cell r="C1008" t="e">
            <v>#N/A</v>
          </cell>
          <cell r="D1008" t="e">
            <v>#N/A</v>
          </cell>
          <cell r="E1008" t="e">
            <v>#N/A</v>
          </cell>
        </row>
        <row r="1009">
          <cell r="C1009" t="e">
            <v>#N/A</v>
          </cell>
          <cell r="D1009" t="e">
            <v>#N/A</v>
          </cell>
          <cell r="E1009" t="e">
            <v>#N/A</v>
          </cell>
        </row>
        <row r="1010">
          <cell r="C1010" t="e">
            <v>#N/A</v>
          </cell>
          <cell r="D1010" t="e">
            <v>#N/A</v>
          </cell>
          <cell r="E1010" t="e">
            <v>#N/A</v>
          </cell>
        </row>
        <row r="1011">
          <cell r="C1011" t="e">
            <v>#N/A</v>
          </cell>
          <cell r="D1011" t="e">
            <v>#N/A</v>
          </cell>
          <cell r="E1011" t="e">
            <v>#N/A</v>
          </cell>
        </row>
        <row r="1012">
          <cell r="C1012" t="e">
            <v>#N/A</v>
          </cell>
          <cell r="D1012" t="e">
            <v>#N/A</v>
          </cell>
          <cell r="E1012" t="e">
            <v>#N/A</v>
          </cell>
        </row>
        <row r="1013">
          <cell r="C1013" t="e">
            <v>#N/A</v>
          </cell>
          <cell r="D1013" t="e">
            <v>#N/A</v>
          </cell>
          <cell r="E1013" t="e">
            <v>#N/A</v>
          </cell>
        </row>
        <row r="1014">
          <cell r="C1014" t="e">
            <v>#N/A</v>
          </cell>
          <cell r="D1014" t="e">
            <v>#N/A</v>
          </cell>
          <cell r="E1014" t="e">
            <v>#N/A</v>
          </cell>
        </row>
        <row r="1015">
          <cell r="C1015" t="e">
            <v>#N/A</v>
          </cell>
          <cell r="D1015" t="e">
            <v>#N/A</v>
          </cell>
          <cell r="E1015" t="e">
            <v>#N/A</v>
          </cell>
        </row>
        <row r="1016">
          <cell r="C1016" t="e">
            <v>#N/A</v>
          </cell>
          <cell r="D1016" t="e">
            <v>#N/A</v>
          </cell>
          <cell r="E1016" t="e">
            <v>#N/A</v>
          </cell>
        </row>
        <row r="1017">
          <cell r="C1017" t="e">
            <v>#N/A</v>
          </cell>
          <cell r="D1017" t="e">
            <v>#N/A</v>
          </cell>
          <cell r="E1017" t="e">
            <v>#N/A</v>
          </cell>
        </row>
        <row r="1018">
          <cell r="C1018" t="e">
            <v>#N/A</v>
          </cell>
          <cell r="D1018" t="e">
            <v>#N/A</v>
          </cell>
          <cell r="E1018" t="e">
            <v>#N/A</v>
          </cell>
        </row>
        <row r="1019">
          <cell r="C1019" t="e">
            <v>#N/A</v>
          </cell>
          <cell r="D1019" t="e">
            <v>#N/A</v>
          </cell>
          <cell r="E1019" t="e">
            <v>#N/A</v>
          </cell>
        </row>
        <row r="1020">
          <cell r="C1020" t="e">
            <v>#N/A</v>
          </cell>
          <cell r="D1020" t="e">
            <v>#N/A</v>
          </cell>
          <cell r="E1020" t="e">
            <v>#N/A</v>
          </cell>
        </row>
        <row r="1021">
          <cell r="C1021" t="e">
            <v>#N/A</v>
          </cell>
          <cell r="D1021" t="e">
            <v>#N/A</v>
          </cell>
          <cell r="E1021" t="e">
            <v>#N/A</v>
          </cell>
        </row>
        <row r="1022">
          <cell r="C1022" t="e">
            <v>#N/A</v>
          </cell>
          <cell r="D1022" t="e">
            <v>#N/A</v>
          </cell>
          <cell r="E1022" t="e">
            <v>#N/A</v>
          </cell>
        </row>
        <row r="1023">
          <cell r="C1023" t="e">
            <v>#N/A</v>
          </cell>
          <cell r="D1023" t="e">
            <v>#N/A</v>
          </cell>
          <cell r="E1023" t="e">
            <v>#N/A</v>
          </cell>
        </row>
        <row r="1024">
          <cell r="C1024" t="e">
            <v>#N/A</v>
          </cell>
          <cell r="D1024" t="e">
            <v>#N/A</v>
          </cell>
          <cell r="E1024" t="e">
            <v>#N/A</v>
          </cell>
        </row>
        <row r="1025">
          <cell r="C1025" t="e">
            <v>#N/A</v>
          </cell>
          <cell r="D1025" t="e">
            <v>#N/A</v>
          </cell>
          <cell r="E1025" t="e">
            <v>#N/A</v>
          </cell>
        </row>
        <row r="1026">
          <cell r="C1026" t="e">
            <v>#N/A</v>
          </cell>
          <cell r="D1026" t="e">
            <v>#N/A</v>
          </cell>
          <cell r="E1026" t="e">
            <v>#N/A</v>
          </cell>
        </row>
        <row r="1027">
          <cell r="C1027" t="e">
            <v>#N/A</v>
          </cell>
          <cell r="D1027" t="e">
            <v>#N/A</v>
          </cell>
          <cell r="E1027" t="e">
            <v>#N/A</v>
          </cell>
        </row>
        <row r="1028">
          <cell r="C1028" t="e">
            <v>#N/A</v>
          </cell>
          <cell r="D1028" t="e">
            <v>#N/A</v>
          </cell>
          <cell r="E1028" t="e">
            <v>#N/A</v>
          </cell>
        </row>
        <row r="1029">
          <cell r="C1029" t="e">
            <v>#N/A</v>
          </cell>
          <cell r="D1029" t="e">
            <v>#N/A</v>
          </cell>
          <cell r="E1029" t="e">
            <v>#N/A</v>
          </cell>
        </row>
        <row r="1030">
          <cell r="C1030" t="e">
            <v>#N/A</v>
          </cell>
          <cell r="D1030" t="e">
            <v>#N/A</v>
          </cell>
          <cell r="E1030" t="e">
            <v>#N/A</v>
          </cell>
        </row>
        <row r="1031">
          <cell r="C1031" t="e">
            <v>#N/A</v>
          </cell>
          <cell r="D1031" t="e">
            <v>#N/A</v>
          </cell>
          <cell r="E1031" t="e">
            <v>#N/A</v>
          </cell>
        </row>
        <row r="1032">
          <cell r="C1032" t="e">
            <v>#N/A</v>
          </cell>
          <cell r="D1032" t="e">
            <v>#N/A</v>
          </cell>
          <cell r="E1032" t="e">
            <v>#N/A</v>
          </cell>
        </row>
        <row r="1033">
          <cell r="C1033" t="e">
            <v>#N/A</v>
          </cell>
          <cell r="D1033" t="e">
            <v>#N/A</v>
          </cell>
          <cell r="E1033" t="e">
            <v>#N/A</v>
          </cell>
        </row>
        <row r="1034">
          <cell r="C1034" t="e">
            <v>#N/A</v>
          </cell>
          <cell r="D1034" t="e">
            <v>#N/A</v>
          </cell>
          <cell r="E1034" t="e">
            <v>#N/A</v>
          </cell>
        </row>
        <row r="1035">
          <cell r="C1035" t="e">
            <v>#N/A</v>
          </cell>
          <cell r="D1035" t="e">
            <v>#N/A</v>
          </cell>
          <cell r="E1035" t="e">
            <v>#N/A</v>
          </cell>
        </row>
        <row r="1036">
          <cell r="C1036" t="e">
            <v>#N/A</v>
          </cell>
          <cell r="D1036" t="e">
            <v>#N/A</v>
          </cell>
          <cell r="E1036" t="e">
            <v>#N/A</v>
          </cell>
        </row>
        <row r="1037">
          <cell r="C1037" t="e">
            <v>#N/A</v>
          </cell>
          <cell r="D1037" t="e">
            <v>#N/A</v>
          </cell>
          <cell r="E1037" t="e">
            <v>#N/A</v>
          </cell>
        </row>
        <row r="1038">
          <cell r="C1038" t="e">
            <v>#N/A</v>
          </cell>
          <cell r="D1038" t="e">
            <v>#N/A</v>
          </cell>
          <cell r="E1038" t="e">
            <v>#N/A</v>
          </cell>
        </row>
        <row r="1039">
          <cell r="C1039" t="e">
            <v>#N/A</v>
          </cell>
          <cell r="D1039" t="e">
            <v>#N/A</v>
          </cell>
          <cell r="E1039" t="e">
            <v>#N/A</v>
          </cell>
        </row>
        <row r="1040">
          <cell r="C1040" t="e">
            <v>#N/A</v>
          </cell>
          <cell r="D1040" t="e">
            <v>#N/A</v>
          </cell>
          <cell r="E1040" t="e">
            <v>#N/A</v>
          </cell>
        </row>
        <row r="1041">
          <cell r="C1041" t="e">
            <v>#N/A</v>
          </cell>
          <cell r="D1041" t="e">
            <v>#N/A</v>
          </cell>
          <cell r="E1041" t="e">
            <v>#N/A</v>
          </cell>
        </row>
        <row r="1042">
          <cell r="C1042" t="e">
            <v>#N/A</v>
          </cell>
          <cell r="D1042" t="e">
            <v>#N/A</v>
          </cell>
          <cell r="E1042" t="e">
            <v>#N/A</v>
          </cell>
        </row>
        <row r="1043">
          <cell r="C1043" t="e">
            <v>#N/A</v>
          </cell>
          <cell r="D1043" t="e">
            <v>#N/A</v>
          </cell>
          <cell r="E1043" t="e">
            <v>#N/A</v>
          </cell>
        </row>
        <row r="1044">
          <cell r="C1044" t="e">
            <v>#N/A</v>
          </cell>
          <cell r="D1044" t="e">
            <v>#N/A</v>
          </cell>
          <cell r="E1044" t="e">
            <v>#N/A</v>
          </cell>
        </row>
        <row r="1045">
          <cell r="C1045" t="e">
            <v>#N/A</v>
          </cell>
          <cell r="D1045" t="e">
            <v>#N/A</v>
          </cell>
          <cell r="E1045" t="e">
            <v>#N/A</v>
          </cell>
        </row>
        <row r="1046">
          <cell r="C1046" t="e">
            <v>#N/A</v>
          </cell>
          <cell r="D1046" t="e">
            <v>#N/A</v>
          </cell>
          <cell r="E1046" t="e">
            <v>#N/A</v>
          </cell>
        </row>
        <row r="1047">
          <cell r="C1047" t="e">
            <v>#N/A</v>
          </cell>
          <cell r="D1047" t="e">
            <v>#N/A</v>
          </cell>
          <cell r="E1047" t="e">
            <v>#N/A</v>
          </cell>
        </row>
        <row r="1048">
          <cell r="C1048" t="e">
            <v>#N/A</v>
          </cell>
          <cell r="D1048" t="e">
            <v>#N/A</v>
          </cell>
          <cell r="E1048" t="e">
            <v>#N/A</v>
          </cell>
        </row>
        <row r="1049">
          <cell r="C1049" t="e">
            <v>#N/A</v>
          </cell>
          <cell r="D1049" t="e">
            <v>#N/A</v>
          </cell>
          <cell r="E1049" t="e">
            <v>#N/A</v>
          </cell>
        </row>
        <row r="1050">
          <cell r="C1050" t="e">
            <v>#N/A</v>
          </cell>
          <cell r="D1050" t="e">
            <v>#N/A</v>
          </cell>
          <cell r="E1050" t="e">
            <v>#N/A</v>
          </cell>
        </row>
        <row r="1051">
          <cell r="C1051" t="e">
            <v>#N/A</v>
          </cell>
          <cell r="D1051" t="e">
            <v>#N/A</v>
          </cell>
          <cell r="E1051" t="e">
            <v>#N/A</v>
          </cell>
        </row>
        <row r="1052">
          <cell r="C1052" t="e">
            <v>#N/A</v>
          </cell>
          <cell r="D1052" t="e">
            <v>#N/A</v>
          </cell>
          <cell r="E1052" t="e">
            <v>#N/A</v>
          </cell>
        </row>
        <row r="1053">
          <cell r="C1053" t="e">
            <v>#N/A</v>
          </cell>
          <cell r="D1053" t="e">
            <v>#N/A</v>
          </cell>
          <cell r="E1053" t="e">
            <v>#N/A</v>
          </cell>
        </row>
        <row r="1054">
          <cell r="C1054" t="e">
            <v>#N/A</v>
          </cell>
          <cell r="D1054" t="e">
            <v>#N/A</v>
          </cell>
          <cell r="E1054" t="e">
            <v>#N/A</v>
          </cell>
        </row>
        <row r="1055">
          <cell r="C1055" t="e">
            <v>#N/A</v>
          </cell>
          <cell r="D1055" t="e">
            <v>#N/A</v>
          </cell>
          <cell r="E1055" t="e">
            <v>#N/A</v>
          </cell>
        </row>
        <row r="1056">
          <cell r="C1056" t="e">
            <v>#N/A</v>
          </cell>
          <cell r="D1056" t="e">
            <v>#N/A</v>
          </cell>
          <cell r="E1056" t="e">
            <v>#N/A</v>
          </cell>
        </row>
        <row r="1057">
          <cell r="C1057" t="e">
            <v>#N/A</v>
          </cell>
          <cell r="D1057" t="e">
            <v>#N/A</v>
          </cell>
          <cell r="E1057" t="e">
            <v>#N/A</v>
          </cell>
        </row>
        <row r="1058">
          <cell r="C1058" t="e">
            <v>#N/A</v>
          </cell>
          <cell r="D1058" t="e">
            <v>#N/A</v>
          </cell>
          <cell r="E1058" t="e">
            <v>#N/A</v>
          </cell>
        </row>
        <row r="1059">
          <cell r="C1059" t="e">
            <v>#N/A</v>
          </cell>
          <cell r="D1059" t="e">
            <v>#N/A</v>
          </cell>
          <cell r="E1059" t="e">
            <v>#N/A</v>
          </cell>
        </row>
        <row r="1060">
          <cell r="C1060" t="e">
            <v>#N/A</v>
          </cell>
          <cell r="D1060" t="e">
            <v>#N/A</v>
          </cell>
          <cell r="E1060" t="e">
            <v>#N/A</v>
          </cell>
        </row>
        <row r="1061">
          <cell r="C1061" t="e">
            <v>#N/A</v>
          </cell>
          <cell r="D1061" t="e">
            <v>#N/A</v>
          </cell>
          <cell r="E1061" t="e">
            <v>#N/A</v>
          </cell>
        </row>
        <row r="1062">
          <cell r="C1062" t="e">
            <v>#N/A</v>
          </cell>
          <cell r="D1062" t="e">
            <v>#N/A</v>
          </cell>
          <cell r="E1062" t="e">
            <v>#N/A</v>
          </cell>
        </row>
        <row r="1063">
          <cell r="C1063" t="e">
            <v>#N/A</v>
          </cell>
          <cell r="D1063" t="e">
            <v>#N/A</v>
          </cell>
          <cell r="E1063" t="e">
            <v>#N/A</v>
          </cell>
        </row>
        <row r="1064">
          <cell r="C1064" t="e">
            <v>#N/A</v>
          </cell>
          <cell r="D1064" t="e">
            <v>#N/A</v>
          </cell>
          <cell r="E1064" t="e">
            <v>#N/A</v>
          </cell>
        </row>
        <row r="1065">
          <cell r="C1065" t="e">
            <v>#N/A</v>
          </cell>
          <cell r="D1065" t="e">
            <v>#N/A</v>
          </cell>
          <cell r="E1065" t="e">
            <v>#N/A</v>
          </cell>
        </row>
        <row r="1066">
          <cell r="C1066" t="e">
            <v>#N/A</v>
          </cell>
          <cell r="D1066" t="e">
            <v>#N/A</v>
          </cell>
          <cell r="E1066" t="e">
            <v>#N/A</v>
          </cell>
        </row>
        <row r="1067">
          <cell r="C1067" t="e">
            <v>#N/A</v>
          </cell>
          <cell r="D1067" t="e">
            <v>#N/A</v>
          </cell>
          <cell r="E1067" t="e">
            <v>#N/A</v>
          </cell>
        </row>
        <row r="1068">
          <cell r="C1068" t="e">
            <v>#N/A</v>
          </cell>
          <cell r="D1068" t="e">
            <v>#N/A</v>
          </cell>
          <cell r="E1068" t="e">
            <v>#N/A</v>
          </cell>
        </row>
        <row r="1069">
          <cell r="C1069" t="e">
            <v>#N/A</v>
          </cell>
          <cell r="D1069" t="e">
            <v>#N/A</v>
          </cell>
          <cell r="E1069" t="e">
            <v>#N/A</v>
          </cell>
        </row>
        <row r="1070">
          <cell r="C1070" t="e">
            <v>#N/A</v>
          </cell>
          <cell r="D1070" t="e">
            <v>#N/A</v>
          </cell>
          <cell r="E1070" t="e">
            <v>#N/A</v>
          </cell>
        </row>
        <row r="1071">
          <cell r="C1071" t="e">
            <v>#N/A</v>
          </cell>
          <cell r="D1071" t="e">
            <v>#N/A</v>
          </cell>
          <cell r="E1071" t="e">
            <v>#N/A</v>
          </cell>
        </row>
        <row r="1072">
          <cell r="C1072" t="e">
            <v>#N/A</v>
          </cell>
          <cell r="D1072" t="e">
            <v>#N/A</v>
          </cell>
          <cell r="E1072" t="e">
            <v>#N/A</v>
          </cell>
        </row>
        <row r="1073">
          <cell r="C1073" t="e">
            <v>#N/A</v>
          </cell>
          <cell r="D1073" t="e">
            <v>#N/A</v>
          </cell>
          <cell r="E1073" t="e">
            <v>#N/A</v>
          </cell>
        </row>
        <row r="1074">
          <cell r="C1074" t="e">
            <v>#N/A</v>
          </cell>
          <cell r="D1074" t="e">
            <v>#N/A</v>
          </cell>
          <cell r="E1074" t="e">
            <v>#N/A</v>
          </cell>
        </row>
        <row r="1075">
          <cell r="C1075" t="e">
            <v>#N/A</v>
          </cell>
          <cell r="D1075" t="e">
            <v>#N/A</v>
          </cell>
          <cell r="E1075" t="e">
            <v>#N/A</v>
          </cell>
        </row>
        <row r="1076">
          <cell r="C1076" t="e">
            <v>#N/A</v>
          </cell>
          <cell r="D1076" t="e">
            <v>#N/A</v>
          </cell>
          <cell r="E1076" t="e">
            <v>#N/A</v>
          </cell>
        </row>
        <row r="1077">
          <cell r="C1077" t="e">
            <v>#N/A</v>
          </cell>
          <cell r="D1077" t="e">
            <v>#N/A</v>
          </cell>
          <cell r="E1077" t="e">
            <v>#N/A</v>
          </cell>
        </row>
        <row r="1078">
          <cell r="C1078" t="e">
            <v>#N/A</v>
          </cell>
          <cell r="D1078" t="e">
            <v>#N/A</v>
          </cell>
          <cell r="E1078" t="e">
            <v>#N/A</v>
          </cell>
        </row>
        <row r="1079">
          <cell r="C1079" t="e">
            <v>#N/A</v>
          </cell>
          <cell r="D1079" t="e">
            <v>#N/A</v>
          </cell>
          <cell r="E1079" t="e">
            <v>#N/A</v>
          </cell>
        </row>
        <row r="1080">
          <cell r="C1080" t="e">
            <v>#N/A</v>
          </cell>
          <cell r="D1080" t="e">
            <v>#N/A</v>
          </cell>
          <cell r="E1080" t="e">
            <v>#N/A</v>
          </cell>
        </row>
        <row r="1081">
          <cell r="C1081" t="e">
            <v>#N/A</v>
          </cell>
          <cell r="D1081" t="e">
            <v>#N/A</v>
          </cell>
          <cell r="E1081" t="e">
            <v>#N/A</v>
          </cell>
        </row>
        <row r="1082">
          <cell r="C1082" t="e">
            <v>#N/A</v>
          </cell>
          <cell r="D1082" t="e">
            <v>#N/A</v>
          </cell>
          <cell r="E1082" t="e">
            <v>#N/A</v>
          </cell>
        </row>
        <row r="1083">
          <cell r="C1083" t="e">
            <v>#N/A</v>
          </cell>
          <cell r="D1083" t="e">
            <v>#N/A</v>
          </cell>
          <cell r="E1083" t="e">
            <v>#N/A</v>
          </cell>
        </row>
        <row r="1084">
          <cell r="C1084" t="e">
            <v>#N/A</v>
          </cell>
          <cell r="D1084" t="e">
            <v>#N/A</v>
          </cell>
          <cell r="E1084" t="e">
            <v>#N/A</v>
          </cell>
        </row>
        <row r="1085">
          <cell r="C1085" t="e">
            <v>#N/A</v>
          </cell>
          <cell r="D1085" t="e">
            <v>#N/A</v>
          </cell>
          <cell r="E1085" t="e">
            <v>#N/A</v>
          </cell>
        </row>
        <row r="1086">
          <cell r="C1086" t="e">
            <v>#N/A</v>
          </cell>
          <cell r="D1086" t="e">
            <v>#N/A</v>
          </cell>
          <cell r="E1086" t="e">
            <v>#N/A</v>
          </cell>
        </row>
        <row r="1087">
          <cell r="C1087" t="e">
            <v>#N/A</v>
          </cell>
          <cell r="D1087" t="e">
            <v>#N/A</v>
          </cell>
          <cell r="E1087" t="e">
            <v>#N/A</v>
          </cell>
        </row>
        <row r="1088">
          <cell r="C1088" t="e">
            <v>#N/A</v>
          </cell>
          <cell r="D1088" t="e">
            <v>#N/A</v>
          </cell>
          <cell r="E1088" t="e">
            <v>#N/A</v>
          </cell>
        </row>
        <row r="1089">
          <cell r="C1089" t="e">
            <v>#N/A</v>
          </cell>
          <cell r="D1089" t="e">
            <v>#N/A</v>
          </cell>
          <cell r="E1089" t="e">
            <v>#N/A</v>
          </cell>
        </row>
        <row r="1090">
          <cell r="C1090" t="e">
            <v>#N/A</v>
          </cell>
          <cell r="D1090" t="e">
            <v>#N/A</v>
          </cell>
          <cell r="E1090" t="e">
            <v>#N/A</v>
          </cell>
        </row>
        <row r="1091">
          <cell r="C1091" t="e">
            <v>#N/A</v>
          </cell>
          <cell r="D1091" t="e">
            <v>#N/A</v>
          </cell>
          <cell r="E1091" t="e">
            <v>#N/A</v>
          </cell>
        </row>
        <row r="1092">
          <cell r="C1092" t="e">
            <v>#N/A</v>
          </cell>
          <cell r="D1092" t="e">
            <v>#N/A</v>
          </cell>
          <cell r="E1092" t="e">
            <v>#N/A</v>
          </cell>
        </row>
        <row r="1093">
          <cell r="C1093" t="e">
            <v>#N/A</v>
          </cell>
          <cell r="D1093" t="e">
            <v>#N/A</v>
          </cell>
          <cell r="E1093" t="e">
            <v>#N/A</v>
          </cell>
        </row>
        <row r="1094">
          <cell r="C1094" t="e">
            <v>#N/A</v>
          </cell>
          <cell r="D1094" t="e">
            <v>#N/A</v>
          </cell>
          <cell r="E1094" t="e">
            <v>#N/A</v>
          </cell>
        </row>
        <row r="1095">
          <cell r="C1095" t="e">
            <v>#N/A</v>
          </cell>
          <cell r="D1095" t="e">
            <v>#N/A</v>
          </cell>
          <cell r="E1095" t="e">
            <v>#N/A</v>
          </cell>
        </row>
        <row r="1096">
          <cell r="C1096" t="e">
            <v>#N/A</v>
          </cell>
          <cell r="D1096" t="e">
            <v>#N/A</v>
          </cell>
          <cell r="E1096" t="e">
            <v>#N/A</v>
          </cell>
        </row>
        <row r="1097">
          <cell r="C1097" t="e">
            <v>#N/A</v>
          </cell>
          <cell r="D1097" t="e">
            <v>#N/A</v>
          </cell>
          <cell r="E1097" t="e">
            <v>#N/A</v>
          </cell>
        </row>
        <row r="1098">
          <cell r="C1098" t="e">
            <v>#N/A</v>
          </cell>
          <cell r="D1098" t="e">
            <v>#N/A</v>
          </cell>
          <cell r="E1098" t="e">
            <v>#N/A</v>
          </cell>
        </row>
        <row r="1099">
          <cell r="C1099" t="e">
            <v>#N/A</v>
          </cell>
          <cell r="D1099" t="e">
            <v>#N/A</v>
          </cell>
          <cell r="E1099" t="e">
            <v>#N/A</v>
          </cell>
        </row>
        <row r="1100">
          <cell r="C1100" t="e">
            <v>#N/A</v>
          </cell>
          <cell r="D1100" t="e">
            <v>#N/A</v>
          </cell>
          <cell r="E1100" t="e">
            <v>#N/A</v>
          </cell>
        </row>
        <row r="1101">
          <cell r="C1101" t="e">
            <v>#N/A</v>
          </cell>
          <cell r="D1101" t="e">
            <v>#N/A</v>
          </cell>
          <cell r="E1101" t="e">
            <v>#N/A</v>
          </cell>
        </row>
        <row r="1102">
          <cell r="C1102" t="e">
            <v>#N/A</v>
          </cell>
          <cell r="D1102" t="e">
            <v>#N/A</v>
          </cell>
          <cell r="E1102" t="e">
            <v>#N/A</v>
          </cell>
        </row>
        <row r="1103">
          <cell r="C1103" t="e">
            <v>#N/A</v>
          </cell>
          <cell r="D1103" t="e">
            <v>#N/A</v>
          </cell>
          <cell r="E1103" t="e">
            <v>#N/A</v>
          </cell>
        </row>
        <row r="1104">
          <cell r="C1104" t="e">
            <v>#N/A</v>
          </cell>
          <cell r="D1104" t="e">
            <v>#N/A</v>
          </cell>
          <cell r="E1104" t="e">
            <v>#N/A</v>
          </cell>
        </row>
        <row r="1105">
          <cell r="C1105" t="e">
            <v>#N/A</v>
          </cell>
          <cell r="D1105" t="e">
            <v>#N/A</v>
          </cell>
          <cell r="E1105" t="e">
            <v>#N/A</v>
          </cell>
        </row>
        <row r="1106">
          <cell r="C1106" t="e">
            <v>#N/A</v>
          </cell>
          <cell r="D1106" t="e">
            <v>#N/A</v>
          </cell>
          <cell r="E1106" t="e">
            <v>#N/A</v>
          </cell>
        </row>
        <row r="1107">
          <cell r="C1107" t="e">
            <v>#N/A</v>
          </cell>
          <cell r="D1107" t="e">
            <v>#N/A</v>
          </cell>
          <cell r="E1107" t="e">
            <v>#N/A</v>
          </cell>
        </row>
        <row r="1108">
          <cell r="C1108" t="e">
            <v>#N/A</v>
          </cell>
          <cell r="D1108" t="e">
            <v>#N/A</v>
          </cell>
          <cell r="E1108" t="e">
            <v>#N/A</v>
          </cell>
        </row>
        <row r="1109">
          <cell r="C1109" t="e">
            <v>#N/A</v>
          </cell>
          <cell r="D1109" t="e">
            <v>#N/A</v>
          </cell>
          <cell r="E1109" t="e">
            <v>#N/A</v>
          </cell>
        </row>
        <row r="1110">
          <cell r="C1110" t="e">
            <v>#N/A</v>
          </cell>
          <cell r="D1110" t="e">
            <v>#N/A</v>
          </cell>
          <cell r="E1110" t="e">
            <v>#N/A</v>
          </cell>
        </row>
        <row r="1111">
          <cell r="C1111" t="e">
            <v>#N/A</v>
          </cell>
          <cell r="D1111" t="e">
            <v>#N/A</v>
          </cell>
          <cell r="E1111" t="e">
            <v>#N/A</v>
          </cell>
        </row>
        <row r="1112">
          <cell r="C1112" t="e">
            <v>#N/A</v>
          </cell>
          <cell r="D1112" t="e">
            <v>#N/A</v>
          </cell>
          <cell r="E1112" t="e">
            <v>#N/A</v>
          </cell>
        </row>
        <row r="1113">
          <cell r="C1113" t="e">
            <v>#N/A</v>
          </cell>
          <cell r="D1113" t="e">
            <v>#N/A</v>
          </cell>
          <cell r="E1113" t="e">
            <v>#N/A</v>
          </cell>
        </row>
        <row r="1114">
          <cell r="C1114" t="e">
            <v>#N/A</v>
          </cell>
          <cell r="D1114" t="e">
            <v>#N/A</v>
          </cell>
          <cell r="E1114" t="e">
            <v>#N/A</v>
          </cell>
        </row>
        <row r="1115">
          <cell r="C1115" t="e">
            <v>#N/A</v>
          </cell>
          <cell r="D1115" t="e">
            <v>#N/A</v>
          </cell>
          <cell r="E1115" t="e">
            <v>#N/A</v>
          </cell>
        </row>
        <row r="1116">
          <cell r="C1116" t="e">
            <v>#N/A</v>
          </cell>
          <cell r="D1116" t="e">
            <v>#N/A</v>
          </cell>
          <cell r="E1116" t="e">
            <v>#N/A</v>
          </cell>
        </row>
        <row r="1117">
          <cell r="C1117" t="e">
            <v>#N/A</v>
          </cell>
          <cell r="D1117" t="e">
            <v>#N/A</v>
          </cell>
          <cell r="E1117" t="e">
            <v>#N/A</v>
          </cell>
        </row>
        <row r="1118">
          <cell r="C1118" t="e">
            <v>#N/A</v>
          </cell>
          <cell r="D1118" t="e">
            <v>#N/A</v>
          </cell>
          <cell r="E1118" t="e">
            <v>#N/A</v>
          </cell>
        </row>
        <row r="1119">
          <cell r="C1119" t="e">
            <v>#N/A</v>
          </cell>
          <cell r="D1119" t="e">
            <v>#N/A</v>
          </cell>
          <cell r="E1119" t="e">
            <v>#N/A</v>
          </cell>
        </row>
        <row r="1120">
          <cell r="C1120" t="e">
            <v>#N/A</v>
          </cell>
          <cell r="D1120" t="e">
            <v>#N/A</v>
          </cell>
          <cell r="E1120" t="e">
            <v>#N/A</v>
          </cell>
        </row>
        <row r="1121">
          <cell r="C1121" t="e">
            <v>#N/A</v>
          </cell>
          <cell r="D1121" t="e">
            <v>#N/A</v>
          </cell>
          <cell r="E1121" t="e">
            <v>#N/A</v>
          </cell>
        </row>
        <row r="1122">
          <cell r="C1122" t="e">
            <v>#N/A</v>
          </cell>
          <cell r="D1122" t="e">
            <v>#N/A</v>
          </cell>
          <cell r="E1122" t="e">
            <v>#N/A</v>
          </cell>
        </row>
        <row r="1123">
          <cell r="C1123" t="e">
            <v>#N/A</v>
          </cell>
          <cell r="D1123" t="e">
            <v>#N/A</v>
          </cell>
          <cell r="E1123" t="e">
            <v>#N/A</v>
          </cell>
        </row>
        <row r="1124">
          <cell r="C1124" t="e">
            <v>#N/A</v>
          </cell>
          <cell r="D1124" t="e">
            <v>#N/A</v>
          </cell>
          <cell r="E1124" t="e">
            <v>#N/A</v>
          </cell>
        </row>
        <row r="1125">
          <cell r="C1125" t="e">
            <v>#N/A</v>
          </cell>
          <cell r="D1125" t="e">
            <v>#N/A</v>
          </cell>
          <cell r="E1125" t="e">
            <v>#N/A</v>
          </cell>
        </row>
        <row r="1126">
          <cell r="C1126" t="e">
            <v>#N/A</v>
          </cell>
          <cell r="D1126" t="e">
            <v>#N/A</v>
          </cell>
          <cell r="E1126" t="e">
            <v>#N/A</v>
          </cell>
        </row>
        <row r="1127">
          <cell r="C1127" t="e">
            <v>#N/A</v>
          </cell>
          <cell r="D1127" t="e">
            <v>#N/A</v>
          </cell>
          <cell r="E1127" t="e">
            <v>#N/A</v>
          </cell>
        </row>
        <row r="1128">
          <cell r="C1128" t="e">
            <v>#N/A</v>
          </cell>
          <cell r="D1128" t="e">
            <v>#N/A</v>
          </cell>
          <cell r="E1128" t="e">
            <v>#N/A</v>
          </cell>
        </row>
        <row r="1129">
          <cell r="C1129" t="e">
            <v>#N/A</v>
          </cell>
          <cell r="D1129" t="e">
            <v>#N/A</v>
          </cell>
          <cell r="E1129" t="e">
            <v>#N/A</v>
          </cell>
        </row>
        <row r="1130">
          <cell r="C1130" t="e">
            <v>#N/A</v>
          </cell>
          <cell r="D1130" t="e">
            <v>#N/A</v>
          </cell>
          <cell r="E1130" t="e">
            <v>#N/A</v>
          </cell>
        </row>
        <row r="1131">
          <cell r="C1131" t="e">
            <v>#N/A</v>
          </cell>
          <cell r="D1131" t="e">
            <v>#N/A</v>
          </cell>
          <cell r="E1131" t="e">
            <v>#N/A</v>
          </cell>
        </row>
        <row r="1132">
          <cell r="C1132" t="e">
            <v>#N/A</v>
          </cell>
          <cell r="D1132" t="e">
            <v>#N/A</v>
          </cell>
          <cell r="E1132" t="e">
            <v>#N/A</v>
          </cell>
        </row>
        <row r="1133">
          <cell r="C1133" t="e">
            <v>#N/A</v>
          </cell>
          <cell r="D1133" t="e">
            <v>#N/A</v>
          </cell>
          <cell r="E1133" t="e">
            <v>#N/A</v>
          </cell>
        </row>
        <row r="1134">
          <cell r="C1134" t="e">
            <v>#N/A</v>
          </cell>
          <cell r="D1134" t="e">
            <v>#N/A</v>
          </cell>
          <cell r="E1134" t="e">
            <v>#N/A</v>
          </cell>
        </row>
        <row r="1135">
          <cell r="C1135" t="e">
            <v>#N/A</v>
          </cell>
          <cell r="D1135" t="e">
            <v>#N/A</v>
          </cell>
          <cell r="E1135" t="e">
            <v>#N/A</v>
          </cell>
        </row>
        <row r="1136">
          <cell r="C1136" t="e">
            <v>#N/A</v>
          </cell>
          <cell r="D1136" t="e">
            <v>#N/A</v>
          </cell>
          <cell r="E1136" t="e">
            <v>#N/A</v>
          </cell>
        </row>
        <row r="1137">
          <cell r="C1137" t="e">
            <v>#N/A</v>
          </cell>
          <cell r="D1137" t="e">
            <v>#N/A</v>
          </cell>
          <cell r="E1137" t="e">
            <v>#N/A</v>
          </cell>
        </row>
        <row r="1138">
          <cell r="C1138" t="e">
            <v>#N/A</v>
          </cell>
          <cell r="D1138" t="e">
            <v>#N/A</v>
          </cell>
          <cell r="E1138" t="e">
            <v>#N/A</v>
          </cell>
        </row>
        <row r="1139">
          <cell r="C1139" t="e">
            <v>#N/A</v>
          </cell>
          <cell r="D1139" t="e">
            <v>#N/A</v>
          </cell>
          <cell r="E1139" t="e">
            <v>#N/A</v>
          </cell>
        </row>
        <row r="1140">
          <cell r="C1140" t="e">
            <v>#N/A</v>
          </cell>
          <cell r="D1140" t="e">
            <v>#N/A</v>
          </cell>
          <cell r="E1140" t="e">
            <v>#N/A</v>
          </cell>
        </row>
        <row r="1141">
          <cell r="C1141" t="e">
            <v>#N/A</v>
          </cell>
          <cell r="D1141" t="e">
            <v>#N/A</v>
          </cell>
          <cell r="E1141" t="e">
            <v>#N/A</v>
          </cell>
        </row>
        <row r="1142">
          <cell r="C1142" t="e">
            <v>#N/A</v>
          </cell>
          <cell r="D1142" t="e">
            <v>#N/A</v>
          </cell>
          <cell r="E1142" t="e">
            <v>#N/A</v>
          </cell>
        </row>
        <row r="1143">
          <cell r="C1143" t="e">
            <v>#N/A</v>
          </cell>
          <cell r="D1143" t="e">
            <v>#N/A</v>
          </cell>
          <cell r="E1143" t="e">
            <v>#N/A</v>
          </cell>
        </row>
        <row r="1144">
          <cell r="C1144" t="e">
            <v>#N/A</v>
          </cell>
          <cell r="D1144" t="e">
            <v>#N/A</v>
          </cell>
          <cell r="E1144" t="e">
            <v>#N/A</v>
          </cell>
        </row>
        <row r="1145">
          <cell r="C1145" t="e">
            <v>#N/A</v>
          </cell>
          <cell r="D1145" t="e">
            <v>#N/A</v>
          </cell>
          <cell r="E1145" t="e">
            <v>#N/A</v>
          </cell>
        </row>
        <row r="1146">
          <cell r="C1146" t="e">
            <v>#N/A</v>
          </cell>
          <cell r="D1146" t="e">
            <v>#N/A</v>
          </cell>
          <cell r="E1146" t="e">
            <v>#N/A</v>
          </cell>
        </row>
        <row r="1147">
          <cell r="C1147" t="e">
            <v>#N/A</v>
          </cell>
          <cell r="D1147" t="e">
            <v>#N/A</v>
          </cell>
          <cell r="E1147" t="e">
            <v>#N/A</v>
          </cell>
        </row>
        <row r="1148">
          <cell r="C1148" t="e">
            <v>#N/A</v>
          </cell>
          <cell r="D1148" t="e">
            <v>#N/A</v>
          </cell>
          <cell r="E1148" t="e">
            <v>#N/A</v>
          </cell>
        </row>
        <row r="1149">
          <cell r="C1149" t="e">
            <v>#N/A</v>
          </cell>
          <cell r="D1149" t="e">
            <v>#N/A</v>
          </cell>
          <cell r="E1149" t="e">
            <v>#N/A</v>
          </cell>
        </row>
        <row r="1150">
          <cell r="C1150" t="e">
            <v>#N/A</v>
          </cell>
          <cell r="D1150" t="e">
            <v>#N/A</v>
          </cell>
          <cell r="E1150" t="e">
            <v>#N/A</v>
          </cell>
        </row>
        <row r="1151">
          <cell r="C1151" t="e">
            <v>#N/A</v>
          </cell>
          <cell r="D1151" t="e">
            <v>#N/A</v>
          </cell>
          <cell r="E1151" t="e">
            <v>#N/A</v>
          </cell>
        </row>
        <row r="1152">
          <cell r="C1152" t="e">
            <v>#N/A</v>
          </cell>
          <cell r="D1152" t="e">
            <v>#N/A</v>
          </cell>
          <cell r="E1152" t="e">
            <v>#N/A</v>
          </cell>
        </row>
        <row r="1153">
          <cell r="C1153" t="e">
            <v>#N/A</v>
          </cell>
          <cell r="D1153" t="e">
            <v>#N/A</v>
          </cell>
          <cell r="E1153" t="e">
            <v>#N/A</v>
          </cell>
        </row>
        <row r="1154">
          <cell r="C1154" t="e">
            <v>#N/A</v>
          </cell>
          <cell r="D1154" t="e">
            <v>#N/A</v>
          </cell>
          <cell r="E1154" t="e">
            <v>#N/A</v>
          </cell>
        </row>
        <row r="1155">
          <cell r="C1155" t="e">
            <v>#N/A</v>
          </cell>
          <cell r="D1155" t="e">
            <v>#N/A</v>
          </cell>
          <cell r="E1155" t="e">
            <v>#N/A</v>
          </cell>
        </row>
        <row r="1156">
          <cell r="C1156" t="e">
            <v>#N/A</v>
          </cell>
          <cell r="D1156" t="e">
            <v>#N/A</v>
          </cell>
          <cell r="E1156" t="e">
            <v>#N/A</v>
          </cell>
        </row>
        <row r="1157">
          <cell r="C1157" t="e">
            <v>#N/A</v>
          </cell>
          <cell r="D1157" t="e">
            <v>#N/A</v>
          </cell>
          <cell r="E1157" t="e">
            <v>#N/A</v>
          </cell>
        </row>
        <row r="1158">
          <cell r="C1158" t="e">
            <v>#N/A</v>
          </cell>
          <cell r="D1158" t="e">
            <v>#N/A</v>
          </cell>
          <cell r="E1158" t="e">
            <v>#N/A</v>
          </cell>
        </row>
        <row r="1159">
          <cell r="C1159" t="e">
            <v>#N/A</v>
          </cell>
          <cell r="D1159" t="e">
            <v>#N/A</v>
          </cell>
          <cell r="E1159" t="e">
            <v>#N/A</v>
          </cell>
        </row>
        <row r="1160">
          <cell r="C1160" t="e">
            <v>#N/A</v>
          </cell>
          <cell r="D1160" t="e">
            <v>#N/A</v>
          </cell>
          <cell r="E1160" t="e">
            <v>#N/A</v>
          </cell>
        </row>
        <row r="1161">
          <cell r="C1161" t="e">
            <v>#N/A</v>
          </cell>
          <cell r="D1161" t="e">
            <v>#N/A</v>
          </cell>
          <cell r="E1161" t="e">
            <v>#N/A</v>
          </cell>
        </row>
        <row r="1162">
          <cell r="C1162" t="e">
            <v>#N/A</v>
          </cell>
          <cell r="D1162" t="e">
            <v>#N/A</v>
          </cell>
          <cell r="E1162" t="e">
            <v>#N/A</v>
          </cell>
        </row>
        <row r="1163">
          <cell r="C1163" t="e">
            <v>#N/A</v>
          </cell>
          <cell r="D1163" t="e">
            <v>#N/A</v>
          </cell>
          <cell r="E1163" t="e">
            <v>#N/A</v>
          </cell>
        </row>
        <row r="1164">
          <cell r="C1164" t="e">
            <v>#N/A</v>
          </cell>
          <cell r="D1164" t="e">
            <v>#N/A</v>
          </cell>
          <cell r="E1164" t="e">
            <v>#N/A</v>
          </cell>
        </row>
        <row r="1165">
          <cell r="C1165" t="e">
            <v>#N/A</v>
          </cell>
          <cell r="D1165" t="e">
            <v>#N/A</v>
          </cell>
          <cell r="E1165" t="e">
            <v>#N/A</v>
          </cell>
        </row>
        <row r="1166">
          <cell r="C1166" t="e">
            <v>#N/A</v>
          </cell>
          <cell r="D1166" t="e">
            <v>#N/A</v>
          </cell>
          <cell r="E1166" t="e">
            <v>#N/A</v>
          </cell>
        </row>
        <row r="1167">
          <cell r="C1167" t="e">
            <v>#N/A</v>
          </cell>
          <cell r="D1167" t="e">
            <v>#N/A</v>
          </cell>
          <cell r="E1167" t="e">
            <v>#N/A</v>
          </cell>
        </row>
        <row r="1168">
          <cell r="C1168" t="e">
            <v>#N/A</v>
          </cell>
          <cell r="D1168" t="e">
            <v>#N/A</v>
          </cell>
          <cell r="E1168" t="e">
            <v>#N/A</v>
          </cell>
        </row>
        <row r="1169">
          <cell r="C1169" t="e">
            <v>#N/A</v>
          </cell>
          <cell r="D1169" t="e">
            <v>#N/A</v>
          </cell>
          <cell r="E1169" t="e">
            <v>#N/A</v>
          </cell>
        </row>
        <row r="1170">
          <cell r="C1170" t="e">
            <v>#N/A</v>
          </cell>
          <cell r="D1170" t="e">
            <v>#N/A</v>
          </cell>
          <cell r="E1170" t="e">
            <v>#N/A</v>
          </cell>
        </row>
        <row r="1171">
          <cell r="C1171" t="e">
            <v>#N/A</v>
          </cell>
          <cell r="D1171" t="e">
            <v>#N/A</v>
          </cell>
          <cell r="E1171" t="e">
            <v>#N/A</v>
          </cell>
        </row>
        <row r="1172">
          <cell r="C1172" t="e">
            <v>#N/A</v>
          </cell>
          <cell r="D1172" t="e">
            <v>#N/A</v>
          </cell>
          <cell r="E1172" t="e">
            <v>#N/A</v>
          </cell>
        </row>
        <row r="1173">
          <cell r="C1173" t="e">
            <v>#N/A</v>
          </cell>
          <cell r="D1173" t="e">
            <v>#N/A</v>
          </cell>
          <cell r="E1173" t="e">
            <v>#N/A</v>
          </cell>
        </row>
        <row r="1174">
          <cell r="C1174" t="e">
            <v>#N/A</v>
          </cell>
          <cell r="D1174" t="e">
            <v>#N/A</v>
          </cell>
          <cell r="E1174" t="e">
            <v>#N/A</v>
          </cell>
        </row>
        <row r="1175">
          <cell r="C1175" t="e">
            <v>#N/A</v>
          </cell>
          <cell r="D1175" t="e">
            <v>#N/A</v>
          </cell>
          <cell r="E1175" t="e">
            <v>#N/A</v>
          </cell>
        </row>
        <row r="1176">
          <cell r="C1176" t="e">
            <v>#N/A</v>
          </cell>
          <cell r="D1176" t="e">
            <v>#N/A</v>
          </cell>
          <cell r="E1176" t="e">
            <v>#N/A</v>
          </cell>
        </row>
        <row r="1177">
          <cell r="C1177" t="e">
            <v>#N/A</v>
          </cell>
          <cell r="D1177" t="e">
            <v>#N/A</v>
          </cell>
          <cell r="E1177" t="e">
            <v>#N/A</v>
          </cell>
        </row>
        <row r="1178">
          <cell r="C1178" t="e">
            <v>#N/A</v>
          </cell>
          <cell r="D1178" t="e">
            <v>#N/A</v>
          </cell>
          <cell r="E1178" t="e">
            <v>#N/A</v>
          </cell>
        </row>
        <row r="1179">
          <cell r="C1179" t="e">
            <v>#N/A</v>
          </cell>
          <cell r="D1179" t="e">
            <v>#N/A</v>
          </cell>
          <cell r="E1179" t="e">
            <v>#N/A</v>
          </cell>
        </row>
        <row r="1180">
          <cell r="C1180" t="e">
            <v>#N/A</v>
          </cell>
          <cell r="D1180" t="e">
            <v>#N/A</v>
          </cell>
          <cell r="E1180" t="e">
            <v>#N/A</v>
          </cell>
        </row>
        <row r="1181">
          <cell r="C1181" t="e">
            <v>#N/A</v>
          </cell>
          <cell r="D1181" t="e">
            <v>#N/A</v>
          </cell>
          <cell r="E1181" t="e">
            <v>#N/A</v>
          </cell>
        </row>
        <row r="1182">
          <cell r="C1182" t="e">
            <v>#N/A</v>
          </cell>
          <cell r="D1182" t="e">
            <v>#N/A</v>
          </cell>
          <cell r="E1182" t="e">
            <v>#N/A</v>
          </cell>
        </row>
        <row r="1183">
          <cell r="C1183" t="e">
            <v>#N/A</v>
          </cell>
          <cell r="D1183" t="e">
            <v>#N/A</v>
          </cell>
          <cell r="E1183" t="e">
            <v>#N/A</v>
          </cell>
        </row>
        <row r="1184">
          <cell r="C1184" t="e">
            <v>#N/A</v>
          </cell>
          <cell r="D1184" t="e">
            <v>#N/A</v>
          </cell>
          <cell r="E1184" t="e">
            <v>#N/A</v>
          </cell>
        </row>
        <row r="1185">
          <cell r="C1185" t="e">
            <v>#N/A</v>
          </cell>
          <cell r="D1185" t="e">
            <v>#N/A</v>
          </cell>
          <cell r="E1185" t="e">
            <v>#N/A</v>
          </cell>
        </row>
        <row r="1186">
          <cell r="C1186" t="e">
            <v>#N/A</v>
          </cell>
          <cell r="D1186" t="e">
            <v>#N/A</v>
          </cell>
          <cell r="E1186" t="e">
            <v>#N/A</v>
          </cell>
        </row>
        <row r="1187">
          <cell r="C1187" t="e">
            <v>#N/A</v>
          </cell>
          <cell r="D1187" t="e">
            <v>#N/A</v>
          </cell>
          <cell r="E1187" t="e">
            <v>#N/A</v>
          </cell>
        </row>
        <row r="1188">
          <cell r="C1188" t="e">
            <v>#N/A</v>
          </cell>
          <cell r="D1188" t="e">
            <v>#N/A</v>
          </cell>
          <cell r="E1188" t="e">
            <v>#N/A</v>
          </cell>
        </row>
        <row r="1189">
          <cell r="C1189" t="e">
            <v>#N/A</v>
          </cell>
          <cell r="D1189" t="e">
            <v>#N/A</v>
          </cell>
          <cell r="E1189" t="e">
            <v>#N/A</v>
          </cell>
        </row>
        <row r="1190">
          <cell r="C1190" t="e">
            <v>#N/A</v>
          </cell>
          <cell r="D1190" t="e">
            <v>#N/A</v>
          </cell>
          <cell r="E1190" t="e">
            <v>#N/A</v>
          </cell>
        </row>
        <row r="1191">
          <cell r="C1191" t="e">
            <v>#N/A</v>
          </cell>
          <cell r="D1191" t="e">
            <v>#N/A</v>
          </cell>
          <cell r="E1191" t="e">
            <v>#N/A</v>
          </cell>
        </row>
        <row r="1192">
          <cell r="C1192" t="e">
            <v>#N/A</v>
          </cell>
          <cell r="D1192" t="e">
            <v>#N/A</v>
          </cell>
          <cell r="E1192" t="e">
            <v>#N/A</v>
          </cell>
        </row>
        <row r="1193">
          <cell r="C1193" t="e">
            <v>#N/A</v>
          </cell>
          <cell r="D1193" t="e">
            <v>#N/A</v>
          </cell>
          <cell r="E1193" t="e">
            <v>#N/A</v>
          </cell>
        </row>
        <row r="1194">
          <cell r="C1194" t="e">
            <v>#N/A</v>
          </cell>
          <cell r="D1194" t="e">
            <v>#N/A</v>
          </cell>
          <cell r="E1194" t="e">
            <v>#N/A</v>
          </cell>
        </row>
        <row r="1195">
          <cell r="C1195" t="e">
            <v>#N/A</v>
          </cell>
          <cell r="D1195" t="e">
            <v>#N/A</v>
          </cell>
          <cell r="E1195" t="e">
            <v>#N/A</v>
          </cell>
        </row>
        <row r="1196">
          <cell r="C1196" t="e">
            <v>#N/A</v>
          </cell>
          <cell r="D1196" t="e">
            <v>#N/A</v>
          </cell>
          <cell r="E1196" t="e">
            <v>#N/A</v>
          </cell>
        </row>
        <row r="1197">
          <cell r="C1197" t="e">
            <v>#N/A</v>
          </cell>
          <cell r="D1197" t="e">
            <v>#N/A</v>
          </cell>
          <cell r="E1197" t="e">
            <v>#N/A</v>
          </cell>
        </row>
        <row r="1198">
          <cell r="C1198" t="e">
            <v>#N/A</v>
          </cell>
          <cell r="D1198" t="e">
            <v>#N/A</v>
          </cell>
          <cell r="E1198" t="e">
            <v>#N/A</v>
          </cell>
        </row>
        <row r="1199">
          <cell r="C1199" t="e">
            <v>#N/A</v>
          </cell>
          <cell r="D1199" t="e">
            <v>#N/A</v>
          </cell>
          <cell r="E1199" t="e">
            <v>#N/A</v>
          </cell>
        </row>
        <row r="1200">
          <cell r="C1200" t="e">
            <v>#N/A</v>
          </cell>
          <cell r="D1200" t="e">
            <v>#N/A</v>
          </cell>
          <cell r="E1200" t="e">
            <v>#N/A</v>
          </cell>
        </row>
        <row r="1201">
          <cell r="C1201" t="e">
            <v>#N/A</v>
          </cell>
          <cell r="D1201" t="e">
            <v>#N/A</v>
          </cell>
          <cell r="E1201" t="e">
            <v>#N/A</v>
          </cell>
        </row>
        <row r="1202">
          <cell r="C1202" t="e">
            <v>#N/A</v>
          </cell>
          <cell r="D1202" t="e">
            <v>#N/A</v>
          </cell>
          <cell r="E1202" t="e">
            <v>#N/A</v>
          </cell>
        </row>
        <row r="1203">
          <cell r="C1203" t="e">
            <v>#N/A</v>
          </cell>
          <cell r="D1203" t="e">
            <v>#N/A</v>
          </cell>
          <cell r="E1203" t="e">
            <v>#N/A</v>
          </cell>
        </row>
        <row r="1204">
          <cell r="C1204" t="e">
            <v>#N/A</v>
          </cell>
          <cell r="D1204" t="e">
            <v>#N/A</v>
          </cell>
          <cell r="E1204" t="e">
            <v>#N/A</v>
          </cell>
        </row>
        <row r="1205">
          <cell r="C1205" t="e">
            <v>#N/A</v>
          </cell>
          <cell r="D1205" t="e">
            <v>#N/A</v>
          </cell>
          <cell r="E1205" t="e">
            <v>#N/A</v>
          </cell>
        </row>
        <row r="1206">
          <cell r="C1206" t="e">
            <v>#N/A</v>
          </cell>
          <cell r="D1206" t="e">
            <v>#N/A</v>
          </cell>
          <cell r="E1206" t="e">
            <v>#N/A</v>
          </cell>
        </row>
        <row r="1207">
          <cell r="C1207" t="e">
            <v>#N/A</v>
          </cell>
          <cell r="D1207" t="e">
            <v>#N/A</v>
          </cell>
          <cell r="E1207" t="e">
            <v>#N/A</v>
          </cell>
        </row>
        <row r="1208">
          <cell r="C1208" t="e">
            <v>#N/A</v>
          </cell>
          <cell r="D1208" t="e">
            <v>#N/A</v>
          </cell>
          <cell r="E1208" t="e">
            <v>#N/A</v>
          </cell>
        </row>
        <row r="1209">
          <cell r="C1209" t="e">
            <v>#N/A</v>
          </cell>
          <cell r="D1209" t="e">
            <v>#N/A</v>
          </cell>
          <cell r="E1209" t="e">
            <v>#N/A</v>
          </cell>
        </row>
        <row r="1210">
          <cell r="C1210" t="e">
            <v>#N/A</v>
          </cell>
          <cell r="D1210" t="e">
            <v>#N/A</v>
          </cell>
          <cell r="E1210" t="e">
            <v>#N/A</v>
          </cell>
        </row>
        <row r="1211">
          <cell r="C1211" t="e">
            <v>#N/A</v>
          </cell>
          <cell r="D1211" t="e">
            <v>#N/A</v>
          </cell>
          <cell r="E1211" t="e">
            <v>#N/A</v>
          </cell>
        </row>
        <row r="1212">
          <cell r="C1212" t="e">
            <v>#N/A</v>
          </cell>
          <cell r="D1212" t="e">
            <v>#N/A</v>
          </cell>
          <cell r="E1212" t="e">
            <v>#N/A</v>
          </cell>
        </row>
        <row r="1213">
          <cell r="C1213" t="e">
            <v>#N/A</v>
          </cell>
          <cell r="D1213" t="e">
            <v>#N/A</v>
          </cell>
          <cell r="E1213" t="e">
            <v>#N/A</v>
          </cell>
        </row>
        <row r="1214">
          <cell r="C1214" t="e">
            <v>#N/A</v>
          </cell>
          <cell r="D1214" t="e">
            <v>#N/A</v>
          </cell>
          <cell r="E1214" t="e">
            <v>#N/A</v>
          </cell>
        </row>
        <row r="1215">
          <cell r="C1215" t="e">
            <v>#N/A</v>
          </cell>
          <cell r="D1215" t="e">
            <v>#N/A</v>
          </cell>
          <cell r="E1215" t="e">
            <v>#N/A</v>
          </cell>
        </row>
        <row r="1216">
          <cell r="C1216" t="e">
            <v>#N/A</v>
          </cell>
          <cell r="D1216" t="e">
            <v>#N/A</v>
          </cell>
          <cell r="E1216" t="e">
            <v>#N/A</v>
          </cell>
        </row>
        <row r="1217">
          <cell r="C1217" t="e">
            <v>#N/A</v>
          </cell>
          <cell r="D1217" t="e">
            <v>#N/A</v>
          </cell>
          <cell r="E1217" t="e">
            <v>#N/A</v>
          </cell>
        </row>
        <row r="1218">
          <cell r="C1218" t="e">
            <v>#N/A</v>
          </cell>
          <cell r="D1218" t="e">
            <v>#N/A</v>
          </cell>
          <cell r="E1218" t="e">
            <v>#N/A</v>
          </cell>
        </row>
        <row r="1219">
          <cell r="C1219" t="e">
            <v>#N/A</v>
          </cell>
          <cell r="D1219" t="e">
            <v>#N/A</v>
          </cell>
          <cell r="E1219" t="e">
            <v>#N/A</v>
          </cell>
        </row>
        <row r="1220">
          <cell r="C1220" t="e">
            <v>#N/A</v>
          </cell>
          <cell r="D1220" t="e">
            <v>#N/A</v>
          </cell>
          <cell r="E1220" t="e">
            <v>#N/A</v>
          </cell>
        </row>
        <row r="1221">
          <cell r="C1221" t="e">
            <v>#N/A</v>
          </cell>
          <cell r="D1221" t="e">
            <v>#N/A</v>
          </cell>
          <cell r="E1221" t="e">
            <v>#N/A</v>
          </cell>
        </row>
        <row r="1222">
          <cell r="C1222" t="e">
            <v>#N/A</v>
          </cell>
          <cell r="D1222" t="e">
            <v>#N/A</v>
          </cell>
          <cell r="E1222" t="e">
            <v>#N/A</v>
          </cell>
        </row>
        <row r="1223">
          <cell r="C1223" t="e">
            <v>#N/A</v>
          </cell>
          <cell r="D1223" t="e">
            <v>#N/A</v>
          </cell>
          <cell r="E1223" t="e">
            <v>#N/A</v>
          </cell>
        </row>
        <row r="1224">
          <cell r="C1224" t="e">
            <v>#N/A</v>
          </cell>
          <cell r="D1224" t="e">
            <v>#N/A</v>
          </cell>
          <cell r="E1224" t="e">
            <v>#N/A</v>
          </cell>
        </row>
        <row r="1225">
          <cell r="C1225" t="e">
            <v>#N/A</v>
          </cell>
          <cell r="D1225" t="e">
            <v>#N/A</v>
          </cell>
          <cell r="E1225" t="e">
            <v>#N/A</v>
          </cell>
        </row>
        <row r="1226">
          <cell r="C1226" t="e">
            <v>#N/A</v>
          </cell>
          <cell r="D1226" t="e">
            <v>#N/A</v>
          </cell>
          <cell r="E1226" t="e">
            <v>#N/A</v>
          </cell>
        </row>
        <row r="1227">
          <cell r="C1227" t="e">
            <v>#N/A</v>
          </cell>
          <cell r="D1227" t="e">
            <v>#N/A</v>
          </cell>
          <cell r="E1227" t="e">
            <v>#N/A</v>
          </cell>
        </row>
        <row r="1228">
          <cell r="C1228" t="e">
            <v>#N/A</v>
          </cell>
          <cell r="D1228" t="e">
            <v>#N/A</v>
          </cell>
          <cell r="E1228" t="e">
            <v>#N/A</v>
          </cell>
        </row>
        <row r="1229">
          <cell r="C1229" t="e">
            <v>#N/A</v>
          </cell>
          <cell r="D1229" t="e">
            <v>#N/A</v>
          </cell>
          <cell r="E1229" t="e">
            <v>#N/A</v>
          </cell>
        </row>
        <row r="1230">
          <cell r="C1230" t="e">
            <v>#N/A</v>
          </cell>
          <cell r="D1230" t="e">
            <v>#N/A</v>
          </cell>
          <cell r="E1230" t="e">
            <v>#N/A</v>
          </cell>
        </row>
        <row r="1231">
          <cell r="C1231" t="e">
            <v>#N/A</v>
          </cell>
          <cell r="D1231" t="e">
            <v>#N/A</v>
          </cell>
          <cell r="E1231" t="e">
            <v>#N/A</v>
          </cell>
        </row>
        <row r="1232">
          <cell r="C1232" t="e">
            <v>#N/A</v>
          </cell>
          <cell r="D1232" t="e">
            <v>#N/A</v>
          </cell>
          <cell r="E1232" t="e">
            <v>#N/A</v>
          </cell>
        </row>
        <row r="1233">
          <cell r="C1233" t="e">
            <v>#N/A</v>
          </cell>
          <cell r="D1233" t="e">
            <v>#N/A</v>
          </cell>
          <cell r="E1233" t="e">
            <v>#N/A</v>
          </cell>
        </row>
        <row r="1234">
          <cell r="C1234" t="e">
            <v>#N/A</v>
          </cell>
          <cell r="D1234" t="e">
            <v>#N/A</v>
          </cell>
          <cell r="E1234" t="e">
            <v>#N/A</v>
          </cell>
        </row>
        <row r="1235">
          <cell r="C1235" t="e">
            <v>#N/A</v>
          </cell>
          <cell r="D1235" t="e">
            <v>#N/A</v>
          </cell>
          <cell r="E1235" t="e">
            <v>#N/A</v>
          </cell>
        </row>
        <row r="1236">
          <cell r="C1236" t="e">
            <v>#N/A</v>
          </cell>
          <cell r="D1236" t="e">
            <v>#N/A</v>
          </cell>
          <cell r="E1236" t="e">
            <v>#N/A</v>
          </cell>
        </row>
        <row r="1237">
          <cell r="C1237" t="e">
            <v>#N/A</v>
          </cell>
          <cell r="D1237" t="e">
            <v>#N/A</v>
          </cell>
          <cell r="E1237" t="e">
            <v>#N/A</v>
          </cell>
        </row>
        <row r="1238">
          <cell r="C1238" t="e">
            <v>#N/A</v>
          </cell>
          <cell r="D1238" t="e">
            <v>#N/A</v>
          </cell>
          <cell r="E1238" t="e">
            <v>#N/A</v>
          </cell>
        </row>
        <row r="1239">
          <cell r="C1239" t="e">
            <v>#N/A</v>
          </cell>
          <cell r="D1239" t="e">
            <v>#N/A</v>
          </cell>
          <cell r="E1239" t="e">
            <v>#N/A</v>
          </cell>
        </row>
        <row r="1240">
          <cell r="C1240" t="e">
            <v>#N/A</v>
          </cell>
          <cell r="D1240" t="e">
            <v>#N/A</v>
          </cell>
          <cell r="E1240" t="e">
            <v>#N/A</v>
          </cell>
        </row>
        <row r="1241">
          <cell r="C1241" t="e">
            <v>#N/A</v>
          </cell>
          <cell r="D1241" t="e">
            <v>#N/A</v>
          </cell>
          <cell r="E1241" t="e">
            <v>#N/A</v>
          </cell>
        </row>
        <row r="1242">
          <cell r="C1242" t="e">
            <v>#N/A</v>
          </cell>
          <cell r="D1242" t="e">
            <v>#N/A</v>
          </cell>
          <cell r="E1242" t="e">
            <v>#N/A</v>
          </cell>
        </row>
        <row r="1243">
          <cell r="C1243" t="e">
            <v>#N/A</v>
          </cell>
          <cell r="D1243" t="e">
            <v>#N/A</v>
          </cell>
          <cell r="E1243" t="e">
            <v>#N/A</v>
          </cell>
        </row>
        <row r="1244">
          <cell r="C1244" t="e">
            <v>#N/A</v>
          </cell>
          <cell r="D1244" t="e">
            <v>#N/A</v>
          </cell>
          <cell r="E1244" t="e">
            <v>#N/A</v>
          </cell>
        </row>
        <row r="1245">
          <cell r="C1245" t="e">
            <v>#N/A</v>
          </cell>
          <cell r="D1245" t="e">
            <v>#N/A</v>
          </cell>
          <cell r="E1245" t="e">
            <v>#N/A</v>
          </cell>
        </row>
        <row r="1246">
          <cell r="C1246" t="e">
            <v>#N/A</v>
          </cell>
          <cell r="D1246" t="e">
            <v>#N/A</v>
          </cell>
          <cell r="E1246" t="e">
            <v>#N/A</v>
          </cell>
        </row>
        <row r="1247">
          <cell r="C1247" t="e">
            <v>#N/A</v>
          </cell>
          <cell r="D1247" t="e">
            <v>#N/A</v>
          </cell>
          <cell r="E1247" t="e">
            <v>#N/A</v>
          </cell>
        </row>
        <row r="1248">
          <cell r="C1248" t="e">
            <v>#N/A</v>
          </cell>
          <cell r="D1248" t="e">
            <v>#N/A</v>
          </cell>
          <cell r="E1248" t="e">
            <v>#N/A</v>
          </cell>
        </row>
        <row r="1249">
          <cell r="C1249" t="e">
            <v>#N/A</v>
          </cell>
          <cell r="D1249" t="e">
            <v>#N/A</v>
          </cell>
          <cell r="E1249" t="e">
            <v>#N/A</v>
          </cell>
        </row>
        <row r="1250">
          <cell r="C1250" t="e">
            <v>#N/A</v>
          </cell>
          <cell r="D1250" t="e">
            <v>#N/A</v>
          </cell>
          <cell r="E1250" t="e">
            <v>#N/A</v>
          </cell>
        </row>
        <row r="1251">
          <cell r="C1251" t="e">
            <v>#N/A</v>
          </cell>
          <cell r="D1251" t="e">
            <v>#N/A</v>
          </cell>
          <cell r="E1251" t="e">
            <v>#N/A</v>
          </cell>
        </row>
        <row r="1252">
          <cell r="C1252" t="e">
            <v>#N/A</v>
          </cell>
          <cell r="D1252" t="e">
            <v>#N/A</v>
          </cell>
          <cell r="E1252" t="e">
            <v>#N/A</v>
          </cell>
        </row>
        <row r="1253">
          <cell r="C1253" t="e">
            <v>#N/A</v>
          </cell>
          <cell r="D1253" t="e">
            <v>#N/A</v>
          </cell>
          <cell r="E1253" t="e">
            <v>#N/A</v>
          </cell>
        </row>
        <row r="1254">
          <cell r="C1254" t="e">
            <v>#N/A</v>
          </cell>
          <cell r="D1254" t="e">
            <v>#N/A</v>
          </cell>
          <cell r="E1254" t="e">
            <v>#N/A</v>
          </cell>
        </row>
        <row r="1255">
          <cell r="C1255" t="e">
            <v>#N/A</v>
          </cell>
          <cell r="D1255" t="e">
            <v>#N/A</v>
          </cell>
          <cell r="E1255" t="e">
            <v>#N/A</v>
          </cell>
        </row>
        <row r="1256">
          <cell r="C1256" t="e">
            <v>#N/A</v>
          </cell>
          <cell r="D1256" t="e">
            <v>#N/A</v>
          </cell>
          <cell r="E1256" t="e">
            <v>#N/A</v>
          </cell>
        </row>
        <row r="1257">
          <cell r="C1257" t="e">
            <v>#N/A</v>
          </cell>
          <cell r="D1257" t="e">
            <v>#N/A</v>
          </cell>
          <cell r="E1257" t="e">
            <v>#N/A</v>
          </cell>
        </row>
        <row r="1258">
          <cell r="C1258" t="e">
            <v>#N/A</v>
          </cell>
          <cell r="D1258" t="e">
            <v>#N/A</v>
          </cell>
          <cell r="E1258" t="e">
            <v>#N/A</v>
          </cell>
        </row>
        <row r="1259">
          <cell r="C1259" t="e">
            <v>#N/A</v>
          </cell>
          <cell r="D1259" t="e">
            <v>#N/A</v>
          </cell>
          <cell r="E1259" t="e">
            <v>#N/A</v>
          </cell>
        </row>
        <row r="1260">
          <cell r="C1260" t="e">
            <v>#N/A</v>
          </cell>
          <cell r="D1260" t="e">
            <v>#N/A</v>
          </cell>
          <cell r="E1260" t="e">
            <v>#N/A</v>
          </cell>
        </row>
        <row r="1261">
          <cell r="C1261" t="e">
            <v>#N/A</v>
          </cell>
          <cell r="D1261" t="e">
            <v>#N/A</v>
          </cell>
          <cell r="E1261" t="e">
            <v>#N/A</v>
          </cell>
        </row>
        <row r="1262">
          <cell r="C1262" t="e">
            <v>#N/A</v>
          </cell>
          <cell r="D1262" t="e">
            <v>#N/A</v>
          </cell>
          <cell r="E1262" t="e">
            <v>#N/A</v>
          </cell>
        </row>
        <row r="1263">
          <cell r="C1263" t="e">
            <v>#N/A</v>
          </cell>
          <cell r="D1263" t="e">
            <v>#N/A</v>
          </cell>
          <cell r="E1263" t="e">
            <v>#N/A</v>
          </cell>
        </row>
        <row r="1264">
          <cell r="C1264" t="e">
            <v>#N/A</v>
          </cell>
          <cell r="D1264" t="e">
            <v>#N/A</v>
          </cell>
          <cell r="E1264" t="e">
            <v>#N/A</v>
          </cell>
        </row>
        <row r="1265">
          <cell r="C1265" t="e">
            <v>#N/A</v>
          </cell>
          <cell r="D1265" t="e">
            <v>#N/A</v>
          </cell>
          <cell r="E1265" t="e">
            <v>#N/A</v>
          </cell>
        </row>
        <row r="1266">
          <cell r="C1266" t="e">
            <v>#N/A</v>
          </cell>
          <cell r="D1266" t="e">
            <v>#N/A</v>
          </cell>
          <cell r="E1266" t="e">
            <v>#N/A</v>
          </cell>
        </row>
        <row r="1267">
          <cell r="C1267" t="e">
            <v>#N/A</v>
          </cell>
          <cell r="D1267" t="e">
            <v>#N/A</v>
          </cell>
          <cell r="E1267" t="e">
            <v>#N/A</v>
          </cell>
        </row>
        <row r="1268">
          <cell r="C1268" t="e">
            <v>#N/A</v>
          </cell>
          <cell r="D1268" t="e">
            <v>#N/A</v>
          </cell>
          <cell r="E1268" t="e">
            <v>#N/A</v>
          </cell>
        </row>
        <row r="1269">
          <cell r="C1269" t="e">
            <v>#N/A</v>
          </cell>
          <cell r="D1269" t="e">
            <v>#N/A</v>
          </cell>
          <cell r="E1269" t="e">
            <v>#N/A</v>
          </cell>
        </row>
        <row r="1270">
          <cell r="C1270" t="e">
            <v>#N/A</v>
          </cell>
          <cell r="D1270" t="e">
            <v>#N/A</v>
          </cell>
          <cell r="E1270" t="e">
            <v>#N/A</v>
          </cell>
        </row>
        <row r="1271">
          <cell r="C1271" t="e">
            <v>#N/A</v>
          </cell>
          <cell r="D1271" t="e">
            <v>#N/A</v>
          </cell>
          <cell r="E1271" t="e">
            <v>#N/A</v>
          </cell>
        </row>
        <row r="1272">
          <cell r="C1272" t="e">
            <v>#N/A</v>
          </cell>
          <cell r="D1272" t="e">
            <v>#N/A</v>
          </cell>
          <cell r="E1272" t="e">
            <v>#N/A</v>
          </cell>
        </row>
        <row r="1273">
          <cell r="C1273" t="e">
            <v>#N/A</v>
          </cell>
          <cell r="D1273" t="e">
            <v>#N/A</v>
          </cell>
          <cell r="E1273" t="e">
            <v>#N/A</v>
          </cell>
        </row>
        <row r="1274">
          <cell r="C1274" t="e">
            <v>#N/A</v>
          </cell>
          <cell r="D1274" t="e">
            <v>#N/A</v>
          </cell>
          <cell r="E1274" t="e">
            <v>#N/A</v>
          </cell>
        </row>
        <row r="1275">
          <cell r="C1275" t="e">
            <v>#N/A</v>
          </cell>
          <cell r="D1275" t="e">
            <v>#N/A</v>
          </cell>
          <cell r="E1275" t="e">
            <v>#N/A</v>
          </cell>
        </row>
        <row r="1276">
          <cell r="C1276" t="e">
            <v>#N/A</v>
          </cell>
          <cell r="D1276" t="e">
            <v>#N/A</v>
          </cell>
          <cell r="E1276" t="e">
            <v>#N/A</v>
          </cell>
        </row>
        <row r="1277">
          <cell r="C1277" t="e">
            <v>#N/A</v>
          </cell>
          <cell r="D1277" t="e">
            <v>#N/A</v>
          </cell>
          <cell r="E1277" t="e">
            <v>#N/A</v>
          </cell>
        </row>
        <row r="1278">
          <cell r="C1278" t="e">
            <v>#N/A</v>
          </cell>
          <cell r="D1278" t="e">
            <v>#N/A</v>
          </cell>
          <cell r="E1278" t="e">
            <v>#N/A</v>
          </cell>
        </row>
        <row r="1279">
          <cell r="C1279" t="e">
            <v>#N/A</v>
          </cell>
          <cell r="D1279" t="e">
            <v>#N/A</v>
          </cell>
          <cell r="E1279" t="e">
            <v>#N/A</v>
          </cell>
        </row>
        <row r="1280">
          <cell r="C1280" t="e">
            <v>#N/A</v>
          </cell>
          <cell r="D1280" t="e">
            <v>#N/A</v>
          </cell>
          <cell r="E1280" t="e">
            <v>#N/A</v>
          </cell>
        </row>
        <row r="1281">
          <cell r="C1281" t="e">
            <v>#N/A</v>
          </cell>
          <cell r="D1281" t="e">
            <v>#N/A</v>
          </cell>
          <cell r="E1281" t="e">
            <v>#N/A</v>
          </cell>
        </row>
        <row r="1282">
          <cell r="C1282" t="e">
            <v>#N/A</v>
          </cell>
          <cell r="D1282" t="e">
            <v>#N/A</v>
          </cell>
          <cell r="E1282" t="e">
            <v>#N/A</v>
          </cell>
        </row>
        <row r="1283">
          <cell r="C1283" t="e">
            <v>#N/A</v>
          </cell>
          <cell r="D1283" t="e">
            <v>#N/A</v>
          </cell>
          <cell r="E1283" t="e">
            <v>#N/A</v>
          </cell>
        </row>
        <row r="1284">
          <cell r="C1284" t="e">
            <v>#N/A</v>
          </cell>
          <cell r="D1284" t="e">
            <v>#N/A</v>
          </cell>
          <cell r="E1284" t="e">
            <v>#N/A</v>
          </cell>
        </row>
        <row r="1285">
          <cell r="C1285" t="e">
            <v>#N/A</v>
          </cell>
          <cell r="D1285" t="e">
            <v>#N/A</v>
          </cell>
          <cell r="E1285" t="e">
            <v>#N/A</v>
          </cell>
        </row>
        <row r="1286">
          <cell r="C1286" t="e">
            <v>#N/A</v>
          </cell>
          <cell r="D1286" t="e">
            <v>#N/A</v>
          </cell>
          <cell r="E1286" t="e">
            <v>#N/A</v>
          </cell>
        </row>
        <row r="1287">
          <cell r="C1287" t="e">
            <v>#N/A</v>
          </cell>
          <cell r="D1287" t="e">
            <v>#N/A</v>
          </cell>
          <cell r="E1287" t="e">
            <v>#N/A</v>
          </cell>
        </row>
        <row r="1288">
          <cell r="C1288" t="e">
            <v>#N/A</v>
          </cell>
          <cell r="D1288" t="e">
            <v>#N/A</v>
          </cell>
          <cell r="E1288" t="e">
            <v>#N/A</v>
          </cell>
        </row>
        <row r="1289">
          <cell r="C1289" t="e">
            <v>#N/A</v>
          </cell>
          <cell r="D1289" t="e">
            <v>#N/A</v>
          </cell>
          <cell r="E1289" t="e">
            <v>#N/A</v>
          </cell>
        </row>
        <row r="1290">
          <cell r="C1290" t="e">
            <v>#N/A</v>
          </cell>
          <cell r="D1290" t="e">
            <v>#N/A</v>
          </cell>
          <cell r="E1290" t="e">
            <v>#N/A</v>
          </cell>
        </row>
        <row r="1291">
          <cell r="C1291" t="e">
            <v>#N/A</v>
          </cell>
          <cell r="D1291" t="e">
            <v>#N/A</v>
          </cell>
          <cell r="E1291" t="e">
            <v>#N/A</v>
          </cell>
        </row>
        <row r="1292">
          <cell r="C1292" t="e">
            <v>#N/A</v>
          </cell>
          <cell r="D1292" t="e">
            <v>#N/A</v>
          </cell>
          <cell r="E1292" t="e">
            <v>#N/A</v>
          </cell>
        </row>
        <row r="1293">
          <cell r="C1293" t="e">
            <v>#N/A</v>
          </cell>
          <cell r="D1293" t="e">
            <v>#N/A</v>
          </cell>
          <cell r="E1293" t="e">
            <v>#N/A</v>
          </cell>
        </row>
        <row r="1294">
          <cell r="C1294" t="e">
            <v>#N/A</v>
          </cell>
          <cell r="D1294" t="e">
            <v>#N/A</v>
          </cell>
          <cell r="E1294" t="e">
            <v>#N/A</v>
          </cell>
        </row>
        <row r="1295">
          <cell r="C1295" t="e">
            <v>#N/A</v>
          </cell>
          <cell r="D1295" t="e">
            <v>#N/A</v>
          </cell>
          <cell r="E1295" t="e">
            <v>#N/A</v>
          </cell>
        </row>
        <row r="1296">
          <cell r="C1296" t="e">
            <v>#N/A</v>
          </cell>
          <cell r="D1296" t="e">
            <v>#N/A</v>
          </cell>
          <cell r="E1296" t="e">
            <v>#N/A</v>
          </cell>
        </row>
        <row r="1297">
          <cell r="C1297" t="e">
            <v>#N/A</v>
          </cell>
          <cell r="D1297" t="e">
            <v>#N/A</v>
          </cell>
          <cell r="E1297" t="e">
            <v>#N/A</v>
          </cell>
        </row>
        <row r="1298">
          <cell r="C1298" t="e">
            <v>#N/A</v>
          </cell>
          <cell r="D1298" t="e">
            <v>#N/A</v>
          </cell>
          <cell r="E1298" t="e">
            <v>#N/A</v>
          </cell>
        </row>
        <row r="1299">
          <cell r="C1299" t="e">
            <v>#N/A</v>
          </cell>
          <cell r="D1299" t="e">
            <v>#N/A</v>
          </cell>
          <cell r="E1299" t="e">
            <v>#N/A</v>
          </cell>
        </row>
        <row r="1300">
          <cell r="C1300" t="e">
            <v>#N/A</v>
          </cell>
          <cell r="D1300" t="e">
            <v>#N/A</v>
          </cell>
          <cell r="E1300" t="e">
            <v>#N/A</v>
          </cell>
        </row>
        <row r="1301">
          <cell r="C1301" t="e">
            <v>#N/A</v>
          </cell>
          <cell r="D1301" t="e">
            <v>#N/A</v>
          </cell>
          <cell r="E1301" t="e">
            <v>#N/A</v>
          </cell>
        </row>
        <row r="1302">
          <cell r="C1302" t="e">
            <v>#N/A</v>
          </cell>
          <cell r="D1302" t="e">
            <v>#N/A</v>
          </cell>
          <cell r="E1302" t="e">
            <v>#N/A</v>
          </cell>
        </row>
        <row r="1303">
          <cell r="C1303" t="e">
            <v>#N/A</v>
          </cell>
          <cell r="D1303" t="e">
            <v>#N/A</v>
          </cell>
          <cell r="E1303" t="e">
            <v>#N/A</v>
          </cell>
        </row>
        <row r="1304">
          <cell r="C1304" t="e">
            <v>#N/A</v>
          </cell>
          <cell r="D1304" t="e">
            <v>#N/A</v>
          </cell>
          <cell r="E1304" t="e">
            <v>#N/A</v>
          </cell>
        </row>
        <row r="1305">
          <cell r="C1305" t="e">
            <v>#N/A</v>
          </cell>
          <cell r="D1305" t="e">
            <v>#N/A</v>
          </cell>
          <cell r="E1305" t="e">
            <v>#N/A</v>
          </cell>
        </row>
        <row r="1306">
          <cell r="C1306" t="e">
            <v>#N/A</v>
          </cell>
          <cell r="D1306" t="e">
            <v>#N/A</v>
          </cell>
          <cell r="E1306" t="e">
            <v>#N/A</v>
          </cell>
        </row>
        <row r="1307">
          <cell r="C1307" t="e">
            <v>#N/A</v>
          </cell>
          <cell r="D1307" t="e">
            <v>#N/A</v>
          </cell>
          <cell r="E1307" t="e">
            <v>#N/A</v>
          </cell>
        </row>
        <row r="1308">
          <cell r="C1308" t="e">
            <v>#N/A</v>
          </cell>
          <cell r="D1308" t="e">
            <v>#N/A</v>
          </cell>
          <cell r="E1308" t="e">
            <v>#N/A</v>
          </cell>
        </row>
        <row r="1309">
          <cell r="C1309" t="e">
            <v>#N/A</v>
          </cell>
          <cell r="D1309" t="e">
            <v>#N/A</v>
          </cell>
          <cell r="E1309" t="e">
            <v>#N/A</v>
          </cell>
        </row>
        <row r="1310">
          <cell r="C1310" t="e">
            <v>#N/A</v>
          </cell>
          <cell r="D1310" t="e">
            <v>#N/A</v>
          </cell>
          <cell r="E1310" t="e">
            <v>#N/A</v>
          </cell>
        </row>
        <row r="1311">
          <cell r="C1311" t="e">
            <v>#N/A</v>
          </cell>
          <cell r="D1311" t="e">
            <v>#N/A</v>
          </cell>
          <cell r="E1311" t="e">
            <v>#N/A</v>
          </cell>
        </row>
        <row r="1312">
          <cell r="C1312" t="e">
            <v>#N/A</v>
          </cell>
          <cell r="D1312" t="e">
            <v>#N/A</v>
          </cell>
          <cell r="E1312" t="e">
            <v>#N/A</v>
          </cell>
        </row>
        <row r="1313">
          <cell r="C1313" t="e">
            <v>#N/A</v>
          </cell>
          <cell r="D1313" t="e">
            <v>#N/A</v>
          </cell>
          <cell r="E1313" t="e">
            <v>#N/A</v>
          </cell>
        </row>
        <row r="1314">
          <cell r="C1314" t="e">
            <v>#N/A</v>
          </cell>
          <cell r="D1314" t="e">
            <v>#N/A</v>
          </cell>
          <cell r="E1314" t="e">
            <v>#N/A</v>
          </cell>
        </row>
        <row r="1315">
          <cell r="C1315" t="e">
            <v>#N/A</v>
          </cell>
          <cell r="D1315" t="e">
            <v>#N/A</v>
          </cell>
          <cell r="E1315" t="e">
            <v>#N/A</v>
          </cell>
        </row>
        <row r="1316">
          <cell r="C1316" t="e">
            <v>#N/A</v>
          </cell>
          <cell r="D1316" t="e">
            <v>#N/A</v>
          </cell>
          <cell r="E1316" t="e">
            <v>#N/A</v>
          </cell>
        </row>
        <row r="1317">
          <cell r="C1317" t="e">
            <v>#N/A</v>
          </cell>
          <cell r="D1317" t="e">
            <v>#N/A</v>
          </cell>
          <cell r="E1317" t="e">
            <v>#N/A</v>
          </cell>
        </row>
        <row r="1318">
          <cell r="C1318" t="e">
            <v>#N/A</v>
          </cell>
          <cell r="D1318" t="e">
            <v>#N/A</v>
          </cell>
          <cell r="E1318" t="e">
            <v>#N/A</v>
          </cell>
        </row>
        <row r="1319">
          <cell r="C1319" t="e">
            <v>#N/A</v>
          </cell>
          <cell r="D1319" t="e">
            <v>#N/A</v>
          </cell>
          <cell r="E1319" t="e">
            <v>#N/A</v>
          </cell>
        </row>
        <row r="1320">
          <cell r="C1320" t="e">
            <v>#N/A</v>
          </cell>
          <cell r="D1320" t="e">
            <v>#N/A</v>
          </cell>
          <cell r="E1320" t="e">
            <v>#N/A</v>
          </cell>
        </row>
        <row r="1321">
          <cell r="C1321" t="e">
            <v>#N/A</v>
          </cell>
          <cell r="D1321" t="e">
            <v>#N/A</v>
          </cell>
          <cell r="E1321" t="e">
            <v>#N/A</v>
          </cell>
        </row>
        <row r="1322">
          <cell r="C1322" t="e">
            <v>#N/A</v>
          </cell>
          <cell r="D1322" t="e">
            <v>#N/A</v>
          </cell>
          <cell r="E1322" t="e">
            <v>#N/A</v>
          </cell>
        </row>
        <row r="1323">
          <cell r="C1323" t="e">
            <v>#N/A</v>
          </cell>
          <cell r="D1323" t="e">
            <v>#N/A</v>
          </cell>
          <cell r="E1323" t="e">
            <v>#N/A</v>
          </cell>
        </row>
        <row r="1324">
          <cell r="C1324" t="e">
            <v>#N/A</v>
          </cell>
          <cell r="D1324" t="e">
            <v>#N/A</v>
          </cell>
          <cell r="E1324" t="e">
            <v>#N/A</v>
          </cell>
        </row>
        <row r="1325">
          <cell r="C1325" t="e">
            <v>#N/A</v>
          </cell>
          <cell r="D1325" t="e">
            <v>#N/A</v>
          </cell>
          <cell r="E1325" t="e">
            <v>#N/A</v>
          </cell>
        </row>
        <row r="1326">
          <cell r="C1326" t="e">
            <v>#N/A</v>
          </cell>
          <cell r="D1326" t="e">
            <v>#N/A</v>
          </cell>
          <cell r="E1326" t="e">
            <v>#N/A</v>
          </cell>
        </row>
        <row r="1327">
          <cell r="C1327" t="e">
            <v>#N/A</v>
          </cell>
          <cell r="D1327" t="e">
            <v>#N/A</v>
          </cell>
          <cell r="E1327" t="e">
            <v>#N/A</v>
          </cell>
        </row>
        <row r="1328">
          <cell r="C1328" t="e">
            <v>#N/A</v>
          </cell>
          <cell r="D1328" t="e">
            <v>#N/A</v>
          </cell>
          <cell r="E1328" t="e">
            <v>#N/A</v>
          </cell>
        </row>
        <row r="1329">
          <cell r="C1329" t="e">
            <v>#N/A</v>
          </cell>
          <cell r="D1329" t="e">
            <v>#N/A</v>
          </cell>
          <cell r="E1329" t="e">
            <v>#N/A</v>
          </cell>
        </row>
        <row r="1330">
          <cell r="C1330" t="e">
            <v>#N/A</v>
          </cell>
          <cell r="D1330" t="e">
            <v>#N/A</v>
          </cell>
          <cell r="E1330" t="e">
            <v>#N/A</v>
          </cell>
        </row>
        <row r="1331">
          <cell r="C1331" t="e">
            <v>#N/A</v>
          </cell>
          <cell r="D1331" t="e">
            <v>#N/A</v>
          </cell>
          <cell r="E1331" t="e">
            <v>#N/A</v>
          </cell>
        </row>
        <row r="1332">
          <cell r="C1332" t="e">
            <v>#N/A</v>
          </cell>
          <cell r="D1332" t="e">
            <v>#N/A</v>
          </cell>
          <cell r="E1332" t="e">
            <v>#N/A</v>
          </cell>
        </row>
        <row r="1333">
          <cell r="C1333" t="e">
            <v>#N/A</v>
          </cell>
          <cell r="D1333" t="e">
            <v>#N/A</v>
          </cell>
          <cell r="E1333" t="e">
            <v>#N/A</v>
          </cell>
        </row>
        <row r="1334">
          <cell r="C1334" t="e">
            <v>#N/A</v>
          </cell>
          <cell r="D1334" t="e">
            <v>#N/A</v>
          </cell>
          <cell r="E1334" t="e">
            <v>#N/A</v>
          </cell>
        </row>
        <row r="1335">
          <cell r="C1335" t="e">
            <v>#N/A</v>
          </cell>
          <cell r="D1335" t="e">
            <v>#N/A</v>
          </cell>
          <cell r="E1335" t="e">
            <v>#N/A</v>
          </cell>
        </row>
        <row r="1336">
          <cell r="C1336" t="e">
            <v>#N/A</v>
          </cell>
          <cell r="D1336" t="e">
            <v>#N/A</v>
          </cell>
          <cell r="E1336" t="e">
            <v>#N/A</v>
          </cell>
        </row>
        <row r="1337">
          <cell r="C1337" t="e">
            <v>#N/A</v>
          </cell>
          <cell r="D1337" t="e">
            <v>#N/A</v>
          </cell>
          <cell r="E1337" t="e">
            <v>#N/A</v>
          </cell>
        </row>
        <row r="1338">
          <cell r="C1338" t="e">
            <v>#N/A</v>
          </cell>
          <cell r="D1338" t="e">
            <v>#N/A</v>
          </cell>
          <cell r="E1338" t="e">
            <v>#N/A</v>
          </cell>
        </row>
        <row r="1339">
          <cell r="C1339" t="e">
            <v>#N/A</v>
          </cell>
          <cell r="D1339" t="e">
            <v>#N/A</v>
          </cell>
          <cell r="E1339" t="e">
            <v>#N/A</v>
          </cell>
        </row>
        <row r="1340">
          <cell r="C1340" t="e">
            <v>#N/A</v>
          </cell>
          <cell r="D1340" t="e">
            <v>#N/A</v>
          </cell>
          <cell r="E1340" t="e">
            <v>#N/A</v>
          </cell>
        </row>
        <row r="1341">
          <cell r="C1341" t="e">
            <v>#N/A</v>
          </cell>
          <cell r="D1341" t="e">
            <v>#N/A</v>
          </cell>
          <cell r="E1341" t="e">
            <v>#N/A</v>
          </cell>
        </row>
        <row r="1342">
          <cell r="C1342" t="e">
            <v>#N/A</v>
          </cell>
          <cell r="D1342" t="e">
            <v>#N/A</v>
          </cell>
          <cell r="E1342" t="e">
            <v>#N/A</v>
          </cell>
        </row>
        <row r="1343">
          <cell r="C1343" t="e">
            <v>#N/A</v>
          </cell>
          <cell r="D1343" t="e">
            <v>#N/A</v>
          </cell>
          <cell r="E1343" t="e">
            <v>#N/A</v>
          </cell>
        </row>
        <row r="1344">
          <cell r="C1344" t="e">
            <v>#N/A</v>
          </cell>
          <cell r="D1344" t="e">
            <v>#N/A</v>
          </cell>
          <cell r="E1344" t="e">
            <v>#N/A</v>
          </cell>
        </row>
        <row r="1345">
          <cell r="C1345" t="e">
            <v>#N/A</v>
          </cell>
          <cell r="D1345" t="e">
            <v>#N/A</v>
          </cell>
          <cell r="E1345" t="e">
            <v>#N/A</v>
          </cell>
        </row>
        <row r="1346">
          <cell r="C1346" t="e">
            <v>#N/A</v>
          </cell>
          <cell r="D1346" t="e">
            <v>#N/A</v>
          </cell>
          <cell r="E1346" t="e">
            <v>#N/A</v>
          </cell>
        </row>
        <row r="1347">
          <cell r="C1347" t="e">
            <v>#N/A</v>
          </cell>
          <cell r="D1347" t="e">
            <v>#N/A</v>
          </cell>
          <cell r="E1347" t="e">
            <v>#N/A</v>
          </cell>
        </row>
        <row r="1348">
          <cell r="C1348" t="e">
            <v>#N/A</v>
          </cell>
          <cell r="D1348" t="e">
            <v>#N/A</v>
          </cell>
          <cell r="E1348" t="e">
            <v>#N/A</v>
          </cell>
        </row>
        <row r="1349">
          <cell r="C1349" t="e">
            <v>#N/A</v>
          </cell>
          <cell r="D1349" t="e">
            <v>#N/A</v>
          </cell>
          <cell r="E1349" t="e">
            <v>#N/A</v>
          </cell>
        </row>
        <row r="1350">
          <cell r="C1350" t="e">
            <v>#N/A</v>
          </cell>
          <cell r="D1350" t="e">
            <v>#N/A</v>
          </cell>
          <cell r="E1350" t="e">
            <v>#N/A</v>
          </cell>
        </row>
        <row r="1351">
          <cell r="C1351" t="e">
            <v>#N/A</v>
          </cell>
          <cell r="D1351" t="e">
            <v>#N/A</v>
          </cell>
          <cell r="E1351" t="e">
            <v>#N/A</v>
          </cell>
        </row>
        <row r="1352">
          <cell r="C1352" t="e">
            <v>#N/A</v>
          </cell>
          <cell r="D1352" t="e">
            <v>#N/A</v>
          </cell>
          <cell r="E1352" t="e">
            <v>#N/A</v>
          </cell>
        </row>
        <row r="1353">
          <cell r="C1353" t="e">
            <v>#N/A</v>
          </cell>
          <cell r="D1353" t="e">
            <v>#N/A</v>
          </cell>
          <cell r="E1353" t="e">
            <v>#N/A</v>
          </cell>
        </row>
        <row r="1354">
          <cell r="C1354" t="e">
            <v>#N/A</v>
          </cell>
          <cell r="D1354" t="e">
            <v>#N/A</v>
          </cell>
          <cell r="E1354" t="e">
            <v>#N/A</v>
          </cell>
        </row>
        <row r="1355">
          <cell r="C1355" t="e">
            <v>#N/A</v>
          </cell>
          <cell r="D1355" t="e">
            <v>#N/A</v>
          </cell>
          <cell r="E1355" t="e">
            <v>#N/A</v>
          </cell>
        </row>
        <row r="1356">
          <cell r="C1356" t="e">
            <v>#N/A</v>
          </cell>
          <cell r="D1356" t="e">
            <v>#N/A</v>
          </cell>
          <cell r="E1356" t="e">
            <v>#N/A</v>
          </cell>
        </row>
        <row r="1357">
          <cell r="C1357" t="e">
            <v>#N/A</v>
          </cell>
          <cell r="D1357" t="e">
            <v>#N/A</v>
          </cell>
          <cell r="E1357" t="e">
            <v>#N/A</v>
          </cell>
        </row>
        <row r="1358">
          <cell r="C1358" t="e">
            <v>#N/A</v>
          </cell>
          <cell r="D1358" t="e">
            <v>#N/A</v>
          </cell>
          <cell r="E1358" t="e">
            <v>#N/A</v>
          </cell>
        </row>
        <row r="1359">
          <cell r="C1359" t="e">
            <v>#N/A</v>
          </cell>
          <cell r="D1359" t="e">
            <v>#N/A</v>
          </cell>
          <cell r="E1359" t="e">
            <v>#N/A</v>
          </cell>
        </row>
        <row r="1360">
          <cell r="C1360" t="e">
            <v>#N/A</v>
          </cell>
          <cell r="D1360" t="e">
            <v>#N/A</v>
          </cell>
          <cell r="E1360" t="e">
            <v>#N/A</v>
          </cell>
        </row>
        <row r="1361">
          <cell r="C1361" t="e">
            <v>#N/A</v>
          </cell>
          <cell r="D1361" t="e">
            <v>#N/A</v>
          </cell>
          <cell r="E1361" t="e">
            <v>#N/A</v>
          </cell>
        </row>
        <row r="1362">
          <cell r="C1362" t="e">
            <v>#N/A</v>
          </cell>
          <cell r="D1362" t="e">
            <v>#N/A</v>
          </cell>
          <cell r="E1362" t="e">
            <v>#N/A</v>
          </cell>
        </row>
        <row r="1363">
          <cell r="C1363" t="e">
            <v>#N/A</v>
          </cell>
          <cell r="D1363" t="e">
            <v>#N/A</v>
          </cell>
          <cell r="E1363" t="e">
            <v>#N/A</v>
          </cell>
        </row>
        <row r="1364">
          <cell r="C1364" t="e">
            <v>#N/A</v>
          </cell>
          <cell r="D1364" t="e">
            <v>#N/A</v>
          </cell>
          <cell r="E1364" t="e">
            <v>#N/A</v>
          </cell>
        </row>
        <row r="1365">
          <cell r="C1365" t="e">
            <v>#N/A</v>
          </cell>
          <cell r="D1365" t="e">
            <v>#N/A</v>
          </cell>
          <cell r="E1365" t="e">
            <v>#N/A</v>
          </cell>
        </row>
        <row r="1366">
          <cell r="C1366" t="e">
            <v>#N/A</v>
          </cell>
          <cell r="D1366" t="e">
            <v>#N/A</v>
          </cell>
          <cell r="E1366" t="e">
            <v>#N/A</v>
          </cell>
        </row>
        <row r="1367">
          <cell r="C1367" t="e">
            <v>#N/A</v>
          </cell>
          <cell r="D1367" t="e">
            <v>#N/A</v>
          </cell>
          <cell r="E1367" t="e">
            <v>#N/A</v>
          </cell>
        </row>
        <row r="1368">
          <cell r="C1368" t="e">
            <v>#N/A</v>
          </cell>
          <cell r="D1368" t="e">
            <v>#N/A</v>
          </cell>
          <cell r="E1368" t="e">
            <v>#N/A</v>
          </cell>
        </row>
        <row r="1369">
          <cell r="C1369" t="e">
            <v>#N/A</v>
          </cell>
          <cell r="D1369" t="e">
            <v>#N/A</v>
          </cell>
          <cell r="E1369" t="e">
            <v>#N/A</v>
          </cell>
        </row>
        <row r="1370">
          <cell r="C1370" t="e">
            <v>#N/A</v>
          </cell>
          <cell r="D1370" t="e">
            <v>#N/A</v>
          </cell>
          <cell r="E1370" t="e">
            <v>#N/A</v>
          </cell>
        </row>
        <row r="1371">
          <cell r="C1371" t="e">
            <v>#N/A</v>
          </cell>
          <cell r="D1371" t="e">
            <v>#N/A</v>
          </cell>
          <cell r="E1371" t="e">
            <v>#N/A</v>
          </cell>
        </row>
        <row r="1372">
          <cell r="C1372" t="e">
            <v>#N/A</v>
          </cell>
          <cell r="D1372" t="e">
            <v>#N/A</v>
          </cell>
          <cell r="E1372" t="e">
            <v>#N/A</v>
          </cell>
        </row>
        <row r="1373">
          <cell r="C1373" t="e">
            <v>#N/A</v>
          </cell>
          <cell r="D1373" t="e">
            <v>#N/A</v>
          </cell>
          <cell r="E1373" t="e">
            <v>#N/A</v>
          </cell>
        </row>
        <row r="1374">
          <cell r="C1374" t="e">
            <v>#N/A</v>
          </cell>
          <cell r="D1374" t="e">
            <v>#N/A</v>
          </cell>
          <cell r="E1374" t="e">
            <v>#N/A</v>
          </cell>
        </row>
        <row r="1375">
          <cell r="C1375" t="e">
            <v>#N/A</v>
          </cell>
          <cell r="D1375" t="e">
            <v>#N/A</v>
          </cell>
          <cell r="E1375" t="e">
            <v>#N/A</v>
          </cell>
        </row>
        <row r="1376">
          <cell r="C1376" t="e">
            <v>#N/A</v>
          </cell>
          <cell r="D1376" t="e">
            <v>#N/A</v>
          </cell>
          <cell r="E1376" t="e">
            <v>#N/A</v>
          </cell>
        </row>
        <row r="1377">
          <cell r="C1377" t="e">
            <v>#N/A</v>
          </cell>
          <cell r="D1377" t="e">
            <v>#N/A</v>
          </cell>
          <cell r="E1377" t="e">
            <v>#N/A</v>
          </cell>
        </row>
        <row r="1378">
          <cell r="C1378" t="e">
            <v>#N/A</v>
          </cell>
          <cell r="D1378" t="e">
            <v>#N/A</v>
          </cell>
          <cell r="E1378" t="e">
            <v>#N/A</v>
          </cell>
        </row>
        <row r="1379">
          <cell r="C1379" t="e">
            <v>#N/A</v>
          </cell>
          <cell r="D1379" t="e">
            <v>#N/A</v>
          </cell>
          <cell r="E1379" t="e">
            <v>#N/A</v>
          </cell>
        </row>
        <row r="1380">
          <cell r="C1380" t="e">
            <v>#N/A</v>
          </cell>
          <cell r="D1380" t="e">
            <v>#N/A</v>
          </cell>
          <cell r="E1380" t="e">
            <v>#N/A</v>
          </cell>
        </row>
        <row r="1381">
          <cell r="C1381" t="e">
            <v>#N/A</v>
          </cell>
          <cell r="D1381" t="e">
            <v>#N/A</v>
          </cell>
          <cell r="E1381" t="e">
            <v>#N/A</v>
          </cell>
        </row>
        <row r="1382">
          <cell r="C1382" t="e">
            <v>#N/A</v>
          </cell>
          <cell r="D1382" t="e">
            <v>#N/A</v>
          </cell>
          <cell r="E1382" t="e">
            <v>#N/A</v>
          </cell>
        </row>
        <row r="1383">
          <cell r="C1383" t="e">
            <v>#N/A</v>
          </cell>
          <cell r="D1383" t="e">
            <v>#N/A</v>
          </cell>
          <cell r="E1383" t="e">
            <v>#N/A</v>
          </cell>
        </row>
        <row r="1384">
          <cell r="C1384" t="e">
            <v>#N/A</v>
          </cell>
          <cell r="D1384" t="e">
            <v>#N/A</v>
          </cell>
          <cell r="E1384" t="e">
            <v>#N/A</v>
          </cell>
        </row>
        <row r="1385">
          <cell r="C1385" t="e">
            <v>#N/A</v>
          </cell>
          <cell r="D1385" t="e">
            <v>#N/A</v>
          </cell>
          <cell r="E1385" t="e">
            <v>#N/A</v>
          </cell>
        </row>
        <row r="1386">
          <cell r="C1386" t="e">
            <v>#N/A</v>
          </cell>
          <cell r="D1386" t="e">
            <v>#N/A</v>
          </cell>
          <cell r="E1386" t="e">
            <v>#N/A</v>
          </cell>
        </row>
        <row r="1387">
          <cell r="C1387" t="e">
            <v>#N/A</v>
          </cell>
          <cell r="D1387" t="e">
            <v>#N/A</v>
          </cell>
          <cell r="E1387" t="e">
            <v>#N/A</v>
          </cell>
        </row>
        <row r="1388">
          <cell r="C1388" t="e">
            <v>#N/A</v>
          </cell>
          <cell r="D1388" t="e">
            <v>#N/A</v>
          </cell>
          <cell r="E1388" t="e">
            <v>#N/A</v>
          </cell>
        </row>
        <row r="1389">
          <cell r="C1389" t="e">
            <v>#N/A</v>
          </cell>
          <cell r="D1389" t="e">
            <v>#N/A</v>
          </cell>
          <cell r="E1389" t="e">
            <v>#N/A</v>
          </cell>
        </row>
        <row r="1390">
          <cell r="C1390" t="e">
            <v>#N/A</v>
          </cell>
          <cell r="D1390" t="e">
            <v>#N/A</v>
          </cell>
          <cell r="E1390" t="e">
            <v>#N/A</v>
          </cell>
        </row>
        <row r="1391">
          <cell r="C1391" t="e">
            <v>#N/A</v>
          </cell>
          <cell r="D1391" t="e">
            <v>#N/A</v>
          </cell>
          <cell r="E1391" t="e">
            <v>#N/A</v>
          </cell>
        </row>
        <row r="1392">
          <cell r="C1392" t="e">
            <v>#N/A</v>
          </cell>
          <cell r="D1392" t="e">
            <v>#N/A</v>
          </cell>
          <cell r="E1392" t="e">
            <v>#N/A</v>
          </cell>
        </row>
        <row r="1393">
          <cell r="C1393" t="e">
            <v>#N/A</v>
          </cell>
          <cell r="D1393" t="e">
            <v>#N/A</v>
          </cell>
          <cell r="E1393" t="e">
            <v>#N/A</v>
          </cell>
        </row>
        <row r="1394">
          <cell r="C1394" t="e">
            <v>#N/A</v>
          </cell>
          <cell r="D1394" t="e">
            <v>#N/A</v>
          </cell>
          <cell r="E1394" t="e">
            <v>#N/A</v>
          </cell>
        </row>
        <row r="1395">
          <cell r="C1395" t="e">
            <v>#N/A</v>
          </cell>
          <cell r="D1395" t="e">
            <v>#N/A</v>
          </cell>
          <cell r="E1395" t="e">
            <v>#N/A</v>
          </cell>
        </row>
        <row r="1396">
          <cell r="C1396" t="e">
            <v>#N/A</v>
          </cell>
          <cell r="D1396" t="e">
            <v>#N/A</v>
          </cell>
          <cell r="E1396" t="e">
            <v>#N/A</v>
          </cell>
        </row>
        <row r="1397">
          <cell r="C1397" t="e">
            <v>#N/A</v>
          </cell>
          <cell r="D1397" t="e">
            <v>#N/A</v>
          </cell>
          <cell r="E1397" t="e">
            <v>#N/A</v>
          </cell>
        </row>
        <row r="1398">
          <cell r="C1398" t="e">
            <v>#N/A</v>
          </cell>
          <cell r="D1398" t="e">
            <v>#N/A</v>
          </cell>
          <cell r="E1398" t="e">
            <v>#N/A</v>
          </cell>
        </row>
        <row r="1399">
          <cell r="C1399" t="e">
            <v>#N/A</v>
          </cell>
          <cell r="D1399" t="e">
            <v>#N/A</v>
          </cell>
          <cell r="E1399" t="e">
            <v>#N/A</v>
          </cell>
        </row>
        <row r="1400">
          <cell r="C1400" t="e">
            <v>#N/A</v>
          </cell>
          <cell r="D1400" t="e">
            <v>#N/A</v>
          </cell>
          <cell r="E1400" t="e">
            <v>#N/A</v>
          </cell>
        </row>
        <row r="1401">
          <cell r="C1401" t="e">
            <v>#N/A</v>
          </cell>
          <cell r="D1401" t="e">
            <v>#N/A</v>
          </cell>
          <cell r="E1401" t="e">
            <v>#N/A</v>
          </cell>
        </row>
        <row r="1402">
          <cell r="C1402" t="e">
            <v>#N/A</v>
          </cell>
          <cell r="D1402" t="e">
            <v>#N/A</v>
          </cell>
          <cell r="E1402" t="e">
            <v>#N/A</v>
          </cell>
        </row>
        <row r="1403">
          <cell r="C1403" t="e">
            <v>#N/A</v>
          </cell>
          <cell r="D1403" t="e">
            <v>#N/A</v>
          </cell>
          <cell r="E1403" t="e">
            <v>#N/A</v>
          </cell>
        </row>
        <row r="1404">
          <cell r="C1404" t="e">
            <v>#N/A</v>
          </cell>
          <cell r="D1404" t="e">
            <v>#N/A</v>
          </cell>
          <cell r="E1404" t="e">
            <v>#N/A</v>
          </cell>
        </row>
        <row r="1405">
          <cell r="C1405" t="e">
            <v>#N/A</v>
          </cell>
          <cell r="D1405" t="e">
            <v>#N/A</v>
          </cell>
          <cell r="E1405" t="e">
            <v>#N/A</v>
          </cell>
        </row>
        <row r="1406">
          <cell r="C1406" t="e">
            <v>#N/A</v>
          </cell>
          <cell r="D1406" t="e">
            <v>#N/A</v>
          </cell>
          <cell r="E1406" t="e">
            <v>#N/A</v>
          </cell>
        </row>
        <row r="1407">
          <cell r="C1407" t="e">
            <v>#N/A</v>
          </cell>
          <cell r="D1407" t="e">
            <v>#N/A</v>
          </cell>
          <cell r="E1407" t="e">
            <v>#N/A</v>
          </cell>
        </row>
        <row r="1408">
          <cell r="C1408" t="e">
            <v>#N/A</v>
          </cell>
          <cell r="D1408" t="e">
            <v>#N/A</v>
          </cell>
          <cell r="E1408" t="e">
            <v>#N/A</v>
          </cell>
        </row>
        <row r="1409">
          <cell r="C1409" t="e">
            <v>#N/A</v>
          </cell>
          <cell r="D1409" t="e">
            <v>#N/A</v>
          </cell>
          <cell r="E1409" t="e">
            <v>#N/A</v>
          </cell>
        </row>
        <row r="1410">
          <cell r="C1410" t="e">
            <v>#N/A</v>
          </cell>
          <cell r="D1410" t="e">
            <v>#N/A</v>
          </cell>
          <cell r="E1410" t="e">
            <v>#N/A</v>
          </cell>
        </row>
        <row r="1411">
          <cell r="C1411" t="e">
            <v>#N/A</v>
          </cell>
          <cell r="D1411" t="e">
            <v>#N/A</v>
          </cell>
          <cell r="E1411" t="e">
            <v>#N/A</v>
          </cell>
        </row>
        <row r="1412">
          <cell r="C1412" t="e">
            <v>#N/A</v>
          </cell>
          <cell r="D1412" t="e">
            <v>#N/A</v>
          </cell>
          <cell r="E1412" t="e">
            <v>#N/A</v>
          </cell>
        </row>
        <row r="1413">
          <cell r="C1413" t="e">
            <v>#N/A</v>
          </cell>
          <cell r="D1413" t="e">
            <v>#N/A</v>
          </cell>
          <cell r="E1413" t="e">
            <v>#N/A</v>
          </cell>
        </row>
        <row r="1414">
          <cell r="C1414" t="e">
            <v>#N/A</v>
          </cell>
          <cell r="D1414" t="e">
            <v>#N/A</v>
          </cell>
          <cell r="E1414" t="e">
            <v>#N/A</v>
          </cell>
        </row>
        <row r="1415">
          <cell r="C1415" t="e">
            <v>#N/A</v>
          </cell>
          <cell r="D1415" t="e">
            <v>#N/A</v>
          </cell>
          <cell r="E1415" t="e">
            <v>#N/A</v>
          </cell>
        </row>
        <row r="1416">
          <cell r="C1416" t="e">
            <v>#N/A</v>
          </cell>
          <cell r="D1416" t="e">
            <v>#N/A</v>
          </cell>
          <cell r="E1416" t="e">
            <v>#N/A</v>
          </cell>
        </row>
        <row r="1417">
          <cell r="C1417" t="e">
            <v>#N/A</v>
          </cell>
          <cell r="D1417" t="e">
            <v>#N/A</v>
          </cell>
          <cell r="E1417" t="e">
            <v>#N/A</v>
          </cell>
        </row>
        <row r="1418">
          <cell r="C1418" t="e">
            <v>#N/A</v>
          </cell>
          <cell r="D1418" t="e">
            <v>#N/A</v>
          </cell>
          <cell r="E1418" t="e">
            <v>#N/A</v>
          </cell>
        </row>
        <row r="1419">
          <cell r="C1419" t="e">
            <v>#N/A</v>
          </cell>
          <cell r="D1419" t="e">
            <v>#N/A</v>
          </cell>
          <cell r="E1419" t="e">
            <v>#N/A</v>
          </cell>
        </row>
        <row r="1420">
          <cell r="C1420" t="e">
            <v>#N/A</v>
          </cell>
          <cell r="D1420" t="e">
            <v>#N/A</v>
          </cell>
          <cell r="E1420" t="e">
            <v>#N/A</v>
          </cell>
        </row>
        <row r="1421">
          <cell r="C1421" t="e">
            <v>#N/A</v>
          </cell>
          <cell r="D1421" t="e">
            <v>#N/A</v>
          </cell>
          <cell r="E1421" t="e">
            <v>#N/A</v>
          </cell>
        </row>
        <row r="1422">
          <cell r="C1422" t="e">
            <v>#N/A</v>
          </cell>
          <cell r="D1422" t="e">
            <v>#N/A</v>
          </cell>
          <cell r="E1422" t="e">
            <v>#N/A</v>
          </cell>
        </row>
        <row r="1423">
          <cell r="C1423" t="e">
            <v>#N/A</v>
          </cell>
          <cell r="D1423" t="e">
            <v>#N/A</v>
          </cell>
          <cell r="E1423" t="e">
            <v>#N/A</v>
          </cell>
        </row>
        <row r="1424">
          <cell r="C1424" t="e">
            <v>#N/A</v>
          </cell>
          <cell r="D1424" t="e">
            <v>#N/A</v>
          </cell>
          <cell r="E1424" t="e">
            <v>#N/A</v>
          </cell>
        </row>
        <row r="1425">
          <cell r="C1425" t="e">
            <v>#N/A</v>
          </cell>
          <cell r="D1425" t="e">
            <v>#N/A</v>
          </cell>
          <cell r="E1425" t="e">
            <v>#N/A</v>
          </cell>
        </row>
        <row r="1426">
          <cell r="C1426" t="e">
            <v>#N/A</v>
          </cell>
          <cell r="D1426" t="e">
            <v>#N/A</v>
          </cell>
          <cell r="E1426" t="e">
            <v>#N/A</v>
          </cell>
        </row>
        <row r="1427">
          <cell r="C1427" t="e">
            <v>#N/A</v>
          </cell>
          <cell r="D1427" t="e">
            <v>#N/A</v>
          </cell>
          <cell r="E1427" t="e">
            <v>#N/A</v>
          </cell>
        </row>
        <row r="1428">
          <cell r="C1428" t="e">
            <v>#N/A</v>
          </cell>
          <cell r="D1428" t="e">
            <v>#N/A</v>
          </cell>
          <cell r="E1428" t="e">
            <v>#N/A</v>
          </cell>
        </row>
        <row r="1429">
          <cell r="C1429" t="e">
            <v>#N/A</v>
          </cell>
          <cell r="D1429" t="e">
            <v>#N/A</v>
          </cell>
          <cell r="E1429" t="e">
            <v>#N/A</v>
          </cell>
        </row>
        <row r="1430">
          <cell r="C1430" t="e">
            <v>#N/A</v>
          </cell>
          <cell r="D1430" t="e">
            <v>#N/A</v>
          </cell>
          <cell r="E1430" t="e">
            <v>#N/A</v>
          </cell>
        </row>
        <row r="1431">
          <cell r="C1431" t="e">
            <v>#N/A</v>
          </cell>
          <cell r="D1431" t="e">
            <v>#N/A</v>
          </cell>
          <cell r="E1431" t="e">
            <v>#N/A</v>
          </cell>
        </row>
        <row r="1432">
          <cell r="C1432" t="e">
            <v>#N/A</v>
          </cell>
          <cell r="D1432" t="e">
            <v>#N/A</v>
          </cell>
          <cell r="E1432" t="e">
            <v>#N/A</v>
          </cell>
        </row>
        <row r="1433">
          <cell r="C1433" t="e">
            <v>#N/A</v>
          </cell>
          <cell r="D1433" t="e">
            <v>#N/A</v>
          </cell>
          <cell r="E1433" t="e">
            <v>#N/A</v>
          </cell>
        </row>
        <row r="1434">
          <cell r="C1434" t="e">
            <v>#N/A</v>
          </cell>
          <cell r="D1434" t="e">
            <v>#N/A</v>
          </cell>
          <cell r="E1434" t="e">
            <v>#N/A</v>
          </cell>
        </row>
        <row r="1435">
          <cell r="C1435" t="e">
            <v>#N/A</v>
          </cell>
          <cell r="D1435" t="e">
            <v>#N/A</v>
          </cell>
          <cell r="E1435" t="e">
            <v>#N/A</v>
          </cell>
        </row>
        <row r="1436">
          <cell r="C1436" t="e">
            <v>#N/A</v>
          </cell>
          <cell r="D1436" t="e">
            <v>#N/A</v>
          </cell>
          <cell r="E1436" t="e">
            <v>#N/A</v>
          </cell>
        </row>
        <row r="1437">
          <cell r="C1437" t="e">
            <v>#N/A</v>
          </cell>
          <cell r="D1437" t="e">
            <v>#N/A</v>
          </cell>
          <cell r="E1437" t="e">
            <v>#N/A</v>
          </cell>
        </row>
        <row r="1438">
          <cell r="C1438" t="e">
            <v>#N/A</v>
          </cell>
          <cell r="D1438" t="e">
            <v>#N/A</v>
          </cell>
          <cell r="E1438" t="e">
            <v>#N/A</v>
          </cell>
        </row>
        <row r="1439">
          <cell r="C1439" t="e">
            <v>#N/A</v>
          </cell>
          <cell r="D1439" t="e">
            <v>#N/A</v>
          </cell>
          <cell r="E1439" t="e">
            <v>#N/A</v>
          </cell>
        </row>
        <row r="1440">
          <cell r="C1440" t="e">
            <v>#N/A</v>
          </cell>
          <cell r="D1440" t="e">
            <v>#N/A</v>
          </cell>
          <cell r="E1440" t="e">
            <v>#N/A</v>
          </cell>
        </row>
        <row r="1441">
          <cell r="C1441" t="e">
            <v>#N/A</v>
          </cell>
          <cell r="D1441" t="e">
            <v>#N/A</v>
          </cell>
          <cell r="E1441" t="e">
            <v>#N/A</v>
          </cell>
        </row>
        <row r="1442">
          <cell r="C1442" t="e">
            <v>#N/A</v>
          </cell>
          <cell r="D1442" t="e">
            <v>#N/A</v>
          </cell>
          <cell r="E1442" t="e">
            <v>#N/A</v>
          </cell>
        </row>
        <row r="1443">
          <cell r="C1443" t="e">
            <v>#N/A</v>
          </cell>
          <cell r="D1443" t="e">
            <v>#N/A</v>
          </cell>
          <cell r="E1443" t="e">
            <v>#N/A</v>
          </cell>
        </row>
        <row r="1444">
          <cell r="C1444" t="e">
            <v>#N/A</v>
          </cell>
          <cell r="D1444" t="e">
            <v>#N/A</v>
          </cell>
          <cell r="E1444" t="e">
            <v>#N/A</v>
          </cell>
        </row>
        <row r="1445">
          <cell r="C1445" t="e">
            <v>#N/A</v>
          </cell>
          <cell r="D1445" t="e">
            <v>#N/A</v>
          </cell>
          <cell r="E1445" t="e">
            <v>#N/A</v>
          </cell>
        </row>
        <row r="1446">
          <cell r="C1446" t="e">
            <v>#N/A</v>
          </cell>
          <cell r="D1446" t="e">
            <v>#N/A</v>
          </cell>
          <cell r="E1446" t="e">
            <v>#N/A</v>
          </cell>
        </row>
        <row r="1447">
          <cell r="C1447" t="e">
            <v>#N/A</v>
          </cell>
          <cell r="D1447" t="e">
            <v>#N/A</v>
          </cell>
          <cell r="E1447" t="e">
            <v>#N/A</v>
          </cell>
        </row>
        <row r="1448">
          <cell r="C1448" t="e">
            <v>#N/A</v>
          </cell>
          <cell r="D1448" t="e">
            <v>#N/A</v>
          </cell>
          <cell r="E1448" t="e">
            <v>#N/A</v>
          </cell>
        </row>
        <row r="1449">
          <cell r="C1449" t="e">
            <v>#N/A</v>
          </cell>
          <cell r="D1449" t="e">
            <v>#N/A</v>
          </cell>
          <cell r="E1449" t="e">
            <v>#N/A</v>
          </cell>
        </row>
        <row r="1450">
          <cell r="C1450" t="e">
            <v>#N/A</v>
          </cell>
          <cell r="D1450" t="e">
            <v>#N/A</v>
          </cell>
          <cell r="E1450" t="e">
            <v>#N/A</v>
          </cell>
        </row>
        <row r="1451">
          <cell r="C1451" t="e">
            <v>#N/A</v>
          </cell>
          <cell r="D1451" t="e">
            <v>#N/A</v>
          </cell>
          <cell r="E1451" t="e">
            <v>#N/A</v>
          </cell>
        </row>
        <row r="1452">
          <cell r="C1452" t="e">
            <v>#N/A</v>
          </cell>
          <cell r="D1452" t="e">
            <v>#N/A</v>
          </cell>
          <cell r="E1452" t="e">
            <v>#N/A</v>
          </cell>
        </row>
        <row r="1453">
          <cell r="C1453" t="e">
            <v>#N/A</v>
          </cell>
          <cell r="D1453" t="e">
            <v>#N/A</v>
          </cell>
          <cell r="E1453" t="e">
            <v>#N/A</v>
          </cell>
        </row>
        <row r="1454">
          <cell r="C1454" t="e">
            <v>#N/A</v>
          </cell>
          <cell r="D1454" t="e">
            <v>#N/A</v>
          </cell>
          <cell r="E1454" t="e">
            <v>#N/A</v>
          </cell>
        </row>
        <row r="1455">
          <cell r="C1455" t="e">
            <v>#N/A</v>
          </cell>
          <cell r="D1455" t="e">
            <v>#N/A</v>
          </cell>
          <cell r="E1455" t="e">
            <v>#N/A</v>
          </cell>
        </row>
        <row r="1456">
          <cell r="C1456" t="e">
            <v>#N/A</v>
          </cell>
          <cell r="D1456" t="e">
            <v>#N/A</v>
          </cell>
          <cell r="E1456" t="e">
            <v>#N/A</v>
          </cell>
        </row>
        <row r="1457">
          <cell r="C1457" t="e">
            <v>#N/A</v>
          </cell>
          <cell r="D1457" t="e">
            <v>#N/A</v>
          </cell>
          <cell r="E1457" t="e">
            <v>#N/A</v>
          </cell>
        </row>
        <row r="1458">
          <cell r="C1458" t="e">
            <v>#N/A</v>
          </cell>
          <cell r="D1458" t="e">
            <v>#N/A</v>
          </cell>
          <cell r="E1458" t="e">
            <v>#N/A</v>
          </cell>
        </row>
        <row r="1459">
          <cell r="C1459" t="e">
            <v>#N/A</v>
          </cell>
          <cell r="D1459" t="e">
            <v>#N/A</v>
          </cell>
          <cell r="E1459" t="e">
            <v>#N/A</v>
          </cell>
        </row>
        <row r="1460">
          <cell r="C1460" t="e">
            <v>#N/A</v>
          </cell>
          <cell r="D1460" t="e">
            <v>#N/A</v>
          </cell>
          <cell r="E1460" t="e">
            <v>#N/A</v>
          </cell>
        </row>
        <row r="1461">
          <cell r="C1461" t="e">
            <v>#N/A</v>
          </cell>
          <cell r="D1461" t="e">
            <v>#N/A</v>
          </cell>
          <cell r="E1461" t="e">
            <v>#N/A</v>
          </cell>
        </row>
        <row r="1462">
          <cell r="C1462" t="e">
            <v>#N/A</v>
          </cell>
          <cell r="D1462" t="e">
            <v>#N/A</v>
          </cell>
          <cell r="E1462" t="e">
            <v>#N/A</v>
          </cell>
        </row>
        <row r="1463">
          <cell r="C1463" t="e">
            <v>#N/A</v>
          </cell>
          <cell r="D1463" t="e">
            <v>#N/A</v>
          </cell>
          <cell r="E1463" t="e">
            <v>#N/A</v>
          </cell>
        </row>
        <row r="1464">
          <cell r="C1464" t="e">
            <v>#N/A</v>
          </cell>
          <cell r="D1464" t="e">
            <v>#N/A</v>
          </cell>
          <cell r="E1464" t="e">
            <v>#N/A</v>
          </cell>
        </row>
        <row r="1465">
          <cell r="C1465" t="e">
            <v>#N/A</v>
          </cell>
          <cell r="D1465" t="e">
            <v>#N/A</v>
          </cell>
          <cell r="E1465" t="e">
            <v>#N/A</v>
          </cell>
        </row>
        <row r="1466">
          <cell r="C1466" t="e">
            <v>#N/A</v>
          </cell>
          <cell r="D1466" t="e">
            <v>#N/A</v>
          </cell>
          <cell r="E1466" t="e">
            <v>#N/A</v>
          </cell>
        </row>
        <row r="1467">
          <cell r="C1467" t="e">
            <v>#N/A</v>
          </cell>
          <cell r="D1467" t="e">
            <v>#N/A</v>
          </cell>
          <cell r="E1467" t="e">
            <v>#N/A</v>
          </cell>
        </row>
        <row r="1468">
          <cell r="C1468" t="e">
            <v>#N/A</v>
          </cell>
          <cell r="D1468" t="e">
            <v>#N/A</v>
          </cell>
          <cell r="E1468" t="e">
            <v>#N/A</v>
          </cell>
        </row>
        <row r="1469">
          <cell r="C1469" t="e">
            <v>#N/A</v>
          </cell>
          <cell r="D1469" t="e">
            <v>#N/A</v>
          </cell>
          <cell r="E1469" t="e">
            <v>#N/A</v>
          </cell>
        </row>
        <row r="1470">
          <cell r="C1470" t="e">
            <v>#N/A</v>
          </cell>
          <cell r="D1470" t="e">
            <v>#N/A</v>
          </cell>
          <cell r="E1470" t="e">
            <v>#N/A</v>
          </cell>
        </row>
        <row r="1471">
          <cell r="C1471" t="e">
            <v>#N/A</v>
          </cell>
          <cell r="D1471" t="e">
            <v>#N/A</v>
          </cell>
          <cell r="E1471" t="e">
            <v>#N/A</v>
          </cell>
        </row>
        <row r="1472">
          <cell r="C1472" t="e">
            <v>#N/A</v>
          </cell>
          <cell r="D1472" t="e">
            <v>#N/A</v>
          </cell>
          <cell r="E1472" t="e">
            <v>#N/A</v>
          </cell>
        </row>
        <row r="1473">
          <cell r="C1473" t="e">
            <v>#N/A</v>
          </cell>
          <cell r="D1473" t="e">
            <v>#N/A</v>
          </cell>
          <cell r="E1473" t="e">
            <v>#N/A</v>
          </cell>
        </row>
        <row r="1474">
          <cell r="C1474" t="e">
            <v>#N/A</v>
          </cell>
          <cell r="D1474" t="e">
            <v>#N/A</v>
          </cell>
          <cell r="E1474" t="e">
            <v>#N/A</v>
          </cell>
        </row>
        <row r="1475">
          <cell r="C1475" t="e">
            <v>#N/A</v>
          </cell>
          <cell r="D1475" t="e">
            <v>#N/A</v>
          </cell>
          <cell r="E1475" t="e">
            <v>#N/A</v>
          </cell>
        </row>
        <row r="1476">
          <cell r="C1476" t="e">
            <v>#N/A</v>
          </cell>
          <cell r="D1476" t="e">
            <v>#N/A</v>
          </cell>
          <cell r="E1476" t="e">
            <v>#N/A</v>
          </cell>
        </row>
        <row r="1477">
          <cell r="C1477" t="e">
            <v>#N/A</v>
          </cell>
          <cell r="D1477" t="e">
            <v>#N/A</v>
          </cell>
          <cell r="E1477" t="e">
            <v>#N/A</v>
          </cell>
        </row>
        <row r="1478">
          <cell r="C1478" t="e">
            <v>#N/A</v>
          </cell>
          <cell r="D1478" t="e">
            <v>#N/A</v>
          </cell>
          <cell r="E1478" t="e">
            <v>#N/A</v>
          </cell>
        </row>
        <row r="1479">
          <cell r="C1479" t="e">
            <v>#N/A</v>
          </cell>
          <cell r="D1479" t="e">
            <v>#N/A</v>
          </cell>
          <cell r="E1479" t="e">
            <v>#N/A</v>
          </cell>
        </row>
        <row r="1480">
          <cell r="C1480" t="e">
            <v>#N/A</v>
          </cell>
          <cell r="D1480" t="e">
            <v>#N/A</v>
          </cell>
          <cell r="E1480" t="e">
            <v>#N/A</v>
          </cell>
        </row>
        <row r="1481">
          <cell r="C1481" t="e">
            <v>#N/A</v>
          </cell>
          <cell r="D1481" t="e">
            <v>#N/A</v>
          </cell>
          <cell r="E1481" t="e">
            <v>#N/A</v>
          </cell>
        </row>
        <row r="1482">
          <cell r="C1482" t="e">
            <v>#N/A</v>
          </cell>
          <cell r="D1482" t="e">
            <v>#N/A</v>
          </cell>
          <cell r="E1482" t="e">
            <v>#N/A</v>
          </cell>
        </row>
        <row r="1483">
          <cell r="C1483" t="e">
            <v>#N/A</v>
          </cell>
          <cell r="D1483" t="e">
            <v>#N/A</v>
          </cell>
          <cell r="E1483" t="e">
            <v>#N/A</v>
          </cell>
        </row>
        <row r="1484">
          <cell r="C1484" t="e">
            <v>#N/A</v>
          </cell>
          <cell r="D1484" t="e">
            <v>#N/A</v>
          </cell>
          <cell r="E1484" t="e">
            <v>#N/A</v>
          </cell>
        </row>
        <row r="1485">
          <cell r="C1485" t="e">
            <v>#N/A</v>
          </cell>
          <cell r="D1485" t="e">
            <v>#N/A</v>
          </cell>
          <cell r="E1485" t="e">
            <v>#N/A</v>
          </cell>
        </row>
        <row r="1486">
          <cell r="C1486" t="e">
            <v>#N/A</v>
          </cell>
          <cell r="D1486" t="e">
            <v>#N/A</v>
          </cell>
          <cell r="E1486" t="e">
            <v>#N/A</v>
          </cell>
        </row>
        <row r="1487">
          <cell r="C1487" t="e">
            <v>#N/A</v>
          </cell>
          <cell r="D1487" t="e">
            <v>#N/A</v>
          </cell>
          <cell r="E1487" t="e">
            <v>#N/A</v>
          </cell>
        </row>
        <row r="1488">
          <cell r="C1488" t="e">
            <v>#N/A</v>
          </cell>
          <cell r="D1488" t="e">
            <v>#N/A</v>
          </cell>
          <cell r="E1488" t="e">
            <v>#N/A</v>
          </cell>
        </row>
        <row r="1489">
          <cell r="C1489" t="e">
            <v>#N/A</v>
          </cell>
          <cell r="D1489" t="e">
            <v>#N/A</v>
          </cell>
          <cell r="E1489" t="e">
            <v>#N/A</v>
          </cell>
        </row>
        <row r="1490">
          <cell r="C1490" t="e">
            <v>#N/A</v>
          </cell>
          <cell r="D1490" t="e">
            <v>#N/A</v>
          </cell>
          <cell r="E1490" t="e">
            <v>#N/A</v>
          </cell>
        </row>
        <row r="1491">
          <cell r="C1491" t="e">
            <v>#N/A</v>
          </cell>
          <cell r="D1491" t="e">
            <v>#N/A</v>
          </cell>
          <cell r="E1491" t="e">
            <v>#N/A</v>
          </cell>
        </row>
        <row r="1492">
          <cell r="C1492" t="e">
            <v>#N/A</v>
          </cell>
          <cell r="D1492" t="e">
            <v>#N/A</v>
          </cell>
          <cell r="E1492" t="e">
            <v>#N/A</v>
          </cell>
        </row>
        <row r="1493">
          <cell r="C1493" t="e">
            <v>#N/A</v>
          </cell>
          <cell r="D1493" t="e">
            <v>#N/A</v>
          </cell>
          <cell r="E1493" t="e">
            <v>#N/A</v>
          </cell>
        </row>
        <row r="1494">
          <cell r="C1494" t="e">
            <v>#N/A</v>
          </cell>
          <cell r="D1494" t="e">
            <v>#N/A</v>
          </cell>
          <cell r="E1494" t="e">
            <v>#N/A</v>
          </cell>
        </row>
        <row r="1495">
          <cell r="C1495" t="e">
            <v>#N/A</v>
          </cell>
          <cell r="D1495" t="e">
            <v>#N/A</v>
          </cell>
          <cell r="E1495" t="e">
            <v>#N/A</v>
          </cell>
        </row>
        <row r="1496">
          <cell r="C1496" t="e">
            <v>#N/A</v>
          </cell>
          <cell r="D1496" t="e">
            <v>#N/A</v>
          </cell>
          <cell r="E1496" t="e">
            <v>#N/A</v>
          </cell>
        </row>
        <row r="1497">
          <cell r="C1497" t="e">
            <v>#N/A</v>
          </cell>
          <cell r="D1497" t="e">
            <v>#N/A</v>
          </cell>
          <cell r="E1497" t="e">
            <v>#N/A</v>
          </cell>
        </row>
        <row r="1498">
          <cell r="C1498" t="e">
            <v>#N/A</v>
          </cell>
          <cell r="D1498" t="e">
            <v>#N/A</v>
          </cell>
          <cell r="E1498" t="e">
            <v>#N/A</v>
          </cell>
        </row>
        <row r="1499">
          <cell r="C1499" t="e">
            <v>#N/A</v>
          </cell>
          <cell r="D1499" t="e">
            <v>#N/A</v>
          </cell>
          <cell r="E1499" t="e">
            <v>#N/A</v>
          </cell>
        </row>
        <row r="1500">
          <cell r="C1500" t="e">
            <v>#N/A</v>
          </cell>
          <cell r="D1500" t="e">
            <v>#N/A</v>
          </cell>
          <cell r="E1500" t="e">
            <v>#N/A</v>
          </cell>
        </row>
        <row r="1501">
          <cell r="C1501" t="e">
            <v>#N/A</v>
          </cell>
          <cell r="D1501" t="e">
            <v>#N/A</v>
          </cell>
          <cell r="E1501" t="e">
            <v>#N/A</v>
          </cell>
        </row>
        <row r="1502">
          <cell r="C1502" t="e">
            <v>#N/A</v>
          </cell>
          <cell r="D1502" t="e">
            <v>#N/A</v>
          </cell>
          <cell r="E1502" t="e">
            <v>#N/A</v>
          </cell>
        </row>
        <row r="1503">
          <cell r="C1503" t="e">
            <v>#N/A</v>
          </cell>
          <cell r="D1503" t="e">
            <v>#N/A</v>
          </cell>
          <cell r="E1503" t="e">
            <v>#N/A</v>
          </cell>
        </row>
        <row r="1504">
          <cell r="C1504" t="e">
            <v>#N/A</v>
          </cell>
          <cell r="D1504" t="e">
            <v>#N/A</v>
          </cell>
          <cell r="E1504" t="e">
            <v>#N/A</v>
          </cell>
        </row>
        <row r="1505">
          <cell r="C1505" t="e">
            <v>#N/A</v>
          </cell>
          <cell r="D1505" t="e">
            <v>#N/A</v>
          </cell>
          <cell r="E1505" t="e">
            <v>#N/A</v>
          </cell>
        </row>
        <row r="1506">
          <cell r="C1506" t="e">
            <v>#N/A</v>
          </cell>
          <cell r="D1506" t="e">
            <v>#N/A</v>
          </cell>
          <cell r="E1506" t="e">
            <v>#N/A</v>
          </cell>
        </row>
        <row r="1507">
          <cell r="C1507" t="e">
            <v>#N/A</v>
          </cell>
          <cell r="D1507" t="e">
            <v>#N/A</v>
          </cell>
          <cell r="E1507" t="e">
            <v>#N/A</v>
          </cell>
        </row>
        <row r="1508">
          <cell r="C1508" t="e">
            <v>#N/A</v>
          </cell>
          <cell r="D1508" t="e">
            <v>#N/A</v>
          </cell>
          <cell r="E1508" t="e">
            <v>#N/A</v>
          </cell>
        </row>
        <row r="1509">
          <cell r="C1509" t="e">
            <v>#N/A</v>
          </cell>
          <cell r="D1509" t="e">
            <v>#N/A</v>
          </cell>
          <cell r="E1509" t="e">
            <v>#N/A</v>
          </cell>
        </row>
        <row r="1510">
          <cell r="C1510" t="e">
            <v>#N/A</v>
          </cell>
          <cell r="D1510" t="e">
            <v>#N/A</v>
          </cell>
          <cell r="E1510" t="e">
            <v>#N/A</v>
          </cell>
        </row>
        <row r="1511">
          <cell r="C1511" t="e">
            <v>#N/A</v>
          </cell>
          <cell r="D1511" t="e">
            <v>#N/A</v>
          </cell>
          <cell r="E1511" t="e">
            <v>#N/A</v>
          </cell>
        </row>
        <row r="1512">
          <cell r="C1512" t="e">
            <v>#N/A</v>
          </cell>
          <cell r="D1512" t="e">
            <v>#N/A</v>
          </cell>
          <cell r="E1512" t="e">
            <v>#N/A</v>
          </cell>
        </row>
        <row r="1513">
          <cell r="C1513" t="e">
            <v>#N/A</v>
          </cell>
          <cell r="D1513" t="e">
            <v>#N/A</v>
          </cell>
          <cell r="E1513" t="e">
            <v>#N/A</v>
          </cell>
        </row>
        <row r="1514">
          <cell r="C1514" t="e">
            <v>#N/A</v>
          </cell>
          <cell r="D1514" t="e">
            <v>#N/A</v>
          </cell>
          <cell r="E1514" t="e">
            <v>#N/A</v>
          </cell>
        </row>
        <row r="1515">
          <cell r="C1515" t="e">
            <v>#N/A</v>
          </cell>
          <cell r="D1515" t="e">
            <v>#N/A</v>
          </cell>
          <cell r="E1515" t="e">
            <v>#N/A</v>
          </cell>
        </row>
        <row r="1516">
          <cell r="C1516" t="e">
            <v>#N/A</v>
          </cell>
          <cell r="D1516" t="e">
            <v>#N/A</v>
          </cell>
          <cell r="E1516" t="e">
            <v>#N/A</v>
          </cell>
        </row>
        <row r="1517">
          <cell r="C1517" t="e">
            <v>#N/A</v>
          </cell>
          <cell r="D1517" t="e">
            <v>#N/A</v>
          </cell>
          <cell r="E1517" t="e">
            <v>#N/A</v>
          </cell>
        </row>
        <row r="1518">
          <cell r="C1518" t="e">
            <v>#N/A</v>
          </cell>
          <cell r="D1518" t="e">
            <v>#N/A</v>
          </cell>
          <cell r="E1518" t="e">
            <v>#N/A</v>
          </cell>
        </row>
        <row r="1519">
          <cell r="C1519" t="e">
            <v>#N/A</v>
          </cell>
          <cell r="D1519" t="e">
            <v>#N/A</v>
          </cell>
          <cell r="E1519" t="e">
            <v>#N/A</v>
          </cell>
        </row>
        <row r="1520">
          <cell r="C1520" t="e">
            <v>#N/A</v>
          </cell>
          <cell r="D1520" t="e">
            <v>#N/A</v>
          </cell>
          <cell r="E1520" t="e">
            <v>#N/A</v>
          </cell>
        </row>
        <row r="1521">
          <cell r="C1521" t="e">
            <v>#N/A</v>
          </cell>
          <cell r="D1521" t="e">
            <v>#N/A</v>
          </cell>
          <cell r="E1521" t="e">
            <v>#N/A</v>
          </cell>
        </row>
        <row r="1522">
          <cell r="C1522" t="e">
            <v>#N/A</v>
          </cell>
          <cell r="D1522" t="e">
            <v>#N/A</v>
          </cell>
          <cell r="E1522" t="e">
            <v>#N/A</v>
          </cell>
        </row>
        <row r="1523">
          <cell r="C1523" t="e">
            <v>#N/A</v>
          </cell>
          <cell r="D1523" t="e">
            <v>#N/A</v>
          </cell>
          <cell r="E1523" t="e">
            <v>#N/A</v>
          </cell>
        </row>
        <row r="1524">
          <cell r="C1524" t="e">
            <v>#N/A</v>
          </cell>
          <cell r="D1524" t="e">
            <v>#N/A</v>
          </cell>
          <cell r="E1524" t="e">
            <v>#N/A</v>
          </cell>
        </row>
        <row r="1525">
          <cell r="C1525" t="e">
            <v>#N/A</v>
          </cell>
          <cell r="D1525" t="e">
            <v>#N/A</v>
          </cell>
          <cell r="E1525" t="e">
            <v>#N/A</v>
          </cell>
        </row>
        <row r="1526">
          <cell r="C1526" t="e">
            <v>#N/A</v>
          </cell>
          <cell r="D1526" t="e">
            <v>#N/A</v>
          </cell>
          <cell r="E1526" t="e">
            <v>#N/A</v>
          </cell>
        </row>
        <row r="1527">
          <cell r="C1527" t="e">
            <v>#N/A</v>
          </cell>
          <cell r="D1527" t="e">
            <v>#N/A</v>
          </cell>
          <cell r="E1527" t="e">
            <v>#N/A</v>
          </cell>
        </row>
        <row r="1528">
          <cell r="C1528" t="e">
            <v>#N/A</v>
          </cell>
          <cell r="D1528" t="e">
            <v>#N/A</v>
          </cell>
          <cell r="E1528" t="e">
            <v>#N/A</v>
          </cell>
        </row>
        <row r="1529">
          <cell r="C1529" t="e">
            <v>#N/A</v>
          </cell>
          <cell r="D1529" t="e">
            <v>#N/A</v>
          </cell>
          <cell r="E1529" t="e">
            <v>#N/A</v>
          </cell>
        </row>
        <row r="1530">
          <cell r="C1530" t="e">
            <v>#N/A</v>
          </cell>
          <cell r="D1530" t="e">
            <v>#N/A</v>
          </cell>
          <cell r="E1530" t="e">
            <v>#N/A</v>
          </cell>
        </row>
        <row r="1531">
          <cell r="C1531" t="e">
            <v>#N/A</v>
          </cell>
          <cell r="D1531" t="e">
            <v>#N/A</v>
          </cell>
          <cell r="E1531" t="e">
            <v>#N/A</v>
          </cell>
        </row>
        <row r="1532">
          <cell r="C1532" t="e">
            <v>#N/A</v>
          </cell>
          <cell r="D1532" t="e">
            <v>#N/A</v>
          </cell>
          <cell r="E1532" t="e">
            <v>#N/A</v>
          </cell>
        </row>
        <row r="1533">
          <cell r="C1533" t="e">
            <v>#N/A</v>
          </cell>
          <cell r="D1533" t="e">
            <v>#N/A</v>
          </cell>
          <cell r="E1533" t="e">
            <v>#N/A</v>
          </cell>
        </row>
        <row r="1534">
          <cell r="C1534" t="e">
            <v>#N/A</v>
          </cell>
          <cell r="D1534" t="e">
            <v>#N/A</v>
          </cell>
          <cell r="E1534" t="e">
            <v>#N/A</v>
          </cell>
        </row>
        <row r="1535">
          <cell r="C1535" t="e">
            <v>#N/A</v>
          </cell>
          <cell r="D1535" t="e">
            <v>#N/A</v>
          </cell>
          <cell r="E1535" t="e">
            <v>#N/A</v>
          </cell>
        </row>
        <row r="1536">
          <cell r="C1536" t="e">
            <v>#N/A</v>
          </cell>
          <cell r="D1536" t="e">
            <v>#N/A</v>
          </cell>
          <cell r="E1536" t="e">
            <v>#N/A</v>
          </cell>
        </row>
        <row r="1537">
          <cell r="C1537" t="e">
            <v>#N/A</v>
          </cell>
          <cell r="D1537" t="e">
            <v>#N/A</v>
          </cell>
          <cell r="E1537" t="e">
            <v>#N/A</v>
          </cell>
        </row>
        <row r="1538">
          <cell r="C1538" t="e">
            <v>#N/A</v>
          </cell>
          <cell r="D1538" t="e">
            <v>#N/A</v>
          </cell>
          <cell r="E1538" t="e">
            <v>#N/A</v>
          </cell>
        </row>
        <row r="1539">
          <cell r="C1539" t="e">
            <v>#N/A</v>
          </cell>
          <cell r="D1539" t="e">
            <v>#N/A</v>
          </cell>
          <cell r="E1539" t="e">
            <v>#N/A</v>
          </cell>
        </row>
        <row r="1540">
          <cell r="C1540" t="e">
            <v>#N/A</v>
          </cell>
          <cell r="D1540" t="e">
            <v>#N/A</v>
          </cell>
          <cell r="E1540" t="e">
            <v>#N/A</v>
          </cell>
        </row>
        <row r="1541">
          <cell r="C1541" t="e">
            <v>#N/A</v>
          </cell>
          <cell r="D1541" t="e">
            <v>#N/A</v>
          </cell>
          <cell r="E1541" t="e">
            <v>#N/A</v>
          </cell>
        </row>
        <row r="1542">
          <cell r="C1542" t="e">
            <v>#N/A</v>
          </cell>
          <cell r="D1542" t="e">
            <v>#N/A</v>
          </cell>
          <cell r="E1542" t="e">
            <v>#N/A</v>
          </cell>
        </row>
        <row r="1543">
          <cell r="C1543" t="e">
            <v>#N/A</v>
          </cell>
          <cell r="D1543" t="e">
            <v>#N/A</v>
          </cell>
          <cell r="E1543" t="e">
            <v>#N/A</v>
          </cell>
        </row>
        <row r="1544">
          <cell r="C1544" t="e">
            <v>#N/A</v>
          </cell>
          <cell r="D1544" t="e">
            <v>#N/A</v>
          </cell>
          <cell r="E1544" t="e">
            <v>#N/A</v>
          </cell>
        </row>
        <row r="1545">
          <cell r="C1545" t="e">
            <v>#N/A</v>
          </cell>
          <cell r="D1545" t="e">
            <v>#N/A</v>
          </cell>
          <cell r="E1545" t="e">
            <v>#N/A</v>
          </cell>
        </row>
        <row r="1546">
          <cell r="C1546" t="e">
            <v>#N/A</v>
          </cell>
          <cell r="D1546" t="e">
            <v>#N/A</v>
          </cell>
          <cell r="E1546" t="e">
            <v>#N/A</v>
          </cell>
        </row>
        <row r="1547">
          <cell r="C1547" t="e">
            <v>#N/A</v>
          </cell>
          <cell r="D1547" t="e">
            <v>#N/A</v>
          </cell>
          <cell r="E1547" t="e">
            <v>#N/A</v>
          </cell>
        </row>
        <row r="1548">
          <cell r="C1548" t="e">
            <v>#N/A</v>
          </cell>
          <cell r="D1548" t="e">
            <v>#N/A</v>
          </cell>
          <cell r="E1548" t="e">
            <v>#N/A</v>
          </cell>
        </row>
        <row r="1549">
          <cell r="C1549" t="e">
            <v>#N/A</v>
          </cell>
          <cell r="D1549" t="e">
            <v>#N/A</v>
          </cell>
          <cell r="E1549" t="e">
            <v>#N/A</v>
          </cell>
        </row>
        <row r="1550">
          <cell r="C1550" t="e">
            <v>#N/A</v>
          </cell>
          <cell r="D1550" t="e">
            <v>#N/A</v>
          </cell>
          <cell r="E1550" t="e">
            <v>#N/A</v>
          </cell>
        </row>
        <row r="1551">
          <cell r="C1551" t="e">
            <v>#N/A</v>
          </cell>
          <cell r="D1551" t="e">
            <v>#N/A</v>
          </cell>
          <cell r="E1551" t="e">
            <v>#N/A</v>
          </cell>
        </row>
        <row r="1552">
          <cell r="C1552" t="e">
            <v>#N/A</v>
          </cell>
          <cell r="D1552" t="e">
            <v>#N/A</v>
          </cell>
          <cell r="E1552" t="e">
            <v>#N/A</v>
          </cell>
        </row>
        <row r="1553">
          <cell r="C1553" t="e">
            <v>#N/A</v>
          </cell>
          <cell r="D1553" t="e">
            <v>#N/A</v>
          </cell>
          <cell r="E1553" t="e">
            <v>#N/A</v>
          </cell>
        </row>
        <row r="1554">
          <cell r="C1554" t="e">
            <v>#N/A</v>
          </cell>
          <cell r="D1554" t="e">
            <v>#N/A</v>
          </cell>
          <cell r="E1554" t="e">
            <v>#N/A</v>
          </cell>
        </row>
        <row r="1555">
          <cell r="C1555" t="e">
            <v>#N/A</v>
          </cell>
          <cell r="D1555" t="e">
            <v>#N/A</v>
          </cell>
          <cell r="E1555" t="e">
            <v>#N/A</v>
          </cell>
        </row>
        <row r="1556">
          <cell r="C1556" t="e">
            <v>#N/A</v>
          </cell>
          <cell r="D1556" t="e">
            <v>#N/A</v>
          </cell>
          <cell r="E1556" t="e">
            <v>#N/A</v>
          </cell>
        </row>
        <row r="1557">
          <cell r="C1557" t="e">
            <v>#N/A</v>
          </cell>
          <cell r="D1557" t="e">
            <v>#N/A</v>
          </cell>
          <cell r="E1557" t="e">
            <v>#N/A</v>
          </cell>
        </row>
        <row r="1558">
          <cell r="C1558" t="e">
            <v>#N/A</v>
          </cell>
          <cell r="D1558" t="e">
            <v>#N/A</v>
          </cell>
          <cell r="E1558" t="e">
            <v>#N/A</v>
          </cell>
        </row>
        <row r="1559">
          <cell r="C1559" t="e">
            <v>#N/A</v>
          </cell>
          <cell r="D1559" t="e">
            <v>#N/A</v>
          </cell>
          <cell r="E1559" t="e">
            <v>#N/A</v>
          </cell>
        </row>
        <row r="1560">
          <cell r="C1560" t="e">
            <v>#N/A</v>
          </cell>
          <cell r="D1560" t="e">
            <v>#N/A</v>
          </cell>
          <cell r="E1560" t="e">
            <v>#N/A</v>
          </cell>
        </row>
        <row r="1561">
          <cell r="C1561" t="e">
            <v>#N/A</v>
          </cell>
          <cell r="D1561" t="e">
            <v>#N/A</v>
          </cell>
          <cell r="E1561" t="e">
            <v>#N/A</v>
          </cell>
        </row>
        <row r="1562">
          <cell r="C1562" t="e">
            <v>#N/A</v>
          </cell>
          <cell r="D1562" t="e">
            <v>#N/A</v>
          </cell>
          <cell r="E1562" t="e">
            <v>#N/A</v>
          </cell>
        </row>
        <row r="1563">
          <cell r="C1563" t="e">
            <v>#N/A</v>
          </cell>
          <cell r="D1563" t="e">
            <v>#N/A</v>
          </cell>
          <cell r="E1563" t="e">
            <v>#N/A</v>
          </cell>
        </row>
        <row r="1564">
          <cell r="C1564" t="e">
            <v>#N/A</v>
          </cell>
          <cell r="D1564" t="e">
            <v>#N/A</v>
          </cell>
          <cell r="E1564" t="e">
            <v>#N/A</v>
          </cell>
        </row>
        <row r="1565">
          <cell r="C1565" t="e">
            <v>#N/A</v>
          </cell>
          <cell r="D1565" t="e">
            <v>#N/A</v>
          </cell>
          <cell r="E1565" t="e">
            <v>#N/A</v>
          </cell>
        </row>
        <row r="1566">
          <cell r="C1566" t="e">
            <v>#N/A</v>
          </cell>
          <cell r="D1566" t="e">
            <v>#N/A</v>
          </cell>
          <cell r="E1566" t="e">
            <v>#N/A</v>
          </cell>
        </row>
        <row r="1567">
          <cell r="C1567" t="e">
            <v>#N/A</v>
          </cell>
          <cell r="D1567" t="e">
            <v>#N/A</v>
          </cell>
          <cell r="E1567" t="e">
            <v>#N/A</v>
          </cell>
        </row>
        <row r="1568">
          <cell r="C1568" t="e">
            <v>#N/A</v>
          </cell>
          <cell r="D1568" t="e">
            <v>#N/A</v>
          </cell>
          <cell r="E1568" t="e">
            <v>#N/A</v>
          </cell>
        </row>
        <row r="1569">
          <cell r="C1569" t="e">
            <v>#N/A</v>
          </cell>
          <cell r="D1569" t="e">
            <v>#N/A</v>
          </cell>
          <cell r="E1569" t="e">
            <v>#N/A</v>
          </cell>
        </row>
        <row r="1570">
          <cell r="C1570" t="e">
            <v>#N/A</v>
          </cell>
          <cell r="D1570" t="e">
            <v>#N/A</v>
          </cell>
          <cell r="E1570" t="e">
            <v>#N/A</v>
          </cell>
        </row>
        <row r="1571">
          <cell r="C1571" t="e">
            <v>#N/A</v>
          </cell>
          <cell r="D1571" t="e">
            <v>#N/A</v>
          </cell>
          <cell r="E1571" t="e">
            <v>#N/A</v>
          </cell>
        </row>
        <row r="1572">
          <cell r="C1572" t="e">
            <v>#N/A</v>
          </cell>
          <cell r="D1572" t="e">
            <v>#N/A</v>
          </cell>
          <cell r="E1572" t="e">
            <v>#N/A</v>
          </cell>
        </row>
        <row r="1573">
          <cell r="C1573" t="e">
            <v>#N/A</v>
          </cell>
          <cell r="D1573" t="e">
            <v>#N/A</v>
          </cell>
          <cell r="E1573" t="e">
            <v>#N/A</v>
          </cell>
        </row>
        <row r="1574">
          <cell r="C1574" t="e">
            <v>#N/A</v>
          </cell>
          <cell r="D1574" t="e">
            <v>#N/A</v>
          </cell>
          <cell r="E1574" t="e">
            <v>#N/A</v>
          </cell>
        </row>
        <row r="1575">
          <cell r="C1575" t="e">
            <v>#N/A</v>
          </cell>
          <cell r="D1575" t="e">
            <v>#N/A</v>
          </cell>
          <cell r="E1575" t="e">
            <v>#N/A</v>
          </cell>
        </row>
        <row r="1576">
          <cell r="C1576" t="e">
            <v>#N/A</v>
          </cell>
          <cell r="D1576" t="e">
            <v>#N/A</v>
          </cell>
          <cell r="E1576" t="e">
            <v>#N/A</v>
          </cell>
        </row>
        <row r="1577">
          <cell r="C1577" t="e">
            <v>#N/A</v>
          </cell>
          <cell r="D1577" t="e">
            <v>#N/A</v>
          </cell>
          <cell r="E1577" t="e">
            <v>#N/A</v>
          </cell>
        </row>
        <row r="1578">
          <cell r="C1578" t="e">
            <v>#N/A</v>
          </cell>
          <cell r="D1578" t="e">
            <v>#N/A</v>
          </cell>
          <cell r="E1578" t="e">
            <v>#N/A</v>
          </cell>
        </row>
        <row r="1579">
          <cell r="C1579" t="e">
            <v>#N/A</v>
          </cell>
          <cell r="D1579" t="e">
            <v>#N/A</v>
          </cell>
          <cell r="E1579" t="e">
            <v>#N/A</v>
          </cell>
        </row>
        <row r="1580">
          <cell r="C1580" t="e">
            <v>#N/A</v>
          </cell>
          <cell r="D1580" t="e">
            <v>#N/A</v>
          </cell>
          <cell r="E1580" t="e">
            <v>#N/A</v>
          </cell>
        </row>
        <row r="1581">
          <cell r="C1581" t="e">
            <v>#N/A</v>
          </cell>
          <cell r="D1581" t="e">
            <v>#N/A</v>
          </cell>
          <cell r="E1581" t="e">
            <v>#N/A</v>
          </cell>
        </row>
        <row r="1582">
          <cell r="C1582" t="e">
            <v>#N/A</v>
          </cell>
          <cell r="D1582" t="e">
            <v>#N/A</v>
          </cell>
          <cell r="E1582" t="e">
            <v>#N/A</v>
          </cell>
        </row>
        <row r="1583">
          <cell r="C1583" t="e">
            <v>#N/A</v>
          </cell>
          <cell r="D1583" t="e">
            <v>#N/A</v>
          </cell>
          <cell r="E1583" t="e">
            <v>#N/A</v>
          </cell>
        </row>
        <row r="1584">
          <cell r="C1584" t="e">
            <v>#N/A</v>
          </cell>
          <cell r="D1584" t="e">
            <v>#N/A</v>
          </cell>
          <cell r="E1584" t="e">
            <v>#N/A</v>
          </cell>
        </row>
        <row r="1585">
          <cell r="C1585" t="e">
            <v>#N/A</v>
          </cell>
          <cell r="D1585" t="e">
            <v>#N/A</v>
          </cell>
          <cell r="E1585" t="e">
            <v>#N/A</v>
          </cell>
        </row>
        <row r="1586">
          <cell r="C1586" t="e">
            <v>#N/A</v>
          </cell>
          <cell r="D1586" t="e">
            <v>#N/A</v>
          </cell>
          <cell r="E1586" t="e">
            <v>#N/A</v>
          </cell>
        </row>
        <row r="1587">
          <cell r="C1587" t="e">
            <v>#N/A</v>
          </cell>
          <cell r="D1587" t="e">
            <v>#N/A</v>
          </cell>
          <cell r="E1587" t="e">
            <v>#N/A</v>
          </cell>
        </row>
        <row r="1588">
          <cell r="C1588" t="e">
            <v>#N/A</v>
          </cell>
          <cell r="D1588" t="e">
            <v>#N/A</v>
          </cell>
          <cell r="E1588" t="e">
            <v>#N/A</v>
          </cell>
        </row>
        <row r="1589">
          <cell r="C1589" t="e">
            <v>#N/A</v>
          </cell>
          <cell r="D1589" t="e">
            <v>#N/A</v>
          </cell>
          <cell r="E1589" t="e">
            <v>#N/A</v>
          </cell>
        </row>
        <row r="1590">
          <cell r="C1590" t="e">
            <v>#N/A</v>
          </cell>
          <cell r="D1590" t="e">
            <v>#N/A</v>
          </cell>
          <cell r="E1590" t="e">
            <v>#N/A</v>
          </cell>
        </row>
        <row r="1591">
          <cell r="C1591" t="e">
            <v>#N/A</v>
          </cell>
          <cell r="D1591" t="e">
            <v>#N/A</v>
          </cell>
          <cell r="E1591" t="e">
            <v>#N/A</v>
          </cell>
        </row>
        <row r="1592">
          <cell r="C1592" t="e">
            <v>#N/A</v>
          </cell>
          <cell r="D1592" t="e">
            <v>#N/A</v>
          </cell>
          <cell r="E1592" t="e">
            <v>#N/A</v>
          </cell>
        </row>
        <row r="1593">
          <cell r="C1593" t="e">
            <v>#N/A</v>
          </cell>
          <cell r="D1593" t="e">
            <v>#N/A</v>
          </cell>
          <cell r="E1593" t="e">
            <v>#N/A</v>
          </cell>
        </row>
        <row r="1594">
          <cell r="C1594" t="e">
            <v>#N/A</v>
          </cell>
          <cell r="D1594" t="e">
            <v>#N/A</v>
          </cell>
          <cell r="E1594" t="e">
            <v>#N/A</v>
          </cell>
        </row>
        <row r="1595">
          <cell r="C1595" t="e">
            <v>#N/A</v>
          </cell>
          <cell r="D1595" t="e">
            <v>#N/A</v>
          </cell>
          <cell r="E1595" t="e">
            <v>#N/A</v>
          </cell>
        </row>
        <row r="1596">
          <cell r="C1596" t="e">
            <v>#N/A</v>
          </cell>
          <cell r="D1596" t="e">
            <v>#N/A</v>
          </cell>
          <cell r="E1596" t="e">
            <v>#N/A</v>
          </cell>
        </row>
        <row r="1597">
          <cell r="C1597" t="e">
            <v>#N/A</v>
          </cell>
          <cell r="D1597" t="e">
            <v>#N/A</v>
          </cell>
          <cell r="E1597" t="e">
            <v>#N/A</v>
          </cell>
        </row>
        <row r="1598">
          <cell r="C1598" t="e">
            <v>#N/A</v>
          </cell>
          <cell r="D1598" t="e">
            <v>#N/A</v>
          </cell>
          <cell r="E1598" t="e">
            <v>#N/A</v>
          </cell>
        </row>
        <row r="1599">
          <cell r="C1599" t="e">
            <v>#N/A</v>
          </cell>
          <cell r="D1599" t="e">
            <v>#N/A</v>
          </cell>
          <cell r="E1599" t="e">
            <v>#N/A</v>
          </cell>
        </row>
        <row r="1600">
          <cell r="C1600" t="e">
            <v>#N/A</v>
          </cell>
          <cell r="D1600" t="e">
            <v>#N/A</v>
          </cell>
          <cell r="E1600" t="e">
            <v>#N/A</v>
          </cell>
        </row>
        <row r="1601">
          <cell r="C1601" t="e">
            <v>#N/A</v>
          </cell>
          <cell r="D1601" t="e">
            <v>#N/A</v>
          </cell>
          <cell r="E1601" t="e">
            <v>#N/A</v>
          </cell>
        </row>
        <row r="1602">
          <cell r="C1602" t="e">
            <v>#N/A</v>
          </cell>
          <cell r="D1602" t="e">
            <v>#N/A</v>
          </cell>
          <cell r="E1602" t="e">
            <v>#N/A</v>
          </cell>
        </row>
        <row r="1603">
          <cell r="C1603" t="e">
            <v>#N/A</v>
          </cell>
          <cell r="D1603" t="e">
            <v>#N/A</v>
          </cell>
          <cell r="E1603" t="e">
            <v>#N/A</v>
          </cell>
        </row>
        <row r="1604">
          <cell r="C1604" t="e">
            <v>#N/A</v>
          </cell>
          <cell r="D1604" t="e">
            <v>#N/A</v>
          </cell>
          <cell r="E1604" t="e">
            <v>#N/A</v>
          </cell>
        </row>
        <row r="1605">
          <cell r="C1605" t="e">
            <v>#N/A</v>
          </cell>
          <cell r="D1605" t="e">
            <v>#N/A</v>
          </cell>
          <cell r="E1605" t="e">
            <v>#N/A</v>
          </cell>
        </row>
        <row r="1606">
          <cell r="C1606" t="e">
            <v>#N/A</v>
          </cell>
          <cell r="D1606" t="e">
            <v>#N/A</v>
          </cell>
          <cell r="E1606" t="e">
            <v>#N/A</v>
          </cell>
        </row>
        <row r="1607">
          <cell r="C1607" t="e">
            <v>#N/A</v>
          </cell>
          <cell r="D1607" t="e">
            <v>#N/A</v>
          </cell>
          <cell r="E1607" t="e">
            <v>#N/A</v>
          </cell>
        </row>
        <row r="1608">
          <cell r="C1608" t="e">
            <v>#N/A</v>
          </cell>
          <cell r="D1608" t="e">
            <v>#N/A</v>
          </cell>
          <cell r="E1608" t="e">
            <v>#N/A</v>
          </cell>
        </row>
        <row r="1609">
          <cell r="C1609" t="e">
            <v>#N/A</v>
          </cell>
          <cell r="D1609" t="e">
            <v>#N/A</v>
          </cell>
          <cell r="E1609" t="e">
            <v>#N/A</v>
          </cell>
        </row>
        <row r="1610">
          <cell r="C1610" t="e">
            <v>#N/A</v>
          </cell>
          <cell r="D1610" t="e">
            <v>#N/A</v>
          </cell>
          <cell r="E1610" t="e">
            <v>#N/A</v>
          </cell>
        </row>
        <row r="1611">
          <cell r="C1611" t="e">
            <v>#N/A</v>
          </cell>
          <cell r="D1611" t="e">
            <v>#N/A</v>
          </cell>
          <cell r="E1611" t="e">
            <v>#N/A</v>
          </cell>
        </row>
        <row r="1612">
          <cell r="C1612" t="e">
            <v>#N/A</v>
          </cell>
          <cell r="D1612" t="e">
            <v>#N/A</v>
          </cell>
          <cell r="E1612" t="e">
            <v>#N/A</v>
          </cell>
        </row>
        <row r="1613">
          <cell r="C1613" t="e">
            <v>#N/A</v>
          </cell>
          <cell r="D1613" t="e">
            <v>#N/A</v>
          </cell>
          <cell r="E1613" t="e">
            <v>#N/A</v>
          </cell>
        </row>
        <row r="1614">
          <cell r="C1614" t="e">
            <v>#N/A</v>
          </cell>
          <cell r="D1614" t="e">
            <v>#N/A</v>
          </cell>
          <cell r="E1614" t="e">
            <v>#N/A</v>
          </cell>
        </row>
        <row r="1615">
          <cell r="C1615" t="e">
            <v>#N/A</v>
          </cell>
          <cell r="D1615" t="e">
            <v>#N/A</v>
          </cell>
          <cell r="E1615" t="e">
            <v>#N/A</v>
          </cell>
        </row>
        <row r="1616">
          <cell r="C1616" t="e">
            <v>#N/A</v>
          </cell>
          <cell r="D1616" t="e">
            <v>#N/A</v>
          </cell>
          <cell r="E1616" t="e">
            <v>#N/A</v>
          </cell>
        </row>
        <row r="1617">
          <cell r="C1617" t="e">
            <v>#N/A</v>
          </cell>
          <cell r="D1617" t="e">
            <v>#N/A</v>
          </cell>
          <cell r="E1617" t="e">
            <v>#N/A</v>
          </cell>
        </row>
        <row r="1618">
          <cell r="C1618" t="e">
            <v>#N/A</v>
          </cell>
          <cell r="D1618" t="e">
            <v>#N/A</v>
          </cell>
          <cell r="E1618" t="e">
            <v>#N/A</v>
          </cell>
        </row>
        <row r="1619">
          <cell r="C1619" t="e">
            <v>#N/A</v>
          </cell>
          <cell r="D1619" t="e">
            <v>#N/A</v>
          </cell>
          <cell r="E1619" t="e">
            <v>#N/A</v>
          </cell>
        </row>
        <row r="1620">
          <cell r="C1620" t="e">
            <v>#N/A</v>
          </cell>
          <cell r="D1620" t="e">
            <v>#N/A</v>
          </cell>
          <cell r="E1620" t="e">
            <v>#N/A</v>
          </cell>
        </row>
        <row r="1621">
          <cell r="C1621" t="e">
            <v>#N/A</v>
          </cell>
          <cell r="D1621" t="e">
            <v>#N/A</v>
          </cell>
          <cell r="E1621" t="e">
            <v>#N/A</v>
          </cell>
        </row>
        <row r="1622">
          <cell r="C1622" t="e">
            <v>#N/A</v>
          </cell>
          <cell r="D1622" t="e">
            <v>#N/A</v>
          </cell>
          <cell r="E1622" t="e">
            <v>#N/A</v>
          </cell>
        </row>
        <row r="1623">
          <cell r="C1623" t="e">
            <v>#N/A</v>
          </cell>
          <cell r="D1623" t="e">
            <v>#N/A</v>
          </cell>
          <cell r="E1623" t="e">
            <v>#N/A</v>
          </cell>
        </row>
        <row r="1624">
          <cell r="C1624" t="e">
            <v>#N/A</v>
          </cell>
          <cell r="D1624" t="e">
            <v>#N/A</v>
          </cell>
          <cell r="E1624" t="e">
            <v>#N/A</v>
          </cell>
        </row>
        <row r="1625">
          <cell r="C1625" t="e">
            <v>#N/A</v>
          </cell>
          <cell r="D1625" t="e">
            <v>#N/A</v>
          </cell>
          <cell r="E1625" t="e">
            <v>#N/A</v>
          </cell>
        </row>
        <row r="1626">
          <cell r="C1626" t="e">
            <v>#N/A</v>
          </cell>
          <cell r="D1626" t="e">
            <v>#N/A</v>
          </cell>
          <cell r="E1626" t="e">
            <v>#N/A</v>
          </cell>
        </row>
        <row r="1627">
          <cell r="C1627" t="e">
            <v>#N/A</v>
          </cell>
          <cell r="D1627" t="e">
            <v>#N/A</v>
          </cell>
          <cell r="E1627" t="e">
            <v>#N/A</v>
          </cell>
        </row>
        <row r="1628">
          <cell r="C1628" t="e">
            <v>#N/A</v>
          </cell>
          <cell r="D1628" t="e">
            <v>#N/A</v>
          </cell>
          <cell r="E1628" t="e">
            <v>#N/A</v>
          </cell>
        </row>
        <row r="1629">
          <cell r="C1629" t="e">
            <v>#N/A</v>
          </cell>
          <cell r="D1629" t="e">
            <v>#N/A</v>
          </cell>
          <cell r="E1629" t="e">
            <v>#N/A</v>
          </cell>
        </row>
        <row r="1630">
          <cell r="C1630" t="e">
            <v>#N/A</v>
          </cell>
          <cell r="D1630" t="e">
            <v>#N/A</v>
          </cell>
          <cell r="E1630" t="e">
            <v>#N/A</v>
          </cell>
        </row>
        <row r="1631">
          <cell r="C1631" t="e">
            <v>#N/A</v>
          </cell>
          <cell r="D1631" t="e">
            <v>#N/A</v>
          </cell>
          <cell r="E1631" t="e">
            <v>#N/A</v>
          </cell>
        </row>
        <row r="1632">
          <cell r="C1632" t="e">
            <v>#N/A</v>
          </cell>
          <cell r="D1632" t="e">
            <v>#N/A</v>
          </cell>
          <cell r="E1632" t="e">
            <v>#N/A</v>
          </cell>
        </row>
        <row r="1633">
          <cell r="C1633" t="e">
            <v>#N/A</v>
          </cell>
          <cell r="D1633" t="e">
            <v>#N/A</v>
          </cell>
          <cell r="E1633" t="e">
            <v>#N/A</v>
          </cell>
        </row>
        <row r="1634">
          <cell r="C1634" t="e">
            <v>#N/A</v>
          </cell>
          <cell r="D1634" t="e">
            <v>#N/A</v>
          </cell>
          <cell r="E1634" t="e">
            <v>#N/A</v>
          </cell>
        </row>
        <row r="1635">
          <cell r="C1635" t="e">
            <v>#N/A</v>
          </cell>
          <cell r="D1635" t="e">
            <v>#N/A</v>
          </cell>
          <cell r="E1635" t="e">
            <v>#N/A</v>
          </cell>
        </row>
        <row r="1636">
          <cell r="C1636" t="e">
            <v>#N/A</v>
          </cell>
          <cell r="D1636" t="e">
            <v>#N/A</v>
          </cell>
          <cell r="E1636" t="e">
            <v>#N/A</v>
          </cell>
        </row>
        <row r="1637">
          <cell r="C1637" t="e">
            <v>#N/A</v>
          </cell>
          <cell r="D1637" t="e">
            <v>#N/A</v>
          </cell>
          <cell r="E1637" t="e">
            <v>#N/A</v>
          </cell>
        </row>
        <row r="1638">
          <cell r="C1638" t="e">
            <v>#N/A</v>
          </cell>
          <cell r="D1638" t="e">
            <v>#N/A</v>
          </cell>
          <cell r="E1638" t="e">
            <v>#N/A</v>
          </cell>
        </row>
        <row r="1639">
          <cell r="C1639" t="e">
            <v>#N/A</v>
          </cell>
          <cell r="D1639" t="e">
            <v>#N/A</v>
          </cell>
          <cell r="E1639" t="e">
            <v>#N/A</v>
          </cell>
        </row>
        <row r="1640">
          <cell r="C1640" t="e">
            <v>#N/A</v>
          </cell>
          <cell r="D1640" t="e">
            <v>#N/A</v>
          </cell>
          <cell r="E1640" t="e">
            <v>#N/A</v>
          </cell>
        </row>
        <row r="1641">
          <cell r="C1641" t="e">
            <v>#N/A</v>
          </cell>
          <cell r="D1641" t="e">
            <v>#N/A</v>
          </cell>
          <cell r="E1641" t="e">
            <v>#N/A</v>
          </cell>
        </row>
        <row r="1642">
          <cell r="C1642" t="e">
            <v>#N/A</v>
          </cell>
          <cell r="D1642" t="e">
            <v>#N/A</v>
          </cell>
          <cell r="E1642" t="e">
            <v>#N/A</v>
          </cell>
        </row>
        <row r="1643">
          <cell r="C1643" t="e">
            <v>#N/A</v>
          </cell>
          <cell r="D1643" t="e">
            <v>#N/A</v>
          </cell>
          <cell r="E1643" t="e">
            <v>#N/A</v>
          </cell>
        </row>
        <row r="1644">
          <cell r="C1644" t="e">
            <v>#N/A</v>
          </cell>
          <cell r="D1644" t="e">
            <v>#N/A</v>
          </cell>
          <cell r="E1644" t="e">
            <v>#N/A</v>
          </cell>
        </row>
        <row r="1645">
          <cell r="C1645" t="e">
            <v>#N/A</v>
          </cell>
          <cell r="D1645" t="e">
            <v>#N/A</v>
          </cell>
          <cell r="E1645" t="e">
            <v>#N/A</v>
          </cell>
        </row>
        <row r="1646">
          <cell r="C1646" t="e">
            <v>#N/A</v>
          </cell>
          <cell r="D1646" t="e">
            <v>#N/A</v>
          </cell>
          <cell r="E1646" t="e">
            <v>#N/A</v>
          </cell>
        </row>
        <row r="1647">
          <cell r="C1647" t="e">
            <v>#N/A</v>
          </cell>
          <cell r="D1647" t="e">
            <v>#N/A</v>
          </cell>
          <cell r="E1647" t="e">
            <v>#N/A</v>
          </cell>
        </row>
        <row r="1648">
          <cell r="C1648" t="e">
            <v>#N/A</v>
          </cell>
          <cell r="D1648" t="e">
            <v>#N/A</v>
          </cell>
          <cell r="E1648" t="e">
            <v>#N/A</v>
          </cell>
        </row>
        <row r="1649">
          <cell r="C1649" t="e">
            <v>#N/A</v>
          </cell>
          <cell r="D1649" t="e">
            <v>#N/A</v>
          </cell>
          <cell r="E1649" t="e">
            <v>#N/A</v>
          </cell>
        </row>
        <row r="1650">
          <cell r="C1650" t="e">
            <v>#N/A</v>
          </cell>
          <cell r="D1650" t="e">
            <v>#N/A</v>
          </cell>
          <cell r="E1650" t="e">
            <v>#N/A</v>
          </cell>
        </row>
        <row r="1651">
          <cell r="C1651" t="e">
            <v>#N/A</v>
          </cell>
          <cell r="D1651" t="e">
            <v>#N/A</v>
          </cell>
          <cell r="E1651" t="e">
            <v>#N/A</v>
          </cell>
        </row>
        <row r="1652">
          <cell r="C1652" t="e">
            <v>#N/A</v>
          </cell>
          <cell r="D1652" t="e">
            <v>#N/A</v>
          </cell>
          <cell r="E1652" t="e">
            <v>#N/A</v>
          </cell>
        </row>
        <row r="1653">
          <cell r="C1653" t="e">
            <v>#N/A</v>
          </cell>
          <cell r="D1653" t="e">
            <v>#N/A</v>
          </cell>
          <cell r="E1653" t="e">
            <v>#N/A</v>
          </cell>
        </row>
        <row r="1654">
          <cell r="C1654" t="e">
            <v>#N/A</v>
          </cell>
          <cell r="D1654" t="e">
            <v>#N/A</v>
          </cell>
          <cell r="E1654" t="e">
            <v>#N/A</v>
          </cell>
        </row>
        <row r="1655">
          <cell r="C1655" t="e">
            <v>#N/A</v>
          </cell>
          <cell r="D1655" t="e">
            <v>#N/A</v>
          </cell>
          <cell r="E1655" t="e">
            <v>#N/A</v>
          </cell>
        </row>
        <row r="1656">
          <cell r="C1656" t="e">
            <v>#N/A</v>
          </cell>
          <cell r="D1656" t="e">
            <v>#N/A</v>
          </cell>
          <cell r="E1656" t="e">
            <v>#N/A</v>
          </cell>
        </row>
        <row r="1657">
          <cell r="C1657" t="e">
            <v>#N/A</v>
          </cell>
          <cell r="D1657" t="e">
            <v>#N/A</v>
          </cell>
          <cell r="E1657" t="e">
            <v>#N/A</v>
          </cell>
        </row>
        <row r="1658">
          <cell r="C1658" t="e">
            <v>#N/A</v>
          </cell>
          <cell r="D1658" t="e">
            <v>#N/A</v>
          </cell>
          <cell r="E1658" t="e">
            <v>#N/A</v>
          </cell>
        </row>
        <row r="1659">
          <cell r="C1659" t="e">
            <v>#N/A</v>
          </cell>
          <cell r="D1659" t="e">
            <v>#N/A</v>
          </cell>
          <cell r="E1659" t="e">
            <v>#N/A</v>
          </cell>
        </row>
        <row r="1660">
          <cell r="C1660" t="e">
            <v>#N/A</v>
          </cell>
          <cell r="D1660" t="e">
            <v>#N/A</v>
          </cell>
          <cell r="E1660" t="e">
            <v>#N/A</v>
          </cell>
        </row>
        <row r="1661">
          <cell r="C1661" t="e">
            <v>#N/A</v>
          </cell>
          <cell r="D1661" t="e">
            <v>#N/A</v>
          </cell>
          <cell r="E1661" t="e">
            <v>#N/A</v>
          </cell>
        </row>
        <row r="1662">
          <cell r="C1662" t="e">
            <v>#N/A</v>
          </cell>
          <cell r="D1662" t="e">
            <v>#N/A</v>
          </cell>
          <cell r="E1662" t="e">
            <v>#N/A</v>
          </cell>
        </row>
        <row r="1663">
          <cell r="C1663" t="e">
            <v>#N/A</v>
          </cell>
          <cell r="D1663" t="e">
            <v>#N/A</v>
          </cell>
          <cell r="E1663" t="e">
            <v>#N/A</v>
          </cell>
        </row>
        <row r="1664">
          <cell r="C1664" t="e">
            <v>#N/A</v>
          </cell>
          <cell r="D1664" t="e">
            <v>#N/A</v>
          </cell>
          <cell r="E1664" t="e">
            <v>#N/A</v>
          </cell>
        </row>
        <row r="1665">
          <cell r="C1665" t="e">
            <v>#N/A</v>
          </cell>
          <cell r="D1665" t="e">
            <v>#N/A</v>
          </cell>
          <cell r="E1665" t="e">
            <v>#N/A</v>
          </cell>
        </row>
        <row r="1666">
          <cell r="C1666" t="e">
            <v>#N/A</v>
          </cell>
          <cell r="D1666" t="e">
            <v>#N/A</v>
          </cell>
          <cell r="E1666" t="e">
            <v>#N/A</v>
          </cell>
        </row>
        <row r="1667">
          <cell r="C1667" t="e">
            <v>#N/A</v>
          </cell>
          <cell r="D1667" t="e">
            <v>#N/A</v>
          </cell>
          <cell r="E1667" t="e">
            <v>#N/A</v>
          </cell>
        </row>
        <row r="1668">
          <cell r="C1668" t="e">
            <v>#N/A</v>
          </cell>
          <cell r="D1668" t="e">
            <v>#N/A</v>
          </cell>
          <cell r="E1668" t="e">
            <v>#N/A</v>
          </cell>
        </row>
        <row r="1669">
          <cell r="C1669" t="e">
            <v>#N/A</v>
          </cell>
          <cell r="D1669" t="e">
            <v>#N/A</v>
          </cell>
          <cell r="E1669" t="e">
            <v>#N/A</v>
          </cell>
        </row>
        <row r="1670">
          <cell r="C1670" t="e">
            <v>#N/A</v>
          </cell>
          <cell r="D1670" t="e">
            <v>#N/A</v>
          </cell>
          <cell r="E1670" t="e">
            <v>#N/A</v>
          </cell>
        </row>
        <row r="1671">
          <cell r="C1671" t="e">
            <v>#N/A</v>
          </cell>
          <cell r="D1671" t="e">
            <v>#N/A</v>
          </cell>
          <cell r="E1671" t="e">
            <v>#N/A</v>
          </cell>
        </row>
        <row r="1672">
          <cell r="C1672" t="e">
            <v>#N/A</v>
          </cell>
          <cell r="D1672" t="e">
            <v>#N/A</v>
          </cell>
          <cell r="E1672" t="e">
            <v>#N/A</v>
          </cell>
        </row>
        <row r="1673">
          <cell r="C1673" t="e">
            <v>#N/A</v>
          </cell>
          <cell r="D1673" t="e">
            <v>#N/A</v>
          </cell>
          <cell r="E1673" t="e">
            <v>#N/A</v>
          </cell>
        </row>
        <row r="1674">
          <cell r="C1674" t="e">
            <v>#N/A</v>
          </cell>
          <cell r="D1674" t="e">
            <v>#N/A</v>
          </cell>
          <cell r="E1674" t="e">
            <v>#N/A</v>
          </cell>
        </row>
        <row r="1675">
          <cell r="C1675" t="e">
            <v>#N/A</v>
          </cell>
          <cell r="D1675" t="e">
            <v>#N/A</v>
          </cell>
          <cell r="E1675" t="e">
            <v>#N/A</v>
          </cell>
        </row>
        <row r="1676">
          <cell r="C1676" t="e">
            <v>#N/A</v>
          </cell>
          <cell r="D1676" t="e">
            <v>#N/A</v>
          </cell>
          <cell r="E1676" t="e">
            <v>#N/A</v>
          </cell>
        </row>
        <row r="1677">
          <cell r="C1677" t="e">
            <v>#N/A</v>
          </cell>
          <cell r="D1677" t="e">
            <v>#N/A</v>
          </cell>
          <cell r="E1677" t="e">
            <v>#N/A</v>
          </cell>
        </row>
        <row r="1678">
          <cell r="C1678" t="e">
            <v>#N/A</v>
          </cell>
          <cell r="D1678" t="e">
            <v>#N/A</v>
          </cell>
          <cell r="E1678" t="e">
            <v>#N/A</v>
          </cell>
        </row>
        <row r="1679">
          <cell r="C1679" t="e">
            <v>#N/A</v>
          </cell>
          <cell r="D1679" t="e">
            <v>#N/A</v>
          </cell>
          <cell r="E1679" t="e">
            <v>#N/A</v>
          </cell>
        </row>
        <row r="1680">
          <cell r="C1680" t="e">
            <v>#N/A</v>
          </cell>
          <cell r="D1680" t="e">
            <v>#N/A</v>
          </cell>
          <cell r="E1680" t="e">
            <v>#N/A</v>
          </cell>
        </row>
        <row r="1681">
          <cell r="C1681" t="e">
            <v>#N/A</v>
          </cell>
          <cell r="D1681" t="e">
            <v>#N/A</v>
          </cell>
          <cell r="E1681" t="e">
            <v>#N/A</v>
          </cell>
        </row>
        <row r="1682">
          <cell r="C1682" t="e">
            <v>#N/A</v>
          </cell>
          <cell r="D1682" t="e">
            <v>#N/A</v>
          </cell>
          <cell r="E1682" t="e">
            <v>#N/A</v>
          </cell>
        </row>
        <row r="1683">
          <cell r="C1683" t="e">
            <v>#N/A</v>
          </cell>
          <cell r="D1683" t="e">
            <v>#N/A</v>
          </cell>
          <cell r="E1683" t="e">
            <v>#N/A</v>
          </cell>
        </row>
        <row r="1684">
          <cell r="C1684" t="e">
            <v>#N/A</v>
          </cell>
          <cell r="D1684" t="e">
            <v>#N/A</v>
          </cell>
          <cell r="E1684" t="e">
            <v>#N/A</v>
          </cell>
        </row>
        <row r="1685">
          <cell r="C1685" t="e">
            <v>#N/A</v>
          </cell>
          <cell r="D1685" t="e">
            <v>#N/A</v>
          </cell>
          <cell r="E1685" t="e">
            <v>#N/A</v>
          </cell>
        </row>
        <row r="1686">
          <cell r="C1686" t="e">
            <v>#N/A</v>
          </cell>
          <cell r="D1686" t="e">
            <v>#N/A</v>
          </cell>
          <cell r="E1686" t="e">
            <v>#N/A</v>
          </cell>
        </row>
        <row r="1687">
          <cell r="C1687" t="e">
            <v>#N/A</v>
          </cell>
          <cell r="D1687" t="e">
            <v>#N/A</v>
          </cell>
          <cell r="E1687" t="e">
            <v>#N/A</v>
          </cell>
        </row>
        <row r="1688">
          <cell r="C1688" t="e">
            <v>#N/A</v>
          </cell>
          <cell r="D1688" t="e">
            <v>#N/A</v>
          </cell>
          <cell r="E1688" t="e">
            <v>#N/A</v>
          </cell>
        </row>
        <row r="1689">
          <cell r="C1689" t="e">
            <v>#N/A</v>
          </cell>
          <cell r="D1689" t="e">
            <v>#N/A</v>
          </cell>
          <cell r="E1689" t="e">
            <v>#N/A</v>
          </cell>
        </row>
        <row r="1690">
          <cell r="C1690" t="e">
            <v>#N/A</v>
          </cell>
          <cell r="D1690" t="e">
            <v>#N/A</v>
          </cell>
          <cell r="E1690" t="e">
            <v>#N/A</v>
          </cell>
        </row>
        <row r="1691">
          <cell r="C1691" t="e">
            <v>#N/A</v>
          </cell>
          <cell r="D1691" t="e">
            <v>#N/A</v>
          </cell>
          <cell r="E1691" t="e">
            <v>#N/A</v>
          </cell>
        </row>
        <row r="1692">
          <cell r="C1692" t="e">
            <v>#N/A</v>
          </cell>
          <cell r="D1692" t="e">
            <v>#N/A</v>
          </cell>
          <cell r="E1692" t="e">
            <v>#N/A</v>
          </cell>
        </row>
        <row r="1693">
          <cell r="C1693" t="e">
            <v>#N/A</v>
          </cell>
          <cell r="D1693" t="e">
            <v>#N/A</v>
          </cell>
          <cell r="E1693" t="e">
            <v>#N/A</v>
          </cell>
        </row>
        <row r="1694">
          <cell r="C1694" t="e">
            <v>#N/A</v>
          </cell>
          <cell r="D1694" t="e">
            <v>#N/A</v>
          </cell>
          <cell r="E1694" t="e">
            <v>#N/A</v>
          </cell>
        </row>
        <row r="1695">
          <cell r="C1695" t="e">
            <v>#N/A</v>
          </cell>
          <cell r="D1695" t="e">
            <v>#N/A</v>
          </cell>
          <cell r="E1695" t="e">
            <v>#N/A</v>
          </cell>
        </row>
        <row r="1696">
          <cell r="C1696" t="e">
            <v>#N/A</v>
          </cell>
          <cell r="D1696" t="e">
            <v>#N/A</v>
          </cell>
          <cell r="E1696" t="e">
            <v>#N/A</v>
          </cell>
        </row>
        <row r="1697">
          <cell r="C1697" t="e">
            <v>#N/A</v>
          </cell>
          <cell r="D1697" t="e">
            <v>#N/A</v>
          </cell>
          <cell r="E1697" t="e">
            <v>#N/A</v>
          </cell>
        </row>
        <row r="1698">
          <cell r="C1698" t="e">
            <v>#N/A</v>
          </cell>
          <cell r="D1698" t="e">
            <v>#N/A</v>
          </cell>
          <cell r="E1698" t="e">
            <v>#N/A</v>
          </cell>
        </row>
        <row r="1699">
          <cell r="C1699" t="e">
            <v>#N/A</v>
          </cell>
          <cell r="D1699" t="e">
            <v>#N/A</v>
          </cell>
          <cell r="E1699" t="e">
            <v>#N/A</v>
          </cell>
        </row>
        <row r="1700">
          <cell r="C1700" t="e">
            <v>#N/A</v>
          </cell>
          <cell r="D1700" t="e">
            <v>#N/A</v>
          </cell>
          <cell r="E1700" t="e">
            <v>#N/A</v>
          </cell>
        </row>
        <row r="1701">
          <cell r="C1701" t="e">
            <v>#N/A</v>
          </cell>
          <cell r="D1701" t="e">
            <v>#N/A</v>
          </cell>
          <cell r="E1701" t="e">
            <v>#N/A</v>
          </cell>
        </row>
        <row r="1702">
          <cell r="C1702" t="e">
            <v>#N/A</v>
          </cell>
          <cell r="D1702" t="e">
            <v>#N/A</v>
          </cell>
          <cell r="E1702" t="e">
            <v>#N/A</v>
          </cell>
        </row>
        <row r="1703">
          <cell r="C1703" t="e">
            <v>#N/A</v>
          </cell>
          <cell r="D1703" t="e">
            <v>#N/A</v>
          </cell>
          <cell r="E1703" t="e">
            <v>#N/A</v>
          </cell>
        </row>
        <row r="1704">
          <cell r="C1704" t="e">
            <v>#N/A</v>
          </cell>
          <cell r="D1704" t="e">
            <v>#N/A</v>
          </cell>
          <cell r="E1704" t="e">
            <v>#N/A</v>
          </cell>
        </row>
        <row r="1705">
          <cell r="C1705" t="e">
            <v>#N/A</v>
          </cell>
          <cell r="D1705" t="e">
            <v>#N/A</v>
          </cell>
          <cell r="E1705" t="e">
            <v>#N/A</v>
          </cell>
        </row>
        <row r="1706">
          <cell r="C1706" t="e">
            <v>#N/A</v>
          </cell>
          <cell r="D1706" t="e">
            <v>#N/A</v>
          </cell>
          <cell r="E1706" t="e">
            <v>#N/A</v>
          </cell>
        </row>
        <row r="1707">
          <cell r="C1707" t="e">
            <v>#N/A</v>
          </cell>
          <cell r="D1707" t="e">
            <v>#N/A</v>
          </cell>
          <cell r="E1707" t="e">
            <v>#N/A</v>
          </cell>
        </row>
        <row r="1708">
          <cell r="C1708" t="e">
            <v>#N/A</v>
          </cell>
          <cell r="D1708" t="e">
            <v>#N/A</v>
          </cell>
          <cell r="E1708" t="e">
            <v>#N/A</v>
          </cell>
        </row>
        <row r="1709">
          <cell r="C1709" t="e">
            <v>#N/A</v>
          </cell>
          <cell r="D1709" t="e">
            <v>#N/A</v>
          </cell>
          <cell r="E1709" t="e">
            <v>#N/A</v>
          </cell>
        </row>
        <row r="1710">
          <cell r="C1710" t="e">
            <v>#N/A</v>
          </cell>
          <cell r="D1710" t="e">
            <v>#N/A</v>
          </cell>
          <cell r="E1710" t="e">
            <v>#N/A</v>
          </cell>
        </row>
        <row r="1711">
          <cell r="C1711" t="e">
            <v>#N/A</v>
          </cell>
          <cell r="D1711" t="e">
            <v>#N/A</v>
          </cell>
          <cell r="E1711" t="e">
            <v>#N/A</v>
          </cell>
        </row>
        <row r="1712">
          <cell r="C1712" t="e">
            <v>#N/A</v>
          </cell>
          <cell r="D1712" t="e">
            <v>#N/A</v>
          </cell>
          <cell r="E1712" t="e">
            <v>#N/A</v>
          </cell>
        </row>
        <row r="1713">
          <cell r="C1713" t="e">
            <v>#N/A</v>
          </cell>
          <cell r="D1713" t="e">
            <v>#N/A</v>
          </cell>
          <cell r="E1713" t="e">
            <v>#N/A</v>
          </cell>
        </row>
        <row r="1714">
          <cell r="C1714" t="e">
            <v>#N/A</v>
          </cell>
          <cell r="D1714" t="e">
            <v>#N/A</v>
          </cell>
          <cell r="E1714" t="e">
            <v>#N/A</v>
          </cell>
        </row>
        <row r="1715">
          <cell r="C1715" t="e">
            <v>#N/A</v>
          </cell>
          <cell r="D1715" t="e">
            <v>#N/A</v>
          </cell>
          <cell r="E1715" t="e">
            <v>#N/A</v>
          </cell>
        </row>
        <row r="1716">
          <cell r="C1716" t="e">
            <v>#N/A</v>
          </cell>
          <cell r="D1716" t="e">
            <v>#N/A</v>
          </cell>
          <cell r="E1716" t="e">
            <v>#N/A</v>
          </cell>
        </row>
        <row r="1717">
          <cell r="C1717" t="e">
            <v>#N/A</v>
          </cell>
          <cell r="D1717" t="e">
            <v>#N/A</v>
          </cell>
          <cell r="E1717" t="e">
            <v>#N/A</v>
          </cell>
        </row>
        <row r="1718">
          <cell r="C1718" t="e">
            <v>#N/A</v>
          </cell>
          <cell r="D1718" t="e">
            <v>#N/A</v>
          </cell>
          <cell r="E1718" t="e">
            <v>#N/A</v>
          </cell>
        </row>
        <row r="1719">
          <cell r="C1719" t="e">
            <v>#N/A</v>
          </cell>
          <cell r="D1719" t="e">
            <v>#N/A</v>
          </cell>
          <cell r="E1719" t="e">
            <v>#N/A</v>
          </cell>
        </row>
        <row r="1720">
          <cell r="C1720" t="e">
            <v>#N/A</v>
          </cell>
          <cell r="D1720" t="e">
            <v>#N/A</v>
          </cell>
          <cell r="E1720" t="e">
            <v>#N/A</v>
          </cell>
        </row>
        <row r="1721">
          <cell r="C1721" t="e">
            <v>#N/A</v>
          </cell>
          <cell r="D1721" t="e">
            <v>#N/A</v>
          </cell>
          <cell r="E1721" t="e">
            <v>#N/A</v>
          </cell>
        </row>
        <row r="1722">
          <cell r="C1722" t="e">
            <v>#N/A</v>
          </cell>
          <cell r="D1722" t="e">
            <v>#N/A</v>
          </cell>
          <cell r="E1722" t="e">
            <v>#N/A</v>
          </cell>
        </row>
        <row r="1723">
          <cell r="C1723" t="e">
            <v>#N/A</v>
          </cell>
          <cell r="D1723" t="e">
            <v>#N/A</v>
          </cell>
          <cell r="E1723" t="e">
            <v>#N/A</v>
          </cell>
        </row>
        <row r="1724">
          <cell r="C1724" t="e">
            <v>#N/A</v>
          </cell>
          <cell r="D1724" t="e">
            <v>#N/A</v>
          </cell>
          <cell r="E1724" t="e">
            <v>#N/A</v>
          </cell>
        </row>
        <row r="1725">
          <cell r="C1725" t="e">
            <v>#N/A</v>
          </cell>
          <cell r="D1725" t="e">
            <v>#N/A</v>
          </cell>
          <cell r="E1725" t="e">
            <v>#N/A</v>
          </cell>
        </row>
        <row r="1726">
          <cell r="C1726" t="e">
            <v>#N/A</v>
          </cell>
          <cell r="D1726" t="e">
            <v>#N/A</v>
          </cell>
          <cell r="E1726" t="e">
            <v>#N/A</v>
          </cell>
        </row>
        <row r="1727">
          <cell r="C1727" t="e">
            <v>#N/A</v>
          </cell>
          <cell r="D1727" t="e">
            <v>#N/A</v>
          </cell>
          <cell r="E1727" t="e">
            <v>#N/A</v>
          </cell>
        </row>
        <row r="1728">
          <cell r="C1728" t="e">
            <v>#N/A</v>
          </cell>
          <cell r="D1728" t="e">
            <v>#N/A</v>
          </cell>
          <cell r="E1728" t="e">
            <v>#N/A</v>
          </cell>
        </row>
        <row r="1729">
          <cell r="C1729" t="e">
            <v>#N/A</v>
          </cell>
          <cell r="D1729" t="e">
            <v>#N/A</v>
          </cell>
          <cell r="E1729" t="e">
            <v>#N/A</v>
          </cell>
        </row>
        <row r="1730">
          <cell r="C1730" t="e">
            <v>#N/A</v>
          </cell>
          <cell r="D1730" t="e">
            <v>#N/A</v>
          </cell>
          <cell r="E1730" t="e">
            <v>#N/A</v>
          </cell>
        </row>
        <row r="1731">
          <cell r="C1731" t="e">
            <v>#N/A</v>
          </cell>
          <cell r="D1731" t="e">
            <v>#N/A</v>
          </cell>
          <cell r="E1731" t="e">
            <v>#N/A</v>
          </cell>
        </row>
        <row r="1732">
          <cell r="C1732" t="e">
            <v>#N/A</v>
          </cell>
          <cell r="D1732" t="e">
            <v>#N/A</v>
          </cell>
          <cell r="E1732" t="e">
            <v>#N/A</v>
          </cell>
        </row>
        <row r="1733">
          <cell r="C1733" t="e">
            <v>#N/A</v>
          </cell>
          <cell r="D1733" t="e">
            <v>#N/A</v>
          </cell>
          <cell r="E1733" t="e">
            <v>#N/A</v>
          </cell>
        </row>
        <row r="1734">
          <cell r="C1734" t="e">
            <v>#N/A</v>
          </cell>
          <cell r="D1734" t="e">
            <v>#N/A</v>
          </cell>
          <cell r="E1734" t="e">
            <v>#N/A</v>
          </cell>
        </row>
        <row r="1735">
          <cell r="C1735" t="e">
            <v>#N/A</v>
          </cell>
          <cell r="D1735" t="e">
            <v>#N/A</v>
          </cell>
          <cell r="E1735" t="e">
            <v>#N/A</v>
          </cell>
        </row>
        <row r="1736">
          <cell r="C1736" t="e">
            <v>#N/A</v>
          </cell>
          <cell r="D1736" t="e">
            <v>#N/A</v>
          </cell>
          <cell r="E1736" t="e">
            <v>#N/A</v>
          </cell>
        </row>
        <row r="1737">
          <cell r="C1737" t="e">
            <v>#N/A</v>
          </cell>
          <cell r="D1737" t="e">
            <v>#N/A</v>
          </cell>
          <cell r="E1737" t="e">
            <v>#N/A</v>
          </cell>
        </row>
        <row r="1738">
          <cell r="C1738" t="e">
            <v>#N/A</v>
          </cell>
          <cell r="D1738" t="e">
            <v>#N/A</v>
          </cell>
          <cell r="E1738" t="e">
            <v>#N/A</v>
          </cell>
        </row>
        <row r="1739">
          <cell r="C1739" t="e">
            <v>#N/A</v>
          </cell>
          <cell r="D1739" t="e">
            <v>#N/A</v>
          </cell>
          <cell r="E1739" t="e">
            <v>#N/A</v>
          </cell>
        </row>
        <row r="1740">
          <cell r="C1740" t="e">
            <v>#N/A</v>
          </cell>
          <cell r="D1740" t="e">
            <v>#N/A</v>
          </cell>
          <cell r="E1740" t="e">
            <v>#N/A</v>
          </cell>
        </row>
        <row r="1741">
          <cell r="C1741" t="e">
            <v>#N/A</v>
          </cell>
          <cell r="D1741" t="e">
            <v>#N/A</v>
          </cell>
          <cell r="E1741" t="e">
            <v>#N/A</v>
          </cell>
        </row>
        <row r="1742">
          <cell r="C1742" t="e">
            <v>#N/A</v>
          </cell>
          <cell r="D1742" t="e">
            <v>#N/A</v>
          </cell>
          <cell r="E1742" t="e">
            <v>#N/A</v>
          </cell>
        </row>
        <row r="1743">
          <cell r="C1743" t="e">
            <v>#N/A</v>
          </cell>
          <cell r="D1743" t="e">
            <v>#N/A</v>
          </cell>
          <cell r="E1743" t="e">
            <v>#N/A</v>
          </cell>
        </row>
        <row r="1744">
          <cell r="C1744" t="e">
            <v>#N/A</v>
          </cell>
          <cell r="D1744" t="e">
            <v>#N/A</v>
          </cell>
          <cell r="E1744" t="e">
            <v>#N/A</v>
          </cell>
        </row>
        <row r="1745">
          <cell r="C1745" t="e">
            <v>#N/A</v>
          </cell>
          <cell r="D1745" t="e">
            <v>#N/A</v>
          </cell>
          <cell r="E1745" t="e">
            <v>#N/A</v>
          </cell>
        </row>
        <row r="1746">
          <cell r="C1746" t="e">
            <v>#N/A</v>
          </cell>
          <cell r="D1746" t="e">
            <v>#N/A</v>
          </cell>
          <cell r="E1746" t="e">
            <v>#N/A</v>
          </cell>
        </row>
        <row r="1747">
          <cell r="C1747" t="e">
            <v>#N/A</v>
          </cell>
          <cell r="D1747" t="e">
            <v>#N/A</v>
          </cell>
          <cell r="E1747" t="e">
            <v>#N/A</v>
          </cell>
        </row>
        <row r="1748">
          <cell r="C1748" t="e">
            <v>#N/A</v>
          </cell>
          <cell r="D1748" t="e">
            <v>#N/A</v>
          </cell>
          <cell r="E1748" t="e">
            <v>#N/A</v>
          </cell>
        </row>
        <row r="1749">
          <cell r="C1749" t="e">
            <v>#N/A</v>
          </cell>
          <cell r="D1749" t="e">
            <v>#N/A</v>
          </cell>
          <cell r="E1749" t="e">
            <v>#N/A</v>
          </cell>
        </row>
        <row r="1750">
          <cell r="C1750" t="e">
            <v>#N/A</v>
          </cell>
          <cell r="D1750" t="e">
            <v>#N/A</v>
          </cell>
          <cell r="E1750" t="e">
            <v>#N/A</v>
          </cell>
        </row>
        <row r="1751">
          <cell r="C1751" t="e">
            <v>#N/A</v>
          </cell>
          <cell r="D1751" t="e">
            <v>#N/A</v>
          </cell>
          <cell r="E1751" t="e">
            <v>#N/A</v>
          </cell>
        </row>
        <row r="1752">
          <cell r="C1752" t="e">
            <v>#N/A</v>
          </cell>
          <cell r="D1752" t="e">
            <v>#N/A</v>
          </cell>
          <cell r="E1752" t="e">
            <v>#N/A</v>
          </cell>
        </row>
        <row r="1753">
          <cell r="C1753" t="e">
            <v>#N/A</v>
          </cell>
          <cell r="D1753" t="e">
            <v>#N/A</v>
          </cell>
          <cell r="E1753" t="e">
            <v>#N/A</v>
          </cell>
        </row>
        <row r="1754">
          <cell r="C1754" t="e">
            <v>#N/A</v>
          </cell>
          <cell r="D1754" t="e">
            <v>#N/A</v>
          </cell>
          <cell r="E1754" t="e">
            <v>#N/A</v>
          </cell>
        </row>
        <row r="1755">
          <cell r="C1755" t="e">
            <v>#N/A</v>
          </cell>
          <cell r="D1755" t="e">
            <v>#N/A</v>
          </cell>
          <cell r="E1755" t="e">
            <v>#N/A</v>
          </cell>
        </row>
        <row r="1756">
          <cell r="C1756" t="e">
            <v>#N/A</v>
          </cell>
          <cell r="D1756" t="e">
            <v>#N/A</v>
          </cell>
          <cell r="E1756" t="e">
            <v>#N/A</v>
          </cell>
        </row>
        <row r="1757">
          <cell r="C1757" t="e">
            <v>#N/A</v>
          </cell>
          <cell r="D1757" t="e">
            <v>#N/A</v>
          </cell>
          <cell r="E1757" t="e">
            <v>#N/A</v>
          </cell>
        </row>
        <row r="1758">
          <cell r="C1758" t="e">
            <v>#N/A</v>
          </cell>
          <cell r="D1758" t="e">
            <v>#N/A</v>
          </cell>
          <cell r="E1758" t="e">
            <v>#N/A</v>
          </cell>
        </row>
        <row r="1759">
          <cell r="C1759" t="e">
            <v>#N/A</v>
          </cell>
          <cell r="D1759" t="e">
            <v>#N/A</v>
          </cell>
          <cell r="E1759" t="e">
            <v>#N/A</v>
          </cell>
        </row>
        <row r="1760">
          <cell r="C1760" t="e">
            <v>#N/A</v>
          </cell>
          <cell r="D1760" t="e">
            <v>#N/A</v>
          </cell>
          <cell r="E1760" t="e">
            <v>#N/A</v>
          </cell>
        </row>
        <row r="1761">
          <cell r="C1761" t="e">
            <v>#N/A</v>
          </cell>
          <cell r="D1761" t="e">
            <v>#N/A</v>
          </cell>
          <cell r="E1761" t="e">
            <v>#N/A</v>
          </cell>
        </row>
        <row r="1762">
          <cell r="C1762" t="e">
            <v>#N/A</v>
          </cell>
          <cell r="D1762" t="e">
            <v>#N/A</v>
          </cell>
          <cell r="E1762" t="e">
            <v>#N/A</v>
          </cell>
        </row>
        <row r="1763">
          <cell r="C1763" t="e">
            <v>#N/A</v>
          </cell>
          <cell r="D1763" t="e">
            <v>#N/A</v>
          </cell>
          <cell r="E1763" t="e">
            <v>#N/A</v>
          </cell>
        </row>
        <row r="1764">
          <cell r="C1764" t="e">
            <v>#N/A</v>
          </cell>
          <cell r="D1764" t="e">
            <v>#N/A</v>
          </cell>
          <cell r="E1764" t="e">
            <v>#N/A</v>
          </cell>
        </row>
        <row r="1765">
          <cell r="C1765" t="e">
            <v>#N/A</v>
          </cell>
          <cell r="D1765" t="e">
            <v>#N/A</v>
          </cell>
          <cell r="E1765" t="e">
            <v>#N/A</v>
          </cell>
        </row>
        <row r="1766">
          <cell r="C1766" t="e">
            <v>#N/A</v>
          </cell>
          <cell r="D1766" t="e">
            <v>#N/A</v>
          </cell>
          <cell r="E1766" t="e">
            <v>#N/A</v>
          </cell>
        </row>
        <row r="1767">
          <cell r="C1767" t="e">
            <v>#N/A</v>
          </cell>
          <cell r="D1767" t="e">
            <v>#N/A</v>
          </cell>
          <cell r="E1767" t="e">
            <v>#N/A</v>
          </cell>
        </row>
        <row r="1768">
          <cell r="C1768" t="e">
            <v>#N/A</v>
          </cell>
          <cell r="D1768" t="e">
            <v>#N/A</v>
          </cell>
          <cell r="E1768" t="e">
            <v>#N/A</v>
          </cell>
        </row>
        <row r="1769">
          <cell r="C1769" t="e">
            <v>#N/A</v>
          </cell>
          <cell r="D1769" t="e">
            <v>#N/A</v>
          </cell>
          <cell r="E1769" t="e">
            <v>#N/A</v>
          </cell>
        </row>
        <row r="1770">
          <cell r="C1770" t="e">
            <v>#N/A</v>
          </cell>
          <cell r="D1770" t="e">
            <v>#N/A</v>
          </cell>
          <cell r="E1770" t="e">
            <v>#N/A</v>
          </cell>
        </row>
        <row r="1771">
          <cell r="C1771" t="e">
            <v>#N/A</v>
          </cell>
          <cell r="D1771" t="e">
            <v>#N/A</v>
          </cell>
          <cell r="E1771" t="e">
            <v>#N/A</v>
          </cell>
        </row>
        <row r="1772">
          <cell r="C1772" t="e">
            <v>#N/A</v>
          </cell>
          <cell r="D1772" t="e">
            <v>#N/A</v>
          </cell>
          <cell r="E1772" t="e">
            <v>#N/A</v>
          </cell>
        </row>
        <row r="1773">
          <cell r="C1773" t="e">
            <v>#N/A</v>
          </cell>
          <cell r="D1773" t="e">
            <v>#N/A</v>
          </cell>
          <cell r="E1773" t="e">
            <v>#N/A</v>
          </cell>
        </row>
        <row r="1774">
          <cell r="C1774" t="e">
            <v>#N/A</v>
          </cell>
          <cell r="D1774" t="e">
            <v>#N/A</v>
          </cell>
          <cell r="E1774" t="e">
            <v>#N/A</v>
          </cell>
        </row>
        <row r="1775">
          <cell r="C1775" t="e">
            <v>#N/A</v>
          </cell>
          <cell r="D1775" t="e">
            <v>#N/A</v>
          </cell>
          <cell r="E1775" t="e">
            <v>#N/A</v>
          </cell>
        </row>
        <row r="1776">
          <cell r="C1776" t="e">
            <v>#N/A</v>
          </cell>
          <cell r="D1776" t="e">
            <v>#N/A</v>
          </cell>
          <cell r="E1776" t="e">
            <v>#N/A</v>
          </cell>
        </row>
        <row r="1777">
          <cell r="C1777" t="e">
            <v>#N/A</v>
          </cell>
          <cell r="D1777" t="e">
            <v>#N/A</v>
          </cell>
          <cell r="E1777" t="e">
            <v>#N/A</v>
          </cell>
        </row>
        <row r="1778">
          <cell r="C1778" t="e">
            <v>#N/A</v>
          </cell>
          <cell r="D1778" t="e">
            <v>#N/A</v>
          </cell>
          <cell r="E1778" t="e">
            <v>#N/A</v>
          </cell>
        </row>
        <row r="1779">
          <cell r="C1779" t="e">
            <v>#N/A</v>
          </cell>
          <cell r="D1779" t="e">
            <v>#N/A</v>
          </cell>
          <cell r="E1779" t="e">
            <v>#N/A</v>
          </cell>
        </row>
        <row r="1780">
          <cell r="C1780" t="e">
            <v>#N/A</v>
          </cell>
          <cell r="D1780" t="e">
            <v>#N/A</v>
          </cell>
          <cell r="E1780" t="e">
            <v>#N/A</v>
          </cell>
        </row>
        <row r="1781">
          <cell r="C1781" t="e">
            <v>#N/A</v>
          </cell>
          <cell r="D1781" t="e">
            <v>#N/A</v>
          </cell>
          <cell r="E1781" t="e">
            <v>#N/A</v>
          </cell>
        </row>
        <row r="1782">
          <cell r="C1782" t="e">
            <v>#N/A</v>
          </cell>
          <cell r="D1782" t="e">
            <v>#N/A</v>
          </cell>
          <cell r="E1782" t="e">
            <v>#N/A</v>
          </cell>
        </row>
        <row r="1783">
          <cell r="C1783" t="e">
            <v>#N/A</v>
          </cell>
          <cell r="D1783" t="e">
            <v>#N/A</v>
          </cell>
          <cell r="E1783" t="e">
            <v>#N/A</v>
          </cell>
        </row>
        <row r="1784">
          <cell r="C1784" t="e">
            <v>#N/A</v>
          </cell>
          <cell r="D1784" t="e">
            <v>#N/A</v>
          </cell>
          <cell r="E1784" t="e">
            <v>#N/A</v>
          </cell>
        </row>
        <row r="1785">
          <cell r="C1785" t="e">
            <v>#N/A</v>
          </cell>
          <cell r="D1785" t="e">
            <v>#N/A</v>
          </cell>
          <cell r="E1785" t="e">
            <v>#N/A</v>
          </cell>
        </row>
        <row r="1786">
          <cell r="C1786" t="e">
            <v>#N/A</v>
          </cell>
          <cell r="D1786" t="e">
            <v>#N/A</v>
          </cell>
          <cell r="E1786" t="e">
            <v>#N/A</v>
          </cell>
        </row>
        <row r="1787">
          <cell r="C1787" t="e">
            <v>#N/A</v>
          </cell>
          <cell r="D1787" t="e">
            <v>#N/A</v>
          </cell>
          <cell r="E1787" t="e">
            <v>#N/A</v>
          </cell>
        </row>
        <row r="1788">
          <cell r="C1788" t="e">
            <v>#N/A</v>
          </cell>
          <cell r="D1788" t="e">
            <v>#N/A</v>
          </cell>
          <cell r="E1788" t="e">
            <v>#N/A</v>
          </cell>
        </row>
        <row r="1789">
          <cell r="C1789" t="e">
            <v>#N/A</v>
          </cell>
          <cell r="D1789" t="e">
            <v>#N/A</v>
          </cell>
          <cell r="E1789" t="e">
            <v>#N/A</v>
          </cell>
        </row>
        <row r="1790">
          <cell r="C1790" t="e">
            <v>#N/A</v>
          </cell>
          <cell r="D1790" t="e">
            <v>#N/A</v>
          </cell>
          <cell r="E1790" t="e">
            <v>#N/A</v>
          </cell>
        </row>
        <row r="1791">
          <cell r="C1791" t="e">
            <v>#N/A</v>
          </cell>
          <cell r="D1791" t="e">
            <v>#N/A</v>
          </cell>
          <cell r="E1791" t="e">
            <v>#N/A</v>
          </cell>
        </row>
        <row r="1792">
          <cell r="C1792" t="e">
            <v>#N/A</v>
          </cell>
          <cell r="D1792" t="e">
            <v>#N/A</v>
          </cell>
          <cell r="E1792" t="e">
            <v>#N/A</v>
          </cell>
        </row>
        <row r="1793">
          <cell r="C1793" t="e">
            <v>#N/A</v>
          </cell>
          <cell r="D1793" t="e">
            <v>#N/A</v>
          </cell>
          <cell r="E1793" t="e">
            <v>#N/A</v>
          </cell>
        </row>
        <row r="1794">
          <cell r="C1794" t="e">
            <v>#N/A</v>
          </cell>
          <cell r="D1794" t="e">
            <v>#N/A</v>
          </cell>
          <cell r="E1794" t="e">
            <v>#N/A</v>
          </cell>
        </row>
        <row r="1795">
          <cell r="C1795" t="e">
            <v>#N/A</v>
          </cell>
          <cell r="D1795" t="e">
            <v>#N/A</v>
          </cell>
          <cell r="E1795" t="e">
            <v>#N/A</v>
          </cell>
        </row>
        <row r="1796">
          <cell r="C1796" t="e">
            <v>#N/A</v>
          </cell>
          <cell r="D1796" t="e">
            <v>#N/A</v>
          </cell>
          <cell r="E1796" t="e">
            <v>#N/A</v>
          </cell>
        </row>
        <row r="1797">
          <cell r="C1797" t="e">
            <v>#N/A</v>
          </cell>
          <cell r="D1797" t="e">
            <v>#N/A</v>
          </cell>
          <cell r="E1797" t="e">
            <v>#N/A</v>
          </cell>
        </row>
        <row r="1798">
          <cell r="C1798" t="e">
            <v>#N/A</v>
          </cell>
          <cell r="D1798" t="e">
            <v>#N/A</v>
          </cell>
          <cell r="E1798" t="e">
            <v>#N/A</v>
          </cell>
        </row>
        <row r="1799">
          <cell r="C1799" t="e">
            <v>#N/A</v>
          </cell>
          <cell r="D1799" t="e">
            <v>#N/A</v>
          </cell>
          <cell r="E1799" t="e">
            <v>#N/A</v>
          </cell>
        </row>
        <row r="1800">
          <cell r="C1800" t="e">
            <v>#N/A</v>
          </cell>
          <cell r="D1800" t="e">
            <v>#N/A</v>
          </cell>
          <cell r="E1800" t="e">
            <v>#N/A</v>
          </cell>
        </row>
        <row r="1801">
          <cell r="C1801" t="e">
            <v>#N/A</v>
          </cell>
          <cell r="D1801" t="e">
            <v>#N/A</v>
          </cell>
          <cell r="E1801" t="e">
            <v>#N/A</v>
          </cell>
        </row>
        <row r="1802">
          <cell r="C1802" t="e">
            <v>#N/A</v>
          </cell>
          <cell r="D1802" t="e">
            <v>#N/A</v>
          </cell>
          <cell r="E1802" t="e">
            <v>#N/A</v>
          </cell>
        </row>
        <row r="1803">
          <cell r="C1803" t="e">
            <v>#N/A</v>
          </cell>
          <cell r="D1803" t="e">
            <v>#N/A</v>
          </cell>
          <cell r="E1803" t="e">
            <v>#N/A</v>
          </cell>
        </row>
        <row r="1804">
          <cell r="C1804" t="e">
            <v>#N/A</v>
          </cell>
          <cell r="D1804" t="e">
            <v>#N/A</v>
          </cell>
          <cell r="E1804" t="e">
            <v>#N/A</v>
          </cell>
        </row>
        <row r="1805">
          <cell r="C1805" t="e">
            <v>#N/A</v>
          </cell>
          <cell r="D1805" t="e">
            <v>#N/A</v>
          </cell>
          <cell r="E1805" t="e">
            <v>#N/A</v>
          </cell>
        </row>
        <row r="1806">
          <cell r="C1806" t="e">
            <v>#N/A</v>
          </cell>
          <cell r="D1806" t="e">
            <v>#N/A</v>
          </cell>
          <cell r="E1806" t="e">
            <v>#N/A</v>
          </cell>
        </row>
        <row r="1807">
          <cell r="C1807" t="e">
            <v>#N/A</v>
          </cell>
          <cell r="D1807" t="e">
            <v>#N/A</v>
          </cell>
          <cell r="E1807" t="e">
            <v>#N/A</v>
          </cell>
        </row>
        <row r="1808">
          <cell r="C1808" t="e">
            <v>#N/A</v>
          </cell>
          <cell r="D1808" t="e">
            <v>#N/A</v>
          </cell>
          <cell r="E1808" t="e">
            <v>#N/A</v>
          </cell>
        </row>
        <row r="1809">
          <cell r="C1809" t="e">
            <v>#N/A</v>
          </cell>
          <cell r="D1809" t="e">
            <v>#N/A</v>
          </cell>
          <cell r="E1809" t="e">
            <v>#N/A</v>
          </cell>
        </row>
        <row r="1810">
          <cell r="C1810" t="e">
            <v>#N/A</v>
          </cell>
          <cell r="D1810" t="e">
            <v>#N/A</v>
          </cell>
          <cell r="E1810" t="e">
            <v>#N/A</v>
          </cell>
        </row>
        <row r="1811">
          <cell r="C1811" t="e">
            <v>#N/A</v>
          </cell>
          <cell r="D1811" t="e">
            <v>#N/A</v>
          </cell>
          <cell r="E1811" t="e">
            <v>#N/A</v>
          </cell>
        </row>
        <row r="1812">
          <cell r="C1812" t="e">
            <v>#N/A</v>
          </cell>
          <cell r="D1812" t="e">
            <v>#N/A</v>
          </cell>
          <cell r="E1812" t="e">
            <v>#N/A</v>
          </cell>
        </row>
        <row r="1813">
          <cell r="C1813" t="e">
            <v>#N/A</v>
          </cell>
          <cell r="D1813" t="e">
            <v>#N/A</v>
          </cell>
          <cell r="E1813" t="e">
            <v>#N/A</v>
          </cell>
        </row>
        <row r="1814">
          <cell r="C1814" t="e">
            <v>#N/A</v>
          </cell>
          <cell r="D1814" t="e">
            <v>#N/A</v>
          </cell>
          <cell r="E1814" t="e">
            <v>#N/A</v>
          </cell>
        </row>
        <row r="1815">
          <cell r="C1815" t="e">
            <v>#N/A</v>
          </cell>
          <cell r="D1815" t="e">
            <v>#N/A</v>
          </cell>
          <cell r="E1815" t="e">
            <v>#N/A</v>
          </cell>
        </row>
        <row r="1816">
          <cell r="C1816" t="e">
            <v>#N/A</v>
          </cell>
          <cell r="D1816" t="e">
            <v>#N/A</v>
          </cell>
          <cell r="E1816" t="e">
            <v>#N/A</v>
          </cell>
        </row>
        <row r="1817">
          <cell r="C1817" t="e">
            <v>#N/A</v>
          </cell>
          <cell r="D1817" t="e">
            <v>#N/A</v>
          </cell>
          <cell r="E1817" t="e">
            <v>#N/A</v>
          </cell>
        </row>
        <row r="1818">
          <cell r="C1818" t="e">
            <v>#N/A</v>
          </cell>
          <cell r="D1818" t="e">
            <v>#N/A</v>
          </cell>
          <cell r="E1818" t="e">
            <v>#N/A</v>
          </cell>
        </row>
        <row r="1819">
          <cell r="C1819" t="e">
            <v>#N/A</v>
          </cell>
          <cell r="D1819" t="e">
            <v>#N/A</v>
          </cell>
          <cell r="E1819" t="e">
            <v>#N/A</v>
          </cell>
        </row>
        <row r="1820">
          <cell r="C1820" t="e">
            <v>#N/A</v>
          </cell>
          <cell r="D1820" t="e">
            <v>#N/A</v>
          </cell>
          <cell r="E1820" t="e">
            <v>#N/A</v>
          </cell>
        </row>
        <row r="1821">
          <cell r="C1821" t="e">
            <v>#N/A</v>
          </cell>
          <cell r="D1821" t="e">
            <v>#N/A</v>
          </cell>
          <cell r="E1821" t="e">
            <v>#N/A</v>
          </cell>
        </row>
        <row r="1822">
          <cell r="C1822" t="e">
            <v>#N/A</v>
          </cell>
          <cell r="D1822" t="e">
            <v>#N/A</v>
          </cell>
          <cell r="E1822" t="e">
            <v>#N/A</v>
          </cell>
        </row>
        <row r="1823">
          <cell r="C1823" t="e">
            <v>#N/A</v>
          </cell>
          <cell r="D1823" t="e">
            <v>#N/A</v>
          </cell>
          <cell r="E1823" t="e">
            <v>#N/A</v>
          </cell>
        </row>
        <row r="1824">
          <cell r="C1824" t="e">
            <v>#N/A</v>
          </cell>
          <cell r="D1824" t="e">
            <v>#N/A</v>
          </cell>
          <cell r="E1824" t="e">
            <v>#N/A</v>
          </cell>
        </row>
        <row r="1825">
          <cell r="C1825" t="e">
            <v>#N/A</v>
          </cell>
          <cell r="D1825" t="e">
            <v>#N/A</v>
          </cell>
          <cell r="E1825" t="e">
            <v>#N/A</v>
          </cell>
        </row>
        <row r="1826">
          <cell r="C1826" t="e">
            <v>#N/A</v>
          </cell>
          <cell r="D1826" t="e">
            <v>#N/A</v>
          </cell>
          <cell r="E1826" t="e">
            <v>#N/A</v>
          </cell>
        </row>
        <row r="1827">
          <cell r="C1827" t="e">
            <v>#N/A</v>
          </cell>
          <cell r="D1827" t="e">
            <v>#N/A</v>
          </cell>
          <cell r="E1827" t="e">
            <v>#N/A</v>
          </cell>
        </row>
        <row r="1828">
          <cell r="C1828" t="e">
            <v>#N/A</v>
          </cell>
          <cell r="D1828" t="e">
            <v>#N/A</v>
          </cell>
          <cell r="E1828" t="e">
            <v>#N/A</v>
          </cell>
        </row>
        <row r="1829">
          <cell r="C1829" t="e">
            <v>#N/A</v>
          </cell>
          <cell r="D1829" t="e">
            <v>#N/A</v>
          </cell>
          <cell r="E1829" t="e">
            <v>#N/A</v>
          </cell>
        </row>
        <row r="1830">
          <cell r="C1830" t="e">
            <v>#N/A</v>
          </cell>
          <cell r="D1830" t="e">
            <v>#N/A</v>
          </cell>
          <cell r="E1830" t="e">
            <v>#N/A</v>
          </cell>
        </row>
        <row r="1831">
          <cell r="C1831" t="e">
            <v>#N/A</v>
          </cell>
          <cell r="D1831" t="e">
            <v>#N/A</v>
          </cell>
          <cell r="E1831" t="e">
            <v>#N/A</v>
          </cell>
        </row>
        <row r="1832">
          <cell r="C1832" t="e">
            <v>#N/A</v>
          </cell>
          <cell r="D1832" t="e">
            <v>#N/A</v>
          </cell>
          <cell r="E1832" t="e">
            <v>#N/A</v>
          </cell>
        </row>
        <row r="1833">
          <cell r="C1833" t="e">
            <v>#N/A</v>
          </cell>
          <cell r="D1833" t="e">
            <v>#N/A</v>
          </cell>
          <cell r="E1833" t="e">
            <v>#N/A</v>
          </cell>
        </row>
        <row r="1834">
          <cell r="C1834" t="e">
            <v>#N/A</v>
          </cell>
          <cell r="D1834" t="e">
            <v>#N/A</v>
          </cell>
          <cell r="E1834" t="e">
            <v>#N/A</v>
          </cell>
        </row>
        <row r="1835">
          <cell r="C1835" t="e">
            <v>#N/A</v>
          </cell>
          <cell r="D1835" t="e">
            <v>#N/A</v>
          </cell>
          <cell r="E1835" t="e">
            <v>#N/A</v>
          </cell>
        </row>
        <row r="1836">
          <cell r="C1836" t="e">
            <v>#N/A</v>
          </cell>
          <cell r="D1836" t="e">
            <v>#N/A</v>
          </cell>
          <cell r="E1836" t="e">
            <v>#N/A</v>
          </cell>
        </row>
        <row r="1837">
          <cell r="C1837" t="e">
            <v>#N/A</v>
          </cell>
          <cell r="D1837" t="e">
            <v>#N/A</v>
          </cell>
          <cell r="E1837" t="e">
            <v>#N/A</v>
          </cell>
        </row>
        <row r="1838">
          <cell r="C1838" t="e">
            <v>#N/A</v>
          </cell>
          <cell r="D1838" t="e">
            <v>#N/A</v>
          </cell>
          <cell r="E1838" t="e">
            <v>#N/A</v>
          </cell>
        </row>
        <row r="1839">
          <cell r="C1839" t="e">
            <v>#N/A</v>
          </cell>
          <cell r="D1839" t="e">
            <v>#N/A</v>
          </cell>
          <cell r="E1839" t="e">
            <v>#N/A</v>
          </cell>
        </row>
        <row r="1840">
          <cell r="C1840" t="e">
            <v>#N/A</v>
          </cell>
          <cell r="D1840" t="e">
            <v>#N/A</v>
          </cell>
          <cell r="E1840" t="e">
            <v>#N/A</v>
          </cell>
        </row>
        <row r="1841">
          <cell r="C1841" t="e">
            <v>#N/A</v>
          </cell>
          <cell r="D1841" t="e">
            <v>#N/A</v>
          </cell>
          <cell r="E1841" t="e">
            <v>#N/A</v>
          </cell>
        </row>
        <row r="1842">
          <cell r="C1842" t="e">
            <v>#N/A</v>
          </cell>
          <cell r="D1842" t="e">
            <v>#N/A</v>
          </cell>
          <cell r="E1842" t="e">
            <v>#N/A</v>
          </cell>
        </row>
        <row r="1843">
          <cell r="C1843" t="e">
            <v>#N/A</v>
          </cell>
          <cell r="D1843" t="e">
            <v>#N/A</v>
          </cell>
          <cell r="E1843" t="e">
            <v>#N/A</v>
          </cell>
        </row>
        <row r="1844">
          <cell r="C1844" t="e">
            <v>#N/A</v>
          </cell>
          <cell r="D1844" t="e">
            <v>#N/A</v>
          </cell>
          <cell r="E1844" t="e">
            <v>#N/A</v>
          </cell>
        </row>
        <row r="1845">
          <cell r="C1845" t="e">
            <v>#N/A</v>
          </cell>
          <cell r="D1845" t="e">
            <v>#N/A</v>
          </cell>
          <cell r="E1845" t="e">
            <v>#N/A</v>
          </cell>
        </row>
        <row r="1846">
          <cell r="C1846" t="e">
            <v>#N/A</v>
          </cell>
          <cell r="D1846" t="e">
            <v>#N/A</v>
          </cell>
          <cell r="E1846" t="e">
            <v>#N/A</v>
          </cell>
        </row>
        <row r="1847">
          <cell r="C1847" t="e">
            <v>#N/A</v>
          </cell>
          <cell r="D1847" t="e">
            <v>#N/A</v>
          </cell>
          <cell r="E1847" t="e">
            <v>#N/A</v>
          </cell>
        </row>
        <row r="1848">
          <cell r="C1848" t="e">
            <v>#N/A</v>
          </cell>
          <cell r="D1848" t="e">
            <v>#N/A</v>
          </cell>
          <cell r="E1848" t="e">
            <v>#N/A</v>
          </cell>
        </row>
        <row r="1849">
          <cell r="C1849" t="e">
            <v>#N/A</v>
          </cell>
          <cell r="D1849" t="e">
            <v>#N/A</v>
          </cell>
          <cell r="E1849" t="e">
            <v>#N/A</v>
          </cell>
        </row>
        <row r="1850">
          <cell r="C1850" t="e">
            <v>#N/A</v>
          </cell>
          <cell r="D1850" t="e">
            <v>#N/A</v>
          </cell>
          <cell r="E1850" t="e">
            <v>#N/A</v>
          </cell>
        </row>
        <row r="1851">
          <cell r="C1851" t="e">
            <v>#N/A</v>
          </cell>
          <cell r="D1851" t="e">
            <v>#N/A</v>
          </cell>
          <cell r="E1851" t="e">
            <v>#N/A</v>
          </cell>
        </row>
        <row r="1852">
          <cell r="C1852" t="e">
            <v>#N/A</v>
          </cell>
          <cell r="D1852" t="e">
            <v>#N/A</v>
          </cell>
          <cell r="E1852" t="e">
            <v>#N/A</v>
          </cell>
        </row>
        <row r="1853">
          <cell r="C1853" t="e">
            <v>#N/A</v>
          </cell>
          <cell r="D1853" t="e">
            <v>#N/A</v>
          </cell>
          <cell r="E1853" t="e">
            <v>#N/A</v>
          </cell>
        </row>
        <row r="1854">
          <cell r="C1854" t="e">
            <v>#N/A</v>
          </cell>
          <cell r="D1854" t="e">
            <v>#N/A</v>
          </cell>
          <cell r="E1854" t="e">
            <v>#N/A</v>
          </cell>
        </row>
        <row r="1855">
          <cell r="C1855" t="e">
            <v>#N/A</v>
          </cell>
          <cell r="D1855" t="e">
            <v>#N/A</v>
          </cell>
          <cell r="E1855" t="e">
            <v>#N/A</v>
          </cell>
        </row>
        <row r="1856">
          <cell r="C1856" t="e">
            <v>#N/A</v>
          </cell>
          <cell r="D1856" t="e">
            <v>#N/A</v>
          </cell>
          <cell r="E1856" t="e">
            <v>#N/A</v>
          </cell>
        </row>
        <row r="1857">
          <cell r="C1857" t="e">
            <v>#N/A</v>
          </cell>
          <cell r="D1857" t="e">
            <v>#N/A</v>
          </cell>
          <cell r="E1857" t="e">
            <v>#N/A</v>
          </cell>
        </row>
        <row r="1858">
          <cell r="C1858" t="e">
            <v>#N/A</v>
          </cell>
          <cell r="D1858" t="e">
            <v>#N/A</v>
          </cell>
          <cell r="E1858" t="e">
            <v>#N/A</v>
          </cell>
        </row>
        <row r="1859">
          <cell r="C1859" t="e">
            <v>#N/A</v>
          </cell>
          <cell r="D1859" t="e">
            <v>#N/A</v>
          </cell>
          <cell r="E1859" t="e">
            <v>#N/A</v>
          </cell>
        </row>
        <row r="1860">
          <cell r="C1860" t="e">
            <v>#N/A</v>
          </cell>
          <cell r="D1860" t="e">
            <v>#N/A</v>
          </cell>
          <cell r="E1860" t="e">
            <v>#N/A</v>
          </cell>
        </row>
        <row r="1861">
          <cell r="C1861" t="e">
            <v>#N/A</v>
          </cell>
          <cell r="D1861" t="e">
            <v>#N/A</v>
          </cell>
          <cell r="E1861" t="e">
            <v>#N/A</v>
          </cell>
        </row>
        <row r="1862">
          <cell r="C1862" t="e">
            <v>#N/A</v>
          </cell>
          <cell r="D1862" t="e">
            <v>#N/A</v>
          </cell>
          <cell r="E1862" t="e">
            <v>#N/A</v>
          </cell>
        </row>
        <row r="1863">
          <cell r="C1863" t="e">
            <v>#N/A</v>
          </cell>
          <cell r="D1863" t="e">
            <v>#N/A</v>
          </cell>
          <cell r="E1863" t="e">
            <v>#N/A</v>
          </cell>
        </row>
        <row r="1864">
          <cell r="C1864" t="e">
            <v>#N/A</v>
          </cell>
          <cell r="D1864" t="e">
            <v>#N/A</v>
          </cell>
          <cell r="E1864" t="e">
            <v>#N/A</v>
          </cell>
        </row>
        <row r="1865">
          <cell r="C1865" t="e">
            <v>#N/A</v>
          </cell>
          <cell r="D1865" t="e">
            <v>#N/A</v>
          </cell>
          <cell r="E1865" t="e">
            <v>#N/A</v>
          </cell>
        </row>
        <row r="1866">
          <cell r="C1866" t="e">
            <v>#N/A</v>
          </cell>
          <cell r="D1866" t="e">
            <v>#N/A</v>
          </cell>
          <cell r="E1866" t="e">
            <v>#N/A</v>
          </cell>
        </row>
        <row r="1867">
          <cell r="C1867" t="e">
            <v>#N/A</v>
          </cell>
          <cell r="D1867" t="e">
            <v>#N/A</v>
          </cell>
          <cell r="E1867" t="e">
            <v>#N/A</v>
          </cell>
        </row>
        <row r="1868">
          <cell r="C1868" t="e">
            <v>#N/A</v>
          </cell>
          <cell r="D1868" t="e">
            <v>#N/A</v>
          </cell>
          <cell r="E1868" t="e">
            <v>#N/A</v>
          </cell>
        </row>
        <row r="1869">
          <cell r="C1869" t="e">
            <v>#N/A</v>
          </cell>
          <cell r="D1869" t="e">
            <v>#N/A</v>
          </cell>
          <cell r="E1869" t="e">
            <v>#N/A</v>
          </cell>
        </row>
        <row r="1870">
          <cell r="C1870" t="e">
            <v>#N/A</v>
          </cell>
          <cell r="D1870" t="e">
            <v>#N/A</v>
          </cell>
          <cell r="E1870" t="e">
            <v>#N/A</v>
          </cell>
        </row>
        <row r="1871">
          <cell r="C1871" t="e">
            <v>#N/A</v>
          </cell>
          <cell r="D1871" t="e">
            <v>#N/A</v>
          </cell>
          <cell r="E1871" t="e">
            <v>#N/A</v>
          </cell>
        </row>
        <row r="1872">
          <cell r="C1872" t="e">
            <v>#N/A</v>
          </cell>
          <cell r="D1872" t="e">
            <v>#N/A</v>
          </cell>
          <cell r="E1872" t="e">
            <v>#N/A</v>
          </cell>
        </row>
        <row r="1873">
          <cell r="C1873" t="e">
            <v>#N/A</v>
          </cell>
          <cell r="D1873" t="e">
            <v>#N/A</v>
          </cell>
          <cell r="E1873" t="e">
            <v>#N/A</v>
          </cell>
        </row>
        <row r="1874">
          <cell r="C1874" t="e">
            <v>#N/A</v>
          </cell>
          <cell r="D1874" t="e">
            <v>#N/A</v>
          </cell>
          <cell r="E1874" t="e">
            <v>#N/A</v>
          </cell>
        </row>
        <row r="1875">
          <cell r="C1875" t="e">
            <v>#N/A</v>
          </cell>
          <cell r="D1875" t="e">
            <v>#N/A</v>
          </cell>
          <cell r="E1875" t="e">
            <v>#N/A</v>
          </cell>
        </row>
        <row r="1876">
          <cell r="C1876" t="e">
            <v>#N/A</v>
          </cell>
          <cell r="D1876" t="e">
            <v>#N/A</v>
          </cell>
          <cell r="E1876" t="e">
            <v>#N/A</v>
          </cell>
        </row>
        <row r="1877">
          <cell r="C1877" t="e">
            <v>#N/A</v>
          </cell>
          <cell r="D1877" t="e">
            <v>#N/A</v>
          </cell>
          <cell r="E1877" t="e">
            <v>#N/A</v>
          </cell>
        </row>
        <row r="1878">
          <cell r="C1878" t="e">
            <v>#N/A</v>
          </cell>
          <cell r="D1878" t="e">
            <v>#N/A</v>
          </cell>
          <cell r="E1878" t="e">
            <v>#N/A</v>
          </cell>
        </row>
        <row r="1879">
          <cell r="C1879" t="e">
            <v>#N/A</v>
          </cell>
          <cell r="D1879" t="e">
            <v>#N/A</v>
          </cell>
          <cell r="E1879" t="e">
            <v>#N/A</v>
          </cell>
        </row>
        <row r="1880">
          <cell r="C1880" t="e">
            <v>#N/A</v>
          </cell>
          <cell r="D1880" t="e">
            <v>#N/A</v>
          </cell>
          <cell r="E1880" t="e">
            <v>#N/A</v>
          </cell>
        </row>
        <row r="1881">
          <cell r="C1881" t="e">
            <v>#N/A</v>
          </cell>
          <cell r="D1881" t="e">
            <v>#N/A</v>
          </cell>
          <cell r="E1881" t="e">
            <v>#N/A</v>
          </cell>
        </row>
        <row r="1882">
          <cell r="C1882" t="e">
            <v>#N/A</v>
          </cell>
          <cell r="D1882" t="e">
            <v>#N/A</v>
          </cell>
          <cell r="E1882" t="e">
            <v>#N/A</v>
          </cell>
        </row>
        <row r="1883">
          <cell r="C1883" t="e">
            <v>#N/A</v>
          </cell>
          <cell r="D1883" t="e">
            <v>#N/A</v>
          </cell>
          <cell r="E1883" t="e">
            <v>#N/A</v>
          </cell>
        </row>
        <row r="1884">
          <cell r="C1884" t="e">
            <v>#N/A</v>
          </cell>
          <cell r="D1884" t="e">
            <v>#N/A</v>
          </cell>
          <cell r="E1884" t="e">
            <v>#N/A</v>
          </cell>
        </row>
        <row r="1885">
          <cell r="C1885" t="e">
            <v>#N/A</v>
          </cell>
          <cell r="D1885" t="e">
            <v>#N/A</v>
          </cell>
          <cell r="E1885" t="e">
            <v>#N/A</v>
          </cell>
        </row>
        <row r="1886">
          <cell r="C1886" t="e">
            <v>#N/A</v>
          </cell>
          <cell r="D1886" t="e">
            <v>#N/A</v>
          </cell>
          <cell r="E1886" t="e">
            <v>#N/A</v>
          </cell>
        </row>
        <row r="1887">
          <cell r="C1887" t="e">
            <v>#N/A</v>
          </cell>
          <cell r="D1887" t="e">
            <v>#N/A</v>
          </cell>
          <cell r="E1887" t="e">
            <v>#N/A</v>
          </cell>
        </row>
        <row r="1888">
          <cell r="C1888" t="e">
            <v>#N/A</v>
          </cell>
          <cell r="D1888" t="e">
            <v>#N/A</v>
          </cell>
          <cell r="E1888" t="e">
            <v>#N/A</v>
          </cell>
        </row>
        <row r="1889">
          <cell r="C1889" t="e">
            <v>#N/A</v>
          </cell>
          <cell r="D1889" t="e">
            <v>#N/A</v>
          </cell>
          <cell r="E1889" t="e">
            <v>#N/A</v>
          </cell>
        </row>
        <row r="1890">
          <cell r="C1890" t="e">
            <v>#N/A</v>
          </cell>
          <cell r="D1890" t="e">
            <v>#N/A</v>
          </cell>
          <cell r="E1890" t="e">
            <v>#N/A</v>
          </cell>
        </row>
        <row r="1891">
          <cell r="C1891" t="e">
            <v>#N/A</v>
          </cell>
          <cell r="D1891" t="e">
            <v>#N/A</v>
          </cell>
          <cell r="E1891" t="e">
            <v>#N/A</v>
          </cell>
        </row>
        <row r="1892">
          <cell r="C1892" t="e">
            <v>#N/A</v>
          </cell>
          <cell r="D1892" t="e">
            <v>#N/A</v>
          </cell>
          <cell r="E1892" t="e">
            <v>#N/A</v>
          </cell>
        </row>
        <row r="1893">
          <cell r="C1893" t="e">
            <v>#N/A</v>
          </cell>
          <cell r="D1893" t="e">
            <v>#N/A</v>
          </cell>
          <cell r="E1893" t="e">
            <v>#N/A</v>
          </cell>
        </row>
        <row r="1894">
          <cell r="C1894" t="e">
            <v>#N/A</v>
          </cell>
          <cell r="D1894" t="e">
            <v>#N/A</v>
          </cell>
          <cell r="E1894" t="e">
            <v>#N/A</v>
          </cell>
        </row>
        <row r="1895">
          <cell r="C1895" t="e">
            <v>#N/A</v>
          </cell>
          <cell r="D1895" t="e">
            <v>#N/A</v>
          </cell>
          <cell r="E1895" t="e">
            <v>#N/A</v>
          </cell>
        </row>
        <row r="1896">
          <cell r="C1896" t="e">
            <v>#N/A</v>
          </cell>
          <cell r="D1896" t="e">
            <v>#N/A</v>
          </cell>
          <cell r="E1896" t="e">
            <v>#N/A</v>
          </cell>
        </row>
        <row r="1897">
          <cell r="C1897" t="e">
            <v>#N/A</v>
          </cell>
          <cell r="D1897" t="e">
            <v>#N/A</v>
          </cell>
          <cell r="E1897" t="e">
            <v>#N/A</v>
          </cell>
        </row>
        <row r="1898">
          <cell r="C1898" t="e">
            <v>#N/A</v>
          </cell>
          <cell r="D1898" t="e">
            <v>#N/A</v>
          </cell>
          <cell r="E1898" t="e">
            <v>#N/A</v>
          </cell>
        </row>
        <row r="1899">
          <cell r="C1899" t="e">
            <v>#N/A</v>
          </cell>
          <cell r="D1899" t="e">
            <v>#N/A</v>
          </cell>
          <cell r="E1899" t="e">
            <v>#N/A</v>
          </cell>
        </row>
        <row r="1900">
          <cell r="C1900" t="e">
            <v>#N/A</v>
          </cell>
          <cell r="D1900" t="e">
            <v>#N/A</v>
          </cell>
          <cell r="E1900" t="e">
            <v>#N/A</v>
          </cell>
        </row>
        <row r="1901">
          <cell r="C1901" t="e">
            <v>#N/A</v>
          </cell>
          <cell r="D1901" t="e">
            <v>#N/A</v>
          </cell>
          <cell r="E1901" t="e">
            <v>#N/A</v>
          </cell>
        </row>
        <row r="1902">
          <cell r="C1902" t="e">
            <v>#N/A</v>
          </cell>
          <cell r="D1902" t="e">
            <v>#N/A</v>
          </cell>
          <cell r="E1902" t="e">
            <v>#N/A</v>
          </cell>
        </row>
        <row r="1903">
          <cell r="C1903" t="e">
            <v>#N/A</v>
          </cell>
          <cell r="D1903" t="e">
            <v>#N/A</v>
          </cell>
          <cell r="E1903" t="e">
            <v>#N/A</v>
          </cell>
        </row>
        <row r="1904">
          <cell r="C1904" t="e">
            <v>#N/A</v>
          </cell>
          <cell r="D1904" t="e">
            <v>#N/A</v>
          </cell>
          <cell r="E1904" t="e">
            <v>#N/A</v>
          </cell>
        </row>
        <row r="1905">
          <cell r="C1905" t="e">
            <v>#N/A</v>
          </cell>
          <cell r="D1905" t="e">
            <v>#N/A</v>
          </cell>
          <cell r="E1905" t="e">
            <v>#N/A</v>
          </cell>
        </row>
        <row r="1906">
          <cell r="C1906" t="e">
            <v>#N/A</v>
          </cell>
          <cell r="D1906" t="e">
            <v>#N/A</v>
          </cell>
          <cell r="E1906" t="e">
            <v>#N/A</v>
          </cell>
        </row>
        <row r="1907">
          <cell r="C1907" t="e">
            <v>#N/A</v>
          </cell>
          <cell r="D1907" t="e">
            <v>#N/A</v>
          </cell>
          <cell r="E1907" t="e">
            <v>#N/A</v>
          </cell>
        </row>
        <row r="1908">
          <cell r="C1908" t="e">
            <v>#N/A</v>
          </cell>
          <cell r="D1908" t="e">
            <v>#N/A</v>
          </cell>
          <cell r="E1908" t="e">
            <v>#N/A</v>
          </cell>
        </row>
        <row r="1909">
          <cell r="C1909" t="e">
            <v>#N/A</v>
          </cell>
          <cell r="D1909" t="e">
            <v>#N/A</v>
          </cell>
          <cell r="E1909" t="e">
            <v>#N/A</v>
          </cell>
        </row>
        <row r="1910">
          <cell r="C1910" t="e">
            <v>#N/A</v>
          </cell>
          <cell r="D1910" t="e">
            <v>#N/A</v>
          </cell>
          <cell r="E1910" t="e">
            <v>#N/A</v>
          </cell>
        </row>
        <row r="1911">
          <cell r="C1911" t="e">
            <v>#N/A</v>
          </cell>
          <cell r="D1911" t="e">
            <v>#N/A</v>
          </cell>
          <cell r="E1911" t="e">
            <v>#N/A</v>
          </cell>
        </row>
        <row r="1912">
          <cell r="C1912" t="e">
            <v>#N/A</v>
          </cell>
          <cell r="D1912" t="e">
            <v>#N/A</v>
          </cell>
          <cell r="E1912" t="e">
            <v>#N/A</v>
          </cell>
        </row>
        <row r="1913">
          <cell r="C1913" t="e">
            <v>#N/A</v>
          </cell>
          <cell r="D1913" t="e">
            <v>#N/A</v>
          </cell>
          <cell r="E1913" t="e">
            <v>#N/A</v>
          </cell>
        </row>
        <row r="1914">
          <cell r="C1914" t="e">
            <v>#N/A</v>
          </cell>
          <cell r="D1914" t="e">
            <v>#N/A</v>
          </cell>
          <cell r="E1914" t="e">
            <v>#N/A</v>
          </cell>
        </row>
        <row r="1915">
          <cell r="C1915" t="e">
            <v>#N/A</v>
          </cell>
          <cell r="D1915" t="e">
            <v>#N/A</v>
          </cell>
          <cell r="E1915" t="e">
            <v>#N/A</v>
          </cell>
        </row>
        <row r="1916">
          <cell r="C1916" t="e">
            <v>#N/A</v>
          </cell>
          <cell r="D1916" t="e">
            <v>#N/A</v>
          </cell>
          <cell r="E1916" t="e">
            <v>#N/A</v>
          </cell>
        </row>
        <row r="1917">
          <cell r="C1917" t="e">
            <v>#N/A</v>
          </cell>
          <cell r="D1917" t="e">
            <v>#N/A</v>
          </cell>
          <cell r="E1917" t="e">
            <v>#N/A</v>
          </cell>
        </row>
        <row r="1918">
          <cell r="C1918" t="e">
            <v>#N/A</v>
          </cell>
          <cell r="D1918" t="e">
            <v>#N/A</v>
          </cell>
          <cell r="E1918" t="e">
            <v>#N/A</v>
          </cell>
        </row>
        <row r="1919">
          <cell r="C1919" t="e">
            <v>#N/A</v>
          </cell>
          <cell r="D1919" t="e">
            <v>#N/A</v>
          </cell>
          <cell r="E1919" t="e">
            <v>#N/A</v>
          </cell>
        </row>
        <row r="1920">
          <cell r="C1920" t="e">
            <v>#N/A</v>
          </cell>
          <cell r="D1920" t="e">
            <v>#N/A</v>
          </cell>
          <cell r="E1920" t="e">
            <v>#N/A</v>
          </cell>
        </row>
        <row r="1921">
          <cell r="C1921" t="e">
            <v>#N/A</v>
          </cell>
          <cell r="D1921" t="e">
            <v>#N/A</v>
          </cell>
          <cell r="E1921" t="e">
            <v>#N/A</v>
          </cell>
        </row>
        <row r="1922">
          <cell r="C1922" t="e">
            <v>#N/A</v>
          </cell>
          <cell r="D1922" t="e">
            <v>#N/A</v>
          </cell>
          <cell r="E1922" t="e">
            <v>#N/A</v>
          </cell>
        </row>
        <row r="1923">
          <cell r="C1923" t="e">
            <v>#N/A</v>
          </cell>
          <cell r="D1923" t="e">
            <v>#N/A</v>
          </cell>
          <cell r="E1923" t="e">
            <v>#N/A</v>
          </cell>
        </row>
        <row r="1924">
          <cell r="C1924" t="e">
            <v>#N/A</v>
          </cell>
          <cell r="D1924" t="e">
            <v>#N/A</v>
          </cell>
          <cell r="E1924" t="e">
            <v>#N/A</v>
          </cell>
        </row>
        <row r="1925">
          <cell r="C1925" t="e">
            <v>#N/A</v>
          </cell>
          <cell r="D1925" t="e">
            <v>#N/A</v>
          </cell>
          <cell r="E1925" t="e">
            <v>#N/A</v>
          </cell>
        </row>
        <row r="1926">
          <cell r="C1926" t="e">
            <v>#N/A</v>
          </cell>
          <cell r="D1926" t="e">
            <v>#N/A</v>
          </cell>
          <cell r="E1926" t="e">
            <v>#N/A</v>
          </cell>
        </row>
        <row r="1927">
          <cell r="C1927" t="e">
            <v>#N/A</v>
          </cell>
          <cell r="D1927" t="e">
            <v>#N/A</v>
          </cell>
          <cell r="E1927" t="e">
            <v>#N/A</v>
          </cell>
        </row>
        <row r="1928">
          <cell r="C1928" t="e">
            <v>#N/A</v>
          </cell>
          <cell r="D1928" t="e">
            <v>#N/A</v>
          </cell>
          <cell r="E1928" t="e">
            <v>#N/A</v>
          </cell>
        </row>
        <row r="1929">
          <cell r="C1929" t="e">
            <v>#N/A</v>
          </cell>
          <cell r="D1929" t="e">
            <v>#N/A</v>
          </cell>
          <cell r="E1929" t="e">
            <v>#N/A</v>
          </cell>
        </row>
        <row r="1930">
          <cell r="C1930" t="e">
            <v>#N/A</v>
          </cell>
          <cell r="D1930" t="e">
            <v>#N/A</v>
          </cell>
          <cell r="E1930" t="e">
            <v>#N/A</v>
          </cell>
        </row>
        <row r="1931">
          <cell r="C1931" t="e">
            <v>#N/A</v>
          </cell>
          <cell r="D1931" t="e">
            <v>#N/A</v>
          </cell>
          <cell r="E1931" t="e">
            <v>#N/A</v>
          </cell>
        </row>
        <row r="1932">
          <cell r="C1932" t="e">
            <v>#N/A</v>
          </cell>
          <cell r="D1932" t="e">
            <v>#N/A</v>
          </cell>
          <cell r="E1932" t="e">
            <v>#N/A</v>
          </cell>
        </row>
        <row r="1933">
          <cell r="C1933" t="e">
            <v>#N/A</v>
          </cell>
          <cell r="D1933" t="e">
            <v>#N/A</v>
          </cell>
          <cell r="E1933" t="e">
            <v>#N/A</v>
          </cell>
        </row>
        <row r="1934">
          <cell r="C1934" t="e">
            <v>#N/A</v>
          </cell>
          <cell r="D1934" t="e">
            <v>#N/A</v>
          </cell>
          <cell r="E1934" t="e">
            <v>#N/A</v>
          </cell>
        </row>
        <row r="1935">
          <cell r="C1935" t="e">
            <v>#N/A</v>
          </cell>
          <cell r="D1935" t="e">
            <v>#N/A</v>
          </cell>
          <cell r="E1935" t="e">
            <v>#N/A</v>
          </cell>
        </row>
        <row r="1936">
          <cell r="C1936" t="e">
            <v>#N/A</v>
          </cell>
          <cell r="D1936" t="e">
            <v>#N/A</v>
          </cell>
          <cell r="E1936" t="e">
            <v>#N/A</v>
          </cell>
        </row>
        <row r="1937">
          <cell r="C1937" t="e">
            <v>#N/A</v>
          </cell>
          <cell r="D1937" t="e">
            <v>#N/A</v>
          </cell>
          <cell r="E1937" t="e">
            <v>#N/A</v>
          </cell>
        </row>
        <row r="1938">
          <cell r="C1938" t="e">
            <v>#N/A</v>
          </cell>
          <cell r="D1938" t="e">
            <v>#N/A</v>
          </cell>
          <cell r="E1938" t="e">
            <v>#N/A</v>
          </cell>
        </row>
        <row r="1939">
          <cell r="C1939" t="e">
            <v>#N/A</v>
          </cell>
          <cell r="D1939" t="e">
            <v>#N/A</v>
          </cell>
          <cell r="E1939" t="e">
            <v>#N/A</v>
          </cell>
        </row>
        <row r="1940">
          <cell r="C1940" t="e">
            <v>#N/A</v>
          </cell>
          <cell r="D1940" t="e">
            <v>#N/A</v>
          </cell>
          <cell r="E1940" t="e">
            <v>#N/A</v>
          </cell>
        </row>
        <row r="1941">
          <cell r="C1941" t="e">
            <v>#N/A</v>
          </cell>
          <cell r="D1941" t="e">
            <v>#N/A</v>
          </cell>
          <cell r="E1941" t="e">
            <v>#N/A</v>
          </cell>
        </row>
        <row r="1942">
          <cell r="C1942" t="e">
            <v>#N/A</v>
          </cell>
          <cell r="D1942" t="e">
            <v>#N/A</v>
          </cell>
          <cell r="E1942" t="e">
            <v>#N/A</v>
          </cell>
        </row>
        <row r="1943">
          <cell r="C1943" t="e">
            <v>#N/A</v>
          </cell>
          <cell r="D1943" t="e">
            <v>#N/A</v>
          </cell>
          <cell r="E1943" t="e">
            <v>#N/A</v>
          </cell>
        </row>
        <row r="1944">
          <cell r="C1944" t="e">
            <v>#N/A</v>
          </cell>
          <cell r="D1944" t="e">
            <v>#N/A</v>
          </cell>
          <cell r="E1944" t="e">
            <v>#N/A</v>
          </cell>
        </row>
        <row r="1945">
          <cell r="C1945" t="e">
            <v>#N/A</v>
          </cell>
          <cell r="D1945" t="e">
            <v>#N/A</v>
          </cell>
          <cell r="E1945" t="e">
            <v>#N/A</v>
          </cell>
        </row>
        <row r="1946">
          <cell r="C1946" t="e">
            <v>#N/A</v>
          </cell>
          <cell r="D1946" t="e">
            <v>#N/A</v>
          </cell>
          <cell r="E1946" t="e">
            <v>#N/A</v>
          </cell>
        </row>
        <row r="1947">
          <cell r="C1947" t="e">
            <v>#N/A</v>
          </cell>
          <cell r="D1947" t="e">
            <v>#N/A</v>
          </cell>
          <cell r="E1947" t="e">
            <v>#N/A</v>
          </cell>
        </row>
        <row r="1948">
          <cell r="C1948" t="e">
            <v>#N/A</v>
          </cell>
          <cell r="D1948" t="e">
            <v>#N/A</v>
          </cell>
          <cell r="E1948" t="e">
            <v>#N/A</v>
          </cell>
        </row>
        <row r="1949">
          <cell r="C1949" t="e">
            <v>#N/A</v>
          </cell>
          <cell r="D1949" t="e">
            <v>#N/A</v>
          </cell>
          <cell r="E1949" t="e">
            <v>#N/A</v>
          </cell>
        </row>
        <row r="1950">
          <cell r="C1950" t="e">
            <v>#N/A</v>
          </cell>
          <cell r="D1950" t="e">
            <v>#N/A</v>
          </cell>
          <cell r="E1950" t="e">
            <v>#N/A</v>
          </cell>
        </row>
        <row r="1951">
          <cell r="C1951" t="e">
            <v>#N/A</v>
          </cell>
          <cell r="D1951" t="e">
            <v>#N/A</v>
          </cell>
          <cell r="E1951" t="e">
            <v>#N/A</v>
          </cell>
        </row>
        <row r="1952">
          <cell r="C1952" t="e">
            <v>#N/A</v>
          </cell>
          <cell r="D1952" t="e">
            <v>#N/A</v>
          </cell>
          <cell r="E1952" t="e">
            <v>#N/A</v>
          </cell>
        </row>
        <row r="1953">
          <cell r="C1953" t="e">
            <v>#N/A</v>
          </cell>
          <cell r="D1953" t="e">
            <v>#N/A</v>
          </cell>
          <cell r="E1953" t="e">
            <v>#N/A</v>
          </cell>
        </row>
        <row r="1954">
          <cell r="C1954" t="e">
            <v>#N/A</v>
          </cell>
          <cell r="D1954" t="e">
            <v>#N/A</v>
          </cell>
          <cell r="E1954" t="e">
            <v>#N/A</v>
          </cell>
        </row>
        <row r="1955">
          <cell r="C1955" t="e">
            <v>#N/A</v>
          </cell>
          <cell r="D1955" t="e">
            <v>#N/A</v>
          </cell>
          <cell r="E1955" t="e">
            <v>#N/A</v>
          </cell>
        </row>
        <row r="1956">
          <cell r="C1956" t="e">
            <v>#N/A</v>
          </cell>
          <cell r="D1956" t="e">
            <v>#N/A</v>
          </cell>
          <cell r="E1956" t="e">
            <v>#N/A</v>
          </cell>
        </row>
        <row r="1957">
          <cell r="C1957" t="e">
            <v>#N/A</v>
          </cell>
          <cell r="D1957" t="e">
            <v>#N/A</v>
          </cell>
          <cell r="E1957" t="e">
            <v>#N/A</v>
          </cell>
        </row>
        <row r="1958">
          <cell r="C1958" t="e">
            <v>#N/A</v>
          </cell>
          <cell r="D1958" t="e">
            <v>#N/A</v>
          </cell>
          <cell r="E1958" t="e">
            <v>#N/A</v>
          </cell>
        </row>
        <row r="1959">
          <cell r="C1959" t="e">
            <v>#N/A</v>
          </cell>
          <cell r="D1959" t="e">
            <v>#N/A</v>
          </cell>
          <cell r="E1959" t="e">
            <v>#N/A</v>
          </cell>
        </row>
        <row r="1960">
          <cell r="C1960" t="e">
            <v>#N/A</v>
          </cell>
          <cell r="D1960" t="e">
            <v>#N/A</v>
          </cell>
          <cell r="E1960" t="e">
            <v>#N/A</v>
          </cell>
        </row>
        <row r="1961">
          <cell r="C1961" t="e">
            <v>#N/A</v>
          </cell>
          <cell r="D1961" t="e">
            <v>#N/A</v>
          </cell>
          <cell r="E1961" t="e">
            <v>#N/A</v>
          </cell>
        </row>
        <row r="1962">
          <cell r="C1962" t="e">
            <v>#N/A</v>
          </cell>
          <cell r="D1962" t="e">
            <v>#N/A</v>
          </cell>
          <cell r="E1962" t="e">
            <v>#N/A</v>
          </cell>
        </row>
        <row r="1963">
          <cell r="C1963" t="e">
            <v>#N/A</v>
          </cell>
          <cell r="D1963" t="e">
            <v>#N/A</v>
          </cell>
          <cell r="E1963" t="e">
            <v>#N/A</v>
          </cell>
        </row>
        <row r="1964">
          <cell r="C1964" t="e">
            <v>#N/A</v>
          </cell>
          <cell r="D1964" t="e">
            <v>#N/A</v>
          </cell>
          <cell r="E1964" t="e">
            <v>#N/A</v>
          </cell>
        </row>
        <row r="1965">
          <cell r="C1965" t="e">
            <v>#N/A</v>
          </cell>
          <cell r="D1965" t="e">
            <v>#N/A</v>
          </cell>
          <cell r="E1965" t="e">
            <v>#N/A</v>
          </cell>
        </row>
        <row r="1966">
          <cell r="C1966" t="e">
            <v>#N/A</v>
          </cell>
          <cell r="D1966" t="e">
            <v>#N/A</v>
          </cell>
          <cell r="E1966" t="e">
            <v>#N/A</v>
          </cell>
        </row>
        <row r="1967">
          <cell r="C1967" t="e">
            <v>#N/A</v>
          </cell>
          <cell r="D1967" t="e">
            <v>#N/A</v>
          </cell>
          <cell r="E1967" t="e">
            <v>#N/A</v>
          </cell>
        </row>
        <row r="1968">
          <cell r="C1968" t="e">
            <v>#N/A</v>
          </cell>
          <cell r="D1968" t="e">
            <v>#N/A</v>
          </cell>
          <cell r="E1968" t="e">
            <v>#N/A</v>
          </cell>
        </row>
        <row r="1969">
          <cell r="C1969" t="e">
            <v>#N/A</v>
          </cell>
          <cell r="D1969" t="e">
            <v>#N/A</v>
          </cell>
          <cell r="E1969" t="e">
            <v>#N/A</v>
          </cell>
        </row>
        <row r="1970">
          <cell r="C1970" t="e">
            <v>#N/A</v>
          </cell>
          <cell r="D1970" t="e">
            <v>#N/A</v>
          </cell>
          <cell r="E1970" t="e">
            <v>#N/A</v>
          </cell>
        </row>
        <row r="1971">
          <cell r="C1971" t="e">
            <v>#N/A</v>
          </cell>
          <cell r="D1971" t="e">
            <v>#N/A</v>
          </cell>
          <cell r="E1971" t="e">
            <v>#N/A</v>
          </cell>
        </row>
        <row r="1972">
          <cell r="C1972" t="e">
            <v>#N/A</v>
          </cell>
          <cell r="D1972" t="e">
            <v>#N/A</v>
          </cell>
          <cell r="E1972" t="e">
            <v>#N/A</v>
          </cell>
        </row>
        <row r="1973">
          <cell r="C1973" t="e">
            <v>#N/A</v>
          </cell>
          <cell r="D1973" t="e">
            <v>#N/A</v>
          </cell>
          <cell r="E1973" t="e">
            <v>#N/A</v>
          </cell>
        </row>
        <row r="1974">
          <cell r="C1974" t="e">
            <v>#N/A</v>
          </cell>
          <cell r="D1974" t="e">
            <v>#N/A</v>
          </cell>
          <cell r="E1974" t="e">
            <v>#N/A</v>
          </cell>
        </row>
        <row r="1975">
          <cell r="C1975" t="e">
            <v>#N/A</v>
          </cell>
          <cell r="D1975" t="e">
            <v>#N/A</v>
          </cell>
          <cell r="E1975" t="e">
            <v>#N/A</v>
          </cell>
        </row>
        <row r="1976">
          <cell r="C1976" t="e">
            <v>#N/A</v>
          </cell>
          <cell r="D1976" t="e">
            <v>#N/A</v>
          </cell>
          <cell r="E1976" t="e">
            <v>#N/A</v>
          </cell>
        </row>
        <row r="1977">
          <cell r="C1977" t="e">
            <v>#N/A</v>
          </cell>
          <cell r="D1977" t="e">
            <v>#N/A</v>
          </cell>
          <cell r="E1977" t="e">
            <v>#N/A</v>
          </cell>
        </row>
        <row r="1978">
          <cell r="C1978" t="e">
            <v>#N/A</v>
          </cell>
          <cell r="D1978" t="e">
            <v>#N/A</v>
          </cell>
          <cell r="E1978" t="e">
            <v>#N/A</v>
          </cell>
        </row>
        <row r="1979">
          <cell r="C1979" t="e">
            <v>#N/A</v>
          </cell>
          <cell r="D1979" t="e">
            <v>#N/A</v>
          </cell>
          <cell r="E1979" t="e">
            <v>#N/A</v>
          </cell>
        </row>
        <row r="1980">
          <cell r="C1980" t="e">
            <v>#N/A</v>
          </cell>
          <cell r="D1980" t="e">
            <v>#N/A</v>
          </cell>
          <cell r="E1980" t="e">
            <v>#N/A</v>
          </cell>
        </row>
        <row r="1981">
          <cell r="C1981" t="e">
            <v>#N/A</v>
          </cell>
          <cell r="D1981" t="e">
            <v>#N/A</v>
          </cell>
          <cell r="E1981" t="e">
            <v>#N/A</v>
          </cell>
        </row>
        <row r="1982">
          <cell r="C1982" t="e">
            <v>#N/A</v>
          </cell>
          <cell r="D1982" t="e">
            <v>#N/A</v>
          </cell>
          <cell r="E1982" t="e">
            <v>#N/A</v>
          </cell>
        </row>
        <row r="1983">
          <cell r="C1983" t="e">
            <v>#N/A</v>
          </cell>
          <cell r="D1983" t="e">
            <v>#N/A</v>
          </cell>
          <cell r="E1983" t="e">
            <v>#N/A</v>
          </cell>
        </row>
        <row r="1984">
          <cell r="C1984" t="e">
            <v>#N/A</v>
          </cell>
          <cell r="D1984" t="e">
            <v>#N/A</v>
          </cell>
          <cell r="E1984" t="e">
            <v>#N/A</v>
          </cell>
        </row>
        <row r="1985">
          <cell r="C1985" t="e">
            <v>#N/A</v>
          </cell>
          <cell r="D1985" t="e">
            <v>#N/A</v>
          </cell>
          <cell r="E1985" t="e">
            <v>#N/A</v>
          </cell>
        </row>
        <row r="1986">
          <cell r="C1986" t="e">
            <v>#N/A</v>
          </cell>
          <cell r="D1986" t="e">
            <v>#N/A</v>
          </cell>
          <cell r="E1986" t="e">
            <v>#N/A</v>
          </cell>
        </row>
        <row r="1987">
          <cell r="C1987" t="e">
            <v>#N/A</v>
          </cell>
          <cell r="D1987" t="e">
            <v>#N/A</v>
          </cell>
          <cell r="E1987" t="e">
            <v>#N/A</v>
          </cell>
        </row>
        <row r="1988">
          <cell r="C1988" t="e">
            <v>#N/A</v>
          </cell>
          <cell r="D1988" t="e">
            <v>#N/A</v>
          </cell>
          <cell r="E1988" t="e">
            <v>#N/A</v>
          </cell>
        </row>
        <row r="1989">
          <cell r="C1989" t="e">
            <v>#N/A</v>
          </cell>
          <cell r="D1989" t="e">
            <v>#N/A</v>
          </cell>
          <cell r="E1989" t="e">
            <v>#N/A</v>
          </cell>
        </row>
        <row r="1990">
          <cell r="C1990" t="e">
            <v>#N/A</v>
          </cell>
          <cell r="D1990" t="e">
            <v>#N/A</v>
          </cell>
          <cell r="E1990" t="e">
            <v>#N/A</v>
          </cell>
        </row>
        <row r="1991">
          <cell r="C1991" t="e">
            <v>#N/A</v>
          </cell>
          <cell r="D1991" t="e">
            <v>#N/A</v>
          </cell>
          <cell r="E1991" t="e">
            <v>#N/A</v>
          </cell>
        </row>
        <row r="1992">
          <cell r="C1992" t="e">
            <v>#N/A</v>
          </cell>
          <cell r="D1992" t="e">
            <v>#N/A</v>
          </cell>
          <cell r="E1992" t="e">
            <v>#N/A</v>
          </cell>
        </row>
        <row r="1993">
          <cell r="C1993" t="e">
            <v>#N/A</v>
          </cell>
          <cell r="D1993" t="e">
            <v>#N/A</v>
          </cell>
          <cell r="E1993" t="e">
            <v>#N/A</v>
          </cell>
        </row>
        <row r="1994">
          <cell r="C1994" t="e">
            <v>#N/A</v>
          </cell>
          <cell r="D1994" t="e">
            <v>#N/A</v>
          </cell>
          <cell r="E1994" t="e">
            <v>#N/A</v>
          </cell>
        </row>
        <row r="1995">
          <cell r="C1995" t="e">
            <v>#N/A</v>
          </cell>
          <cell r="D1995" t="e">
            <v>#N/A</v>
          </cell>
          <cell r="E1995" t="e">
            <v>#N/A</v>
          </cell>
        </row>
        <row r="1996">
          <cell r="C1996" t="e">
            <v>#N/A</v>
          </cell>
          <cell r="D1996" t="e">
            <v>#N/A</v>
          </cell>
          <cell r="E1996" t="e">
            <v>#N/A</v>
          </cell>
        </row>
        <row r="1997">
          <cell r="C1997" t="e">
            <v>#N/A</v>
          </cell>
          <cell r="D1997" t="e">
            <v>#N/A</v>
          </cell>
          <cell r="E1997" t="e">
            <v>#N/A</v>
          </cell>
        </row>
        <row r="1998">
          <cell r="C1998" t="e">
            <v>#N/A</v>
          </cell>
          <cell r="D1998" t="e">
            <v>#N/A</v>
          </cell>
          <cell r="E1998" t="e">
            <v>#N/A</v>
          </cell>
        </row>
        <row r="1999">
          <cell r="C1999" t="e">
            <v>#N/A</v>
          </cell>
          <cell r="D1999" t="e">
            <v>#N/A</v>
          </cell>
          <cell r="E1999" t="e">
            <v>#N/A</v>
          </cell>
        </row>
        <row r="2000">
          <cell r="C2000" t="e">
            <v>#N/A</v>
          </cell>
          <cell r="D2000" t="e">
            <v>#N/A</v>
          </cell>
          <cell r="E2000" t="e">
            <v>#N/A</v>
          </cell>
        </row>
        <row r="2001">
          <cell r="C2001" t="e">
            <v>#N/A</v>
          </cell>
          <cell r="D2001" t="e">
            <v>#N/A</v>
          </cell>
          <cell r="E2001" t="e">
            <v>#N/A</v>
          </cell>
        </row>
        <row r="2002">
          <cell r="C2002" t="e">
            <v>#N/A</v>
          </cell>
          <cell r="D2002" t="e">
            <v>#N/A</v>
          </cell>
          <cell r="E2002" t="e">
            <v>#N/A</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5.bin"/><Relationship Id="rId4" Type="http://schemas.openxmlformats.org/officeDocument/2006/relationships/comments" Target="../comments1.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6.bin"/><Relationship Id="rId4" Type="http://schemas.openxmlformats.org/officeDocument/2006/relationships/comments" Target="../comments2.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7.bin"/><Relationship Id="rId4" Type="http://schemas.openxmlformats.org/officeDocument/2006/relationships/comments" Target="../comments3.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69"/>
  <sheetViews>
    <sheetView tabSelected="1" view="pageBreakPreview" zoomScaleNormal="100" zoomScaleSheetLayoutView="100" workbookViewId="0">
      <selection sqref="A1:B2"/>
    </sheetView>
  </sheetViews>
  <sheetFormatPr defaultRowHeight="14.25"/>
  <cols>
    <col min="1" max="1" width="5.125" style="57" customWidth="1"/>
    <col min="2" max="2" width="86.875" style="57" customWidth="1"/>
    <col min="3" max="3" width="7.625" style="82" customWidth="1"/>
    <col min="4" max="4" width="7.25" style="57" customWidth="1"/>
    <col min="5" max="16384" width="9" style="57"/>
  </cols>
  <sheetData>
    <row r="1" spans="1:5" ht="21" customHeight="1">
      <c r="A1" s="490" t="s">
        <v>600</v>
      </c>
      <c r="B1" s="490"/>
      <c r="C1" s="492"/>
      <c r="D1" s="492"/>
      <c r="E1" s="56"/>
    </row>
    <row r="2" spans="1:5" ht="19.5" customHeight="1" thickBot="1">
      <c r="A2" s="491"/>
      <c r="B2" s="491"/>
      <c r="C2" s="58"/>
      <c r="D2" s="151"/>
      <c r="E2" s="56"/>
    </row>
    <row r="3" spans="1:5" ht="20.25" customHeight="1">
      <c r="A3" s="152">
        <v>1</v>
      </c>
      <c r="B3" s="153" t="s">
        <v>88</v>
      </c>
      <c r="C3" s="154"/>
      <c r="D3" s="155"/>
    </row>
    <row r="4" spans="1:5" s="60" customFormat="1" ht="60" customHeight="1">
      <c r="A4" s="493" t="s">
        <v>246</v>
      </c>
      <c r="B4" s="494"/>
      <c r="C4" s="494"/>
      <c r="D4" s="495"/>
    </row>
    <row r="5" spans="1:5" ht="21.75" customHeight="1">
      <c r="A5" s="61"/>
      <c r="B5" s="62"/>
      <c r="C5" s="496" t="s">
        <v>89</v>
      </c>
      <c r="D5" s="497"/>
    </row>
    <row r="6" spans="1:5" ht="21.75" customHeight="1">
      <c r="A6" s="61" t="s">
        <v>247</v>
      </c>
      <c r="B6" s="63" t="s">
        <v>90</v>
      </c>
      <c r="C6" s="93" t="s">
        <v>91</v>
      </c>
      <c r="D6" s="156" t="s">
        <v>248</v>
      </c>
    </row>
    <row r="7" spans="1:5" ht="21.75" customHeight="1">
      <c r="A7" s="61"/>
      <c r="B7" s="63" t="s">
        <v>92</v>
      </c>
      <c r="C7" s="64"/>
      <c r="D7" s="157"/>
    </row>
    <row r="8" spans="1:5" ht="21.75" customHeight="1">
      <c r="A8" s="61"/>
      <c r="B8" s="63" t="s">
        <v>508</v>
      </c>
      <c r="C8" s="64"/>
      <c r="D8" s="157"/>
    </row>
    <row r="9" spans="1:5" ht="21.75" customHeight="1">
      <c r="A9" s="61"/>
      <c r="B9" s="63" t="s">
        <v>509</v>
      </c>
      <c r="C9" s="64"/>
      <c r="D9" s="157"/>
    </row>
    <row r="10" spans="1:5" ht="21.75" customHeight="1">
      <c r="A10" s="61"/>
      <c r="B10" s="63" t="s">
        <v>510</v>
      </c>
      <c r="C10" s="64"/>
      <c r="D10" s="157"/>
    </row>
    <row r="11" spans="1:5" ht="21.75" customHeight="1">
      <c r="A11" s="61"/>
      <c r="B11" s="63" t="s">
        <v>511</v>
      </c>
      <c r="C11" s="64"/>
      <c r="D11" s="157"/>
    </row>
    <row r="12" spans="1:5" ht="21.75" customHeight="1">
      <c r="A12" s="61"/>
      <c r="B12" s="63" t="s">
        <v>601</v>
      </c>
      <c r="C12" s="64"/>
      <c r="D12" s="157"/>
    </row>
    <row r="13" spans="1:5" ht="21.75" customHeight="1">
      <c r="A13" s="61"/>
      <c r="B13" s="63" t="s">
        <v>568</v>
      </c>
      <c r="C13" s="64"/>
      <c r="D13" s="157"/>
    </row>
    <row r="14" spans="1:5" ht="21.75" customHeight="1">
      <c r="A14" s="61"/>
      <c r="B14" s="63" t="s">
        <v>569</v>
      </c>
      <c r="C14" s="64"/>
      <c r="D14" s="157"/>
    </row>
    <row r="15" spans="1:5" ht="21.75" customHeight="1">
      <c r="A15" s="61"/>
      <c r="B15" s="63" t="s">
        <v>570</v>
      </c>
      <c r="C15" s="64"/>
      <c r="D15" s="157"/>
    </row>
    <row r="16" spans="1:5" ht="21.75" customHeight="1">
      <c r="A16" s="61"/>
      <c r="B16" s="63" t="s">
        <v>571</v>
      </c>
      <c r="C16" s="64"/>
      <c r="D16" s="157"/>
    </row>
    <row r="17" spans="1:5" ht="21.75" customHeight="1">
      <c r="A17" s="61"/>
      <c r="B17" s="63" t="s">
        <v>572</v>
      </c>
      <c r="C17" s="64"/>
      <c r="D17" s="157"/>
    </row>
    <row r="18" spans="1:5" ht="21.75" customHeight="1">
      <c r="A18" s="61" t="s">
        <v>249</v>
      </c>
      <c r="B18" s="63" t="s">
        <v>250</v>
      </c>
      <c r="C18" s="64"/>
      <c r="D18" s="157"/>
    </row>
    <row r="19" spans="1:5" ht="21.75" customHeight="1" thickBot="1">
      <c r="A19" s="65" t="s">
        <v>251</v>
      </c>
      <c r="B19" s="66" t="s">
        <v>93</v>
      </c>
      <c r="C19" s="67"/>
      <c r="D19" s="158"/>
    </row>
    <row r="20" spans="1:5" ht="12" customHeight="1" thickBot="1">
      <c r="A20" s="68"/>
      <c r="B20" s="69"/>
      <c r="C20" s="59"/>
      <c r="D20" s="56"/>
    </row>
    <row r="21" spans="1:5" ht="21.75" customHeight="1">
      <c r="A21" s="70">
        <v>2</v>
      </c>
      <c r="B21" s="71" t="s">
        <v>252</v>
      </c>
      <c r="C21" s="72"/>
      <c r="D21" s="159"/>
    </row>
    <row r="22" spans="1:5" s="60" customFormat="1" ht="150" customHeight="1">
      <c r="A22" s="498" t="s">
        <v>253</v>
      </c>
      <c r="B22" s="499"/>
      <c r="C22" s="499"/>
      <c r="D22" s="500"/>
    </row>
    <row r="23" spans="1:5" ht="21.75" customHeight="1">
      <c r="A23" s="61"/>
      <c r="B23" s="62"/>
      <c r="C23" s="496" t="s">
        <v>89</v>
      </c>
      <c r="D23" s="497"/>
    </row>
    <row r="24" spans="1:5" s="74" customFormat="1" ht="18" customHeight="1">
      <c r="A24" s="61" t="s">
        <v>254</v>
      </c>
      <c r="B24" s="73" t="s">
        <v>94</v>
      </c>
      <c r="C24" s="18" t="s">
        <v>91</v>
      </c>
      <c r="D24" s="160" t="s">
        <v>248</v>
      </c>
      <c r="E24" s="60"/>
    </row>
    <row r="25" spans="1:5" s="79" customFormat="1" ht="22.5" customHeight="1">
      <c r="A25" s="75" t="s">
        <v>244</v>
      </c>
      <c r="B25" s="76" t="s">
        <v>95</v>
      </c>
      <c r="C25" s="77"/>
      <c r="D25" s="161"/>
      <c r="E25" s="78"/>
    </row>
    <row r="26" spans="1:5" s="79" customFormat="1" ht="22.5" customHeight="1">
      <c r="A26" s="75" t="s">
        <v>255</v>
      </c>
      <c r="B26" s="76" t="s">
        <v>96</v>
      </c>
      <c r="C26" s="77"/>
      <c r="D26" s="161"/>
      <c r="E26" s="78"/>
    </row>
    <row r="27" spans="1:5" s="60" customFormat="1" ht="18" customHeight="1">
      <c r="A27" s="61" t="s">
        <v>249</v>
      </c>
      <c r="B27" s="488" t="s">
        <v>256</v>
      </c>
      <c r="C27" s="488"/>
      <c r="D27" s="489"/>
    </row>
    <row r="28" spans="1:5" s="60" customFormat="1" ht="22.5" customHeight="1">
      <c r="A28" s="80" t="s">
        <v>244</v>
      </c>
      <c r="B28" s="73" t="s">
        <v>97</v>
      </c>
      <c r="C28" s="77"/>
      <c r="D28" s="162"/>
    </row>
    <row r="29" spans="1:5" s="60" customFormat="1" ht="22.5" customHeight="1">
      <c r="A29" s="80" t="s">
        <v>255</v>
      </c>
      <c r="B29" s="73" t="s">
        <v>98</v>
      </c>
      <c r="C29" s="77"/>
      <c r="D29" s="162"/>
    </row>
    <row r="30" spans="1:5" s="60" customFormat="1" ht="22.5" customHeight="1">
      <c r="A30" s="80" t="s">
        <v>257</v>
      </c>
      <c r="B30" s="73" t="s">
        <v>258</v>
      </c>
      <c r="C30" s="77"/>
      <c r="D30" s="162"/>
    </row>
    <row r="31" spans="1:5" s="60" customFormat="1" ht="22.5" customHeight="1">
      <c r="A31" s="80" t="s">
        <v>259</v>
      </c>
      <c r="B31" s="73" t="s">
        <v>260</v>
      </c>
      <c r="C31" s="77"/>
      <c r="D31" s="162"/>
    </row>
    <row r="32" spans="1:5" s="60" customFormat="1" ht="22.5" customHeight="1">
      <c r="A32" s="80" t="s">
        <v>261</v>
      </c>
      <c r="B32" s="73" t="s">
        <v>99</v>
      </c>
      <c r="C32" s="77"/>
      <c r="D32" s="162"/>
    </row>
    <row r="33" spans="1:4" s="60" customFormat="1" ht="22.5" customHeight="1">
      <c r="A33" s="80" t="s">
        <v>262</v>
      </c>
      <c r="B33" s="73" t="s">
        <v>263</v>
      </c>
      <c r="C33" s="77"/>
      <c r="D33" s="162"/>
    </row>
    <row r="34" spans="1:4" s="60" customFormat="1" ht="22.5" customHeight="1">
      <c r="A34" s="80" t="s">
        <v>264</v>
      </c>
      <c r="B34" s="73" t="s">
        <v>100</v>
      </c>
      <c r="C34" s="77"/>
      <c r="D34" s="162"/>
    </row>
    <row r="35" spans="1:4" s="60" customFormat="1" ht="22.5" customHeight="1">
      <c r="A35" s="80" t="s">
        <v>265</v>
      </c>
      <c r="B35" s="73" t="s">
        <v>101</v>
      </c>
      <c r="C35" s="77"/>
      <c r="D35" s="162"/>
    </row>
    <row r="36" spans="1:4" s="60" customFormat="1" ht="18" customHeight="1">
      <c r="A36" s="81" t="s">
        <v>251</v>
      </c>
      <c r="B36" s="488" t="s">
        <v>266</v>
      </c>
      <c r="C36" s="488"/>
      <c r="D36" s="489"/>
    </row>
    <row r="37" spans="1:4" s="60" customFormat="1" ht="23.25" customHeight="1">
      <c r="A37" s="80" t="s">
        <v>244</v>
      </c>
      <c r="B37" s="73" t="s">
        <v>267</v>
      </c>
      <c r="C37" s="77"/>
      <c r="D37" s="162"/>
    </row>
    <row r="38" spans="1:4" s="60" customFormat="1" ht="22.5" customHeight="1">
      <c r="A38" s="81" t="s">
        <v>268</v>
      </c>
      <c r="B38" s="488" t="s">
        <v>269</v>
      </c>
      <c r="C38" s="488"/>
      <c r="D38" s="489"/>
    </row>
    <row r="39" spans="1:4" s="60" customFormat="1" ht="22.5" customHeight="1">
      <c r="A39" s="80" t="s">
        <v>244</v>
      </c>
      <c r="B39" s="73" t="s">
        <v>270</v>
      </c>
      <c r="C39" s="77"/>
      <c r="D39" s="162"/>
    </row>
    <row r="40" spans="1:4" s="60" customFormat="1" ht="22.5" customHeight="1">
      <c r="A40" s="80" t="s">
        <v>255</v>
      </c>
      <c r="B40" s="73" t="s">
        <v>271</v>
      </c>
      <c r="C40" s="77"/>
      <c r="D40" s="162"/>
    </row>
    <row r="41" spans="1:4" s="60" customFormat="1" ht="22.5" customHeight="1">
      <c r="A41" s="80" t="s">
        <v>257</v>
      </c>
      <c r="B41" s="73" t="s">
        <v>102</v>
      </c>
      <c r="C41" s="77"/>
      <c r="D41" s="162"/>
    </row>
    <row r="42" spans="1:4" s="60" customFormat="1" ht="22.5" customHeight="1">
      <c r="A42" s="80" t="s">
        <v>259</v>
      </c>
      <c r="B42" s="73" t="s">
        <v>103</v>
      </c>
      <c r="C42" s="77"/>
      <c r="D42" s="162"/>
    </row>
    <row r="43" spans="1:4" s="60" customFormat="1" ht="22.5" customHeight="1">
      <c r="A43" s="80" t="s">
        <v>261</v>
      </c>
      <c r="B43" s="73" t="s">
        <v>272</v>
      </c>
      <c r="C43" s="77"/>
      <c r="D43" s="162"/>
    </row>
    <row r="44" spans="1:4" s="60" customFormat="1" ht="22.5" customHeight="1">
      <c r="A44" s="80" t="s">
        <v>262</v>
      </c>
      <c r="B44" s="73" t="s">
        <v>104</v>
      </c>
      <c r="C44" s="77"/>
      <c r="D44" s="162"/>
    </row>
    <row r="45" spans="1:4" s="60" customFormat="1" ht="22.5" customHeight="1">
      <c r="A45" s="80" t="s">
        <v>264</v>
      </c>
      <c r="B45" s="73" t="s">
        <v>273</v>
      </c>
      <c r="C45" s="77"/>
      <c r="D45" s="162"/>
    </row>
    <row r="46" spans="1:4" s="60" customFormat="1" ht="22.5" customHeight="1">
      <c r="A46" s="80" t="s">
        <v>265</v>
      </c>
      <c r="B46" s="73" t="s">
        <v>274</v>
      </c>
      <c r="C46" s="77"/>
      <c r="D46" s="162"/>
    </row>
    <row r="47" spans="1:4" s="60" customFormat="1" ht="22.5" customHeight="1">
      <c r="A47" s="80" t="s">
        <v>275</v>
      </c>
      <c r="B47" s="73" t="s">
        <v>276</v>
      </c>
      <c r="C47" s="77"/>
      <c r="D47" s="162"/>
    </row>
    <row r="48" spans="1:4" s="60" customFormat="1" ht="22.5" customHeight="1">
      <c r="A48" s="80" t="s">
        <v>277</v>
      </c>
      <c r="B48" s="73" t="s">
        <v>278</v>
      </c>
      <c r="C48" s="77"/>
      <c r="D48" s="162"/>
    </row>
    <row r="49" spans="1:4" s="60" customFormat="1" ht="22.5" customHeight="1">
      <c r="A49" s="80" t="s">
        <v>279</v>
      </c>
      <c r="B49" s="73" t="s">
        <v>280</v>
      </c>
      <c r="C49" s="77"/>
      <c r="D49" s="162"/>
    </row>
    <row r="50" spans="1:4" s="60" customFormat="1" ht="22.5" customHeight="1">
      <c r="A50" s="80" t="s">
        <v>281</v>
      </c>
      <c r="B50" s="73" t="s">
        <v>282</v>
      </c>
      <c r="C50" s="77"/>
      <c r="D50" s="162"/>
    </row>
    <row r="51" spans="1:4" s="60" customFormat="1" ht="22.5" customHeight="1">
      <c r="A51" s="80" t="s">
        <v>283</v>
      </c>
      <c r="B51" s="73" t="s">
        <v>284</v>
      </c>
      <c r="C51" s="77"/>
      <c r="D51" s="162"/>
    </row>
    <row r="52" spans="1:4" s="60" customFormat="1" ht="22.5" customHeight="1">
      <c r="A52" s="80" t="s">
        <v>285</v>
      </c>
      <c r="B52" s="73" t="s">
        <v>105</v>
      </c>
      <c r="C52" s="77"/>
      <c r="D52" s="162"/>
    </row>
    <row r="53" spans="1:4" s="60" customFormat="1" ht="22.5" customHeight="1">
      <c r="A53" s="80" t="s">
        <v>286</v>
      </c>
      <c r="B53" s="73" t="s">
        <v>287</v>
      </c>
      <c r="C53" s="77"/>
      <c r="D53" s="162"/>
    </row>
    <row r="54" spans="1:4" s="60" customFormat="1" ht="22.5" customHeight="1">
      <c r="A54" s="80" t="s">
        <v>288</v>
      </c>
      <c r="B54" s="73" t="s">
        <v>289</v>
      </c>
      <c r="C54" s="77"/>
      <c r="D54" s="162"/>
    </row>
    <row r="55" spans="1:4" s="60" customFormat="1" ht="22.5" customHeight="1">
      <c r="A55" s="80" t="s">
        <v>290</v>
      </c>
      <c r="B55" s="73" t="s">
        <v>291</v>
      </c>
      <c r="C55" s="77"/>
      <c r="D55" s="162"/>
    </row>
    <row r="56" spans="1:4" s="60" customFormat="1" ht="22.5" customHeight="1">
      <c r="A56" s="80" t="s">
        <v>292</v>
      </c>
      <c r="B56" s="73" t="s">
        <v>106</v>
      </c>
      <c r="C56" s="77"/>
      <c r="D56" s="162"/>
    </row>
    <row r="57" spans="1:4" s="60" customFormat="1" ht="22.5" customHeight="1">
      <c r="A57" s="81" t="s">
        <v>293</v>
      </c>
      <c r="B57" s="488" t="s">
        <v>107</v>
      </c>
      <c r="C57" s="488"/>
      <c r="D57" s="489"/>
    </row>
    <row r="58" spans="1:4" s="60" customFormat="1" ht="22.5" customHeight="1">
      <c r="A58" s="80" t="s">
        <v>294</v>
      </c>
      <c r="B58" s="73" t="s">
        <v>295</v>
      </c>
      <c r="C58" s="77"/>
      <c r="D58" s="162"/>
    </row>
    <row r="59" spans="1:4" s="60" customFormat="1" ht="22.5" customHeight="1">
      <c r="A59" s="80" t="s">
        <v>296</v>
      </c>
      <c r="B59" s="73" t="s">
        <v>297</v>
      </c>
      <c r="C59" s="77"/>
      <c r="D59" s="162"/>
    </row>
    <row r="60" spans="1:4" s="60" customFormat="1" ht="22.5" customHeight="1">
      <c r="A60" s="80" t="s">
        <v>298</v>
      </c>
      <c r="B60" s="73" t="s">
        <v>299</v>
      </c>
      <c r="C60" s="77"/>
      <c r="D60" s="162"/>
    </row>
    <row r="61" spans="1:4" s="60" customFormat="1" ht="22.5" customHeight="1">
      <c r="A61" s="80" t="s">
        <v>300</v>
      </c>
      <c r="B61" s="73" t="s">
        <v>301</v>
      </c>
      <c r="C61" s="77"/>
      <c r="D61" s="162"/>
    </row>
    <row r="62" spans="1:4" s="60" customFormat="1" ht="22.5" customHeight="1">
      <c r="A62" s="80" t="s">
        <v>302</v>
      </c>
      <c r="B62" s="73" t="s">
        <v>303</v>
      </c>
      <c r="C62" s="77"/>
      <c r="D62" s="162"/>
    </row>
    <row r="63" spans="1:4" s="60" customFormat="1" ht="22.5" customHeight="1">
      <c r="A63" s="80" t="s">
        <v>304</v>
      </c>
      <c r="B63" s="73" t="s">
        <v>305</v>
      </c>
      <c r="C63" s="77"/>
      <c r="D63" s="162"/>
    </row>
    <row r="64" spans="1:4" s="60" customFormat="1" ht="22.5" customHeight="1">
      <c r="A64" s="80" t="s">
        <v>306</v>
      </c>
      <c r="B64" s="73" t="s">
        <v>307</v>
      </c>
      <c r="C64" s="77"/>
      <c r="D64" s="162"/>
    </row>
    <row r="65" spans="1:4" s="60" customFormat="1" ht="22.5" customHeight="1">
      <c r="A65" s="80" t="s">
        <v>308</v>
      </c>
      <c r="B65" s="73" t="s">
        <v>309</v>
      </c>
      <c r="C65" s="77"/>
      <c r="D65" s="162"/>
    </row>
    <row r="66" spans="1:4" s="60" customFormat="1" ht="22.5" customHeight="1">
      <c r="A66" s="80" t="s">
        <v>310</v>
      </c>
      <c r="B66" s="73" t="s">
        <v>108</v>
      </c>
      <c r="C66" s="77"/>
      <c r="D66" s="162"/>
    </row>
    <row r="67" spans="1:4" s="60" customFormat="1" ht="22.5" customHeight="1">
      <c r="A67" s="80" t="s">
        <v>311</v>
      </c>
      <c r="B67" s="73" t="s">
        <v>312</v>
      </c>
      <c r="C67" s="77"/>
      <c r="D67" s="162"/>
    </row>
    <row r="68" spans="1:4" s="60" customFormat="1" ht="22.5" customHeight="1">
      <c r="A68" s="80" t="s">
        <v>313</v>
      </c>
      <c r="B68" s="73" t="s">
        <v>314</v>
      </c>
      <c r="C68" s="77"/>
      <c r="D68" s="162"/>
    </row>
    <row r="69" spans="1:4" s="60" customFormat="1" ht="22.5" customHeight="1">
      <c r="A69" s="80" t="s">
        <v>315</v>
      </c>
      <c r="B69" s="73" t="s">
        <v>316</v>
      </c>
      <c r="C69" s="77"/>
      <c r="D69" s="162"/>
    </row>
  </sheetData>
  <sheetProtection selectLockedCells="1"/>
  <mergeCells count="10">
    <mergeCell ref="B27:D27"/>
    <mergeCell ref="B36:D36"/>
    <mergeCell ref="B38:D38"/>
    <mergeCell ref="B57:D57"/>
    <mergeCell ref="A1:B2"/>
    <mergeCell ref="C1:D1"/>
    <mergeCell ref="A4:D4"/>
    <mergeCell ref="C5:D5"/>
    <mergeCell ref="A22:D22"/>
    <mergeCell ref="C23:D23"/>
  </mergeCells>
  <phoneticPr fontId="3"/>
  <dataValidations count="1">
    <dataValidation type="list" allowBlank="1" showInputMessage="1" showErrorMessage="1" sqref="C58:C69 C28:C35 C37 C39:C56 C25:C26 C7:C17 C18:C19">
      <formula1>"○"</formula1>
    </dataValidation>
  </dataValidations>
  <pageMargins left="0.70866141732283472" right="0.70866141732283472" top="0.74803149606299213" bottom="0.74803149606299213" header="0.31496062992125984" footer="0.31496062992125984"/>
  <pageSetup paperSize="9" scale="83" fitToHeight="0" orientation="portrait" r:id="rId1"/>
  <rowBreaks count="2" manualBreakCount="2">
    <brk id="20" max="3" man="1"/>
    <brk id="56" max="3"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R65"/>
  <sheetViews>
    <sheetView view="pageBreakPreview" zoomScaleNormal="100" zoomScaleSheetLayoutView="100" workbookViewId="0">
      <selection sqref="A1:B2"/>
    </sheetView>
  </sheetViews>
  <sheetFormatPr defaultRowHeight="18" customHeight="1"/>
  <cols>
    <col min="1" max="1" width="1.625" customWidth="1"/>
    <col min="2" max="15" width="9.125" customWidth="1"/>
    <col min="16" max="16" width="1.625" customWidth="1"/>
    <col min="18" max="18" width="0" hidden="1" customWidth="1"/>
  </cols>
  <sheetData>
    <row r="1" spans="1:18" s="2" customFormat="1" ht="19.5" customHeight="1">
      <c r="B1" s="298" t="s">
        <v>565</v>
      </c>
      <c r="C1" s="302"/>
      <c r="D1" s="366"/>
      <c r="E1" s="365"/>
      <c r="F1" s="363"/>
      <c r="G1" s="363"/>
      <c r="H1" s="363"/>
      <c r="I1" s="363"/>
      <c r="J1" s="362"/>
      <c r="K1" s="362"/>
    </row>
    <row r="2" spans="1:18" s="2" customFormat="1" ht="4.5" customHeight="1" thickBot="1">
      <c r="B2" s="298"/>
      <c r="C2" s="302"/>
      <c r="D2" s="366"/>
      <c r="E2" s="365"/>
      <c r="F2" s="363"/>
      <c r="G2" s="363"/>
      <c r="H2" s="363"/>
      <c r="I2" s="363"/>
      <c r="J2" s="362"/>
      <c r="K2" s="362"/>
    </row>
    <row r="3" spans="1:18" s="2" customFormat="1" ht="20.100000000000001" customHeight="1">
      <c r="B3" s="444" t="s">
        <v>520</v>
      </c>
      <c r="C3" s="756" t="s">
        <v>519</v>
      </c>
      <c r="D3" s="756"/>
      <c r="E3" s="756" t="s">
        <v>518</v>
      </c>
      <c r="F3" s="756"/>
      <c r="G3" s="756" t="s">
        <v>517</v>
      </c>
      <c r="H3" s="757"/>
      <c r="I3" s="363"/>
      <c r="J3" s="363"/>
      <c r="K3" s="363"/>
      <c r="L3" s="362"/>
      <c r="M3" s="362"/>
    </row>
    <row r="4" spans="1:18" s="2" customFormat="1" ht="20.100000000000001" customHeight="1">
      <c r="B4" s="445" t="s">
        <v>516</v>
      </c>
      <c r="C4" s="758">
        <v>0</v>
      </c>
      <c r="D4" s="758"/>
      <c r="E4" s="762">
        <v>0</v>
      </c>
      <c r="F4" s="762"/>
      <c r="G4" s="759">
        <f>C4*E4</f>
        <v>0</v>
      </c>
      <c r="H4" s="760"/>
      <c r="I4" s="363"/>
      <c r="J4" s="363"/>
      <c r="K4" s="363"/>
      <c r="L4" s="362"/>
      <c r="M4" s="362"/>
    </row>
    <row r="5" spans="1:18" s="2" customFormat="1" ht="20.100000000000001" customHeight="1">
      <c r="B5" s="445" t="s">
        <v>515</v>
      </c>
      <c r="C5" s="758">
        <v>0</v>
      </c>
      <c r="D5" s="758"/>
      <c r="E5" s="762">
        <v>0</v>
      </c>
      <c r="F5" s="762"/>
      <c r="G5" s="759">
        <f t="shared" ref="G5:G10" si="0">C5*E5</f>
        <v>0</v>
      </c>
      <c r="H5" s="760"/>
      <c r="I5" s="363"/>
      <c r="J5" s="363"/>
      <c r="K5" s="363"/>
      <c r="L5" s="362"/>
      <c r="M5" s="362"/>
      <c r="N5" s="364"/>
    </row>
    <row r="6" spans="1:18" s="2" customFormat="1" ht="20.100000000000001" customHeight="1">
      <c r="B6" s="446" t="s">
        <v>514</v>
      </c>
      <c r="C6" s="758">
        <v>0</v>
      </c>
      <c r="D6" s="758"/>
      <c r="E6" s="762">
        <v>0</v>
      </c>
      <c r="F6" s="762"/>
      <c r="G6" s="759">
        <f t="shared" si="0"/>
        <v>0</v>
      </c>
      <c r="H6" s="760"/>
      <c r="I6" s="363"/>
      <c r="J6" s="363"/>
      <c r="K6" s="363"/>
      <c r="L6" s="362"/>
      <c r="M6" s="362"/>
    </row>
    <row r="7" spans="1:18" s="2" customFormat="1" ht="20.100000000000001" customHeight="1">
      <c r="B7" s="446" t="s">
        <v>513</v>
      </c>
      <c r="C7" s="758">
        <v>0</v>
      </c>
      <c r="D7" s="758"/>
      <c r="E7" s="762">
        <v>0</v>
      </c>
      <c r="F7" s="762"/>
      <c r="G7" s="759">
        <f t="shared" si="0"/>
        <v>0</v>
      </c>
      <c r="H7" s="760"/>
      <c r="I7" s="363"/>
      <c r="J7" s="363"/>
      <c r="K7" s="363"/>
      <c r="L7" s="362"/>
      <c r="M7" s="362"/>
    </row>
    <row r="8" spans="1:18" s="2" customFormat="1" ht="20.100000000000001" customHeight="1">
      <c r="B8" s="446"/>
      <c r="C8" s="758">
        <v>0</v>
      </c>
      <c r="D8" s="758"/>
      <c r="E8" s="762">
        <v>0</v>
      </c>
      <c r="F8" s="762"/>
      <c r="G8" s="759">
        <f t="shared" si="0"/>
        <v>0</v>
      </c>
      <c r="H8" s="760"/>
      <c r="I8" s="363"/>
      <c r="J8" s="363"/>
      <c r="K8" s="363"/>
      <c r="L8" s="362"/>
      <c r="M8" s="362"/>
    </row>
    <row r="9" spans="1:18" s="2" customFormat="1" ht="20.100000000000001" customHeight="1">
      <c r="B9" s="446"/>
      <c r="C9" s="758">
        <v>0</v>
      </c>
      <c r="D9" s="758"/>
      <c r="E9" s="762">
        <v>0</v>
      </c>
      <c r="F9" s="762"/>
      <c r="G9" s="759">
        <f t="shared" si="0"/>
        <v>0</v>
      </c>
      <c r="H9" s="760"/>
      <c r="I9" s="363"/>
      <c r="J9" s="363"/>
      <c r="K9" s="363"/>
      <c r="L9" s="362"/>
      <c r="M9" s="362"/>
    </row>
    <row r="10" spans="1:18" s="2" customFormat="1" ht="20.100000000000001" customHeight="1" thickBot="1">
      <c r="B10" s="447"/>
      <c r="C10" s="761">
        <v>0</v>
      </c>
      <c r="D10" s="761"/>
      <c r="E10" s="763">
        <v>0</v>
      </c>
      <c r="F10" s="763"/>
      <c r="G10" s="764">
        <f t="shared" si="0"/>
        <v>0</v>
      </c>
      <c r="H10" s="765"/>
      <c r="I10" s="363"/>
      <c r="J10" s="363"/>
      <c r="K10" s="363"/>
      <c r="L10" s="362"/>
      <c r="M10" s="362"/>
    </row>
    <row r="11" spans="1:18" s="2" customFormat="1" ht="20.100000000000001" customHeight="1">
      <c r="B11" s="281" t="s">
        <v>512</v>
      </c>
      <c r="C11"/>
      <c r="D11"/>
      <c r="E11"/>
      <c r="F11" s="363"/>
      <c r="G11" s="363"/>
      <c r="H11" s="363"/>
      <c r="I11" s="363"/>
      <c r="J11" s="362"/>
      <c r="K11" s="362"/>
    </row>
    <row r="12" spans="1:18" ht="18" customHeight="1">
      <c r="A12" s="95"/>
      <c r="B12" s="443" t="s">
        <v>564</v>
      </c>
      <c r="C12" s="114"/>
      <c r="D12" s="95"/>
      <c r="E12" s="95"/>
      <c r="F12" s="95"/>
      <c r="G12" s="95"/>
      <c r="H12" s="95"/>
      <c r="I12" s="95"/>
      <c r="J12" s="95"/>
      <c r="K12" s="95"/>
      <c r="L12" s="95"/>
      <c r="M12" s="95"/>
      <c r="N12" s="95"/>
      <c r="O12" s="95"/>
    </row>
    <row r="13" spans="1:18" ht="5.0999999999999996" customHeight="1" thickBot="1">
      <c r="A13" s="95"/>
      <c r="B13" s="443"/>
      <c r="C13" s="114"/>
      <c r="D13" s="95"/>
      <c r="E13" s="95"/>
      <c r="F13" s="95"/>
      <c r="G13" s="95"/>
      <c r="H13" s="95"/>
      <c r="I13" s="95"/>
      <c r="J13" s="95"/>
      <c r="K13" s="95"/>
      <c r="L13" s="95"/>
      <c r="M13" s="95"/>
      <c r="N13" s="95"/>
      <c r="O13" s="95"/>
    </row>
    <row r="14" spans="1:18" ht="18" customHeight="1" thickBot="1">
      <c r="A14" s="281"/>
      <c r="B14" s="708" t="s">
        <v>547</v>
      </c>
      <c r="C14" s="714"/>
      <c r="D14" s="442"/>
      <c r="E14" s="114" t="s">
        <v>546</v>
      </c>
      <c r="F14" s="114"/>
      <c r="G14" s="114"/>
      <c r="H14" s="114"/>
      <c r="I14" s="114"/>
      <c r="J14" s="114"/>
      <c r="K14" s="114"/>
      <c r="L14" s="114"/>
      <c r="M14" s="114"/>
      <c r="N14" s="114"/>
      <c r="O14" s="114"/>
      <c r="P14" s="95"/>
    </row>
    <row r="15" spans="1:18" ht="18" customHeight="1" thickBot="1">
      <c r="A15" s="281"/>
      <c r="B15" s="740" t="s">
        <v>545</v>
      </c>
      <c r="C15" s="751"/>
      <c r="D15" s="741"/>
      <c r="E15" s="441"/>
      <c r="F15" s="440"/>
      <c r="G15" s="439"/>
      <c r="H15" s="439"/>
      <c r="I15" s="439"/>
      <c r="J15" s="439"/>
      <c r="K15" s="439"/>
      <c r="L15" s="439"/>
      <c r="M15" s="439"/>
      <c r="N15" s="439"/>
      <c r="O15" s="438"/>
      <c r="P15" s="95"/>
    </row>
    <row r="16" spans="1:18" ht="18" customHeight="1">
      <c r="A16" s="281"/>
      <c r="B16" s="734" t="s">
        <v>536</v>
      </c>
      <c r="C16" s="739"/>
      <c r="D16" s="722"/>
      <c r="E16" s="722"/>
      <c r="F16" s="722"/>
      <c r="G16" s="722"/>
      <c r="H16" s="722"/>
      <c r="I16" s="722"/>
      <c r="J16" s="722"/>
      <c r="K16" s="722"/>
      <c r="L16" s="722"/>
      <c r="M16" s="722"/>
      <c r="N16" s="722"/>
      <c r="O16" s="723"/>
      <c r="P16" s="95"/>
      <c r="R16" s="111" t="s">
        <v>541</v>
      </c>
    </row>
    <row r="17" spans="1:18" ht="18" customHeight="1" thickBot="1">
      <c r="A17" s="114"/>
      <c r="B17" s="752"/>
      <c r="C17" s="753"/>
      <c r="D17" s="725"/>
      <c r="E17" s="725"/>
      <c r="F17" s="725"/>
      <c r="G17" s="725"/>
      <c r="H17" s="725"/>
      <c r="I17" s="725"/>
      <c r="J17" s="725"/>
      <c r="K17" s="725"/>
      <c r="L17" s="725"/>
      <c r="M17" s="725"/>
      <c r="N17" s="725"/>
      <c r="O17" s="726"/>
      <c r="P17" s="95"/>
      <c r="R17" s="111" t="s">
        <v>563</v>
      </c>
    </row>
    <row r="18" spans="1:18" ht="18" customHeight="1">
      <c r="A18" s="114"/>
      <c r="B18" s="734" t="s">
        <v>534</v>
      </c>
      <c r="C18" s="754"/>
      <c r="D18" s="750"/>
      <c r="E18" s="750"/>
      <c r="F18" s="750"/>
      <c r="G18" s="750"/>
      <c r="H18" s="750"/>
      <c r="I18" s="750"/>
      <c r="J18" s="750"/>
      <c r="K18" s="750"/>
      <c r="L18" s="750"/>
      <c r="M18" s="750"/>
      <c r="N18" s="750"/>
      <c r="O18" s="755"/>
      <c r="P18" s="95"/>
      <c r="R18" s="111" t="s">
        <v>528</v>
      </c>
    </row>
    <row r="19" spans="1:18" ht="18" customHeight="1" thickBot="1">
      <c r="A19" s="114"/>
      <c r="B19" s="752"/>
      <c r="C19" s="753"/>
      <c r="D19" s="725"/>
      <c r="E19" s="725"/>
      <c r="F19" s="725"/>
      <c r="G19" s="725"/>
      <c r="H19" s="725"/>
      <c r="I19" s="725"/>
      <c r="J19" s="725"/>
      <c r="K19" s="725"/>
      <c r="L19" s="725"/>
      <c r="M19" s="725"/>
      <c r="N19" s="725"/>
      <c r="O19" s="726"/>
      <c r="P19" s="95"/>
      <c r="R19" s="111" t="s">
        <v>524</v>
      </c>
    </row>
    <row r="20" spans="1:18" ht="18" customHeight="1" thickBot="1">
      <c r="A20" s="95"/>
      <c r="B20" s="727" t="s">
        <v>542</v>
      </c>
      <c r="C20" s="728"/>
      <c r="D20" s="728"/>
      <c r="E20" s="729"/>
      <c r="F20" s="746"/>
      <c r="G20" s="747"/>
      <c r="H20" s="748" t="s">
        <v>562</v>
      </c>
      <c r="I20" s="749"/>
      <c r="J20" s="750" t="s">
        <v>561</v>
      </c>
      <c r="K20" s="750"/>
      <c r="L20" s="750" t="s">
        <v>560</v>
      </c>
      <c r="M20" s="750"/>
      <c r="N20" s="439"/>
      <c r="O20" s="438"/>
      <c r="P20" s="95"/>
    </row>
    <row r="21" spans="1:18" ht="18" customHeight="1" thickBot="1">
      <c r="A21" s="95"/>
      <c r="B21" s="437" t="s">
        <v>559</v>
      </c>
      <c r="C21" s="436"/>
      <c r="D21" s="436"/>
      <c r="E21" s="436"/>
      <c r="F21" s="435"/>
      <c r="G21" s="435"/>
      <c r="H21" s="435"/>
      <c r="I21" s="434" t="s">
        <v>558</v>
      </c>
      <c r="J21" s="722" t="s">
        <v>557</v>
      </c>
      <c r="K21" s="722"/>
      <c r="L21" s="722" t="s">
        <v>556</v>
      </c>
      <c r="M21" s="722"/>
      <c r="N21" s="412"/>
      <c r="O21" s="411"/>
      <c r="P21" s="95"/>
    </row>
    <row r="22" spans="1:18" ht="18" customHeight="1" thickBot="1">
      <c r="A22" s="95"/>
      <c r="B22" s="742" t="s">
        <v>538</v>
      </c>
      <c r="C22" s="743"/>
      <c r="D22" s="433" t="s">
        <v>523</v>
      </c>
      <c r="E22" s="513"/>
      <c r="F22" s="513"/>
      <c r="G22" s="513"/>
      <c r="H22" s="419" t="s">
        <v>522</v>
      </c>
      <c r="I22" s="412"/>
      <c r="J22" s="412"/>
      <c r="K22" s="412"/>
      <c r="L22" s="412"/>
      <c r="M22" s="412"/>
      <c r="N22" s="412"/>
      <c r="O22" s="411"/>
      <c r="P22" s="95"/>
    </row>
    <row r="23" spans="1:18" ht="18" customHeight="1">
      <c r="A23" s="95"/>
      <c r="B23" s="744" t="s">
        <v>537</v>
      </c>
      <c r="C23" s="745"/>
      <c r="D23" s="412"/>
      <c r="E23" s="412"/>
      <c r="F23" s="412"/>
      <c r="G23" s="412"/>
      <c r="H23" s="412"/>
      <c r="I23" s="412"/>
      <c r="J23" s="412"/>
      <c r="K23" s="412"/>
      <c r="L23" s="412"/>
      <c r="M23" s="412"/>
      <c r="N23" s="412"/>
      <c r="O23" s="411"/>
      <c r="P23" s="95"/>
    </row>
    <row r="24" spans="1:18" ht="18" customHeight="1">
      <c r="A24" s="95"/>
      <c r="B24" s="734" t="s">
        <v>536</v>
      </c>
      <c r="C24" s="515"/>
      <c r="D24" s="516"/>
      <c r="E24" s="516"/>
      <c r="F24" s="516"/>
      <c r="G24" s="516"/>
      <c r="H24" s="516"/>
      <c r="I24" s="516"/>
      <c r="J24" s="516"/>
      <c r="K24" s="516"/>
      <c r="L24" s="516"/>
      <c r="M24" s="516"/>
      <c r="N24" s="516"/>
      <c r="O24" s="517"/>
      <c r="P24" s="95"/>
    </row>
    <row r="25" spans="1:18" ht="18" customHeight="1">
      <c r="A25" s="95"/>
      <c r="B25" s="735"/>
      <c r="C25" s="736"/>
      <c r="D25" s="505"/>
      <c r="E25" s="505"/>
      <c r="F25" s="505"/>
      <c r="G25" s="505"/>
      <c r="H25" s="505"/>
      <c r="I25" s="505"/>
      <c r="J25" s="505"/>
      <c r="K25" s="505"/>
      <c r="L25" s="505"/>
      <c r="M25" s="505"/>
      <c r="N25" s="505"/>
      <c r="O25" s="506"/>
      <c r="P25" s="95"/>
    </row>
    <row r="26" spans="1:18" ht="18" customHeight="1">
      <c r="A26" s="95"/>
      <c r="B26" s="735" t="s">
        <v>534</v>
      </c>
      <c r="C26" s="515"/>
      <c r="D26" s="516"/>
      <c r="E26" s="516"/>
      <c r="F26" s="516"/>
      <c r="G26" s="516"/>
      <c r="H26" s="516"/>
      <c r="I26" s="516"/>
      <c r="J26" s="516"/>
      <c r="K26" s="516"/>
      <c r="L26" s="516"/>
      <c r="M26" s="516"/>
      <c r="N26" s="516"/>
      <c r="O26" s="738"/>
      <c r="P26" s="95"/>
    </row>
    <row r="27" spans="1:18" ht="18" customHeight="1" thickBot="1">
      <c r="A27" s="95"/>
      <c r="B27" s="737"/>
      <c r="C27" s="739"/>
      <c r="D27" s="722"/>
      <c r="E27" s="722"/>
      <c r="F27" s="722"/>
      <c r="G27" s="722"/>
      <c r="H27" s="722"/>
      <c r="I27" s="722"/>
      <c r="J27" s="722"/>
      <c r="K27" s="722"/>
      <c r="L27" s="722"/>
      <c r="M27" s="722"/>
      <c r="N27" s="722"/>
      <c r="O27" s="723"/>
      <c r="P27" s="95"/>
    </row>
    <row r="28" spans="1:18" ht="18" customHeight="1" thickBot="1">
      <c r="A28" s="95"/>
      <c r="B28" s="740" t="s">
        <v>532</v>
      </c>
      <c r="C28" s="741"/>
      <c r="D28" s="432" t="s">
        <v>523</v>
      </c>
      <c r="E28" s="731"/>
      <c r="F28" s="731"/>
      <c r="G28" s="731"/>
      <c r="H28" s="429" t="s">
        <v>522</v>
      </c>
      <c r="I28" s="431"/>
      <c r="J28" s="431"/>
      <c r="K28" s="431"/>
      <c r="L28" s="431"/>
      <c r="M28" s="431"/>
      <c r="N28" s="431"/>
      <c r="O28" s="430"/>
      <c r="P28" s="95"/>
    </row>
    <row r="29" spans="1:18" ht="18" customHeight="1" thickBot="1">
      <c r="A29" s="95"/>
      <c r="B29" s="727" t="s">
        <v>531</v>
      </c>
      <c r="C29" s="728"/>
      <c r="D29" s="729"/>
      <c r="E29" s="730"/>
      <c r="F29" s="731"/>
      <c r="G29" s="731"/>
      <c r="H29" s="429" t="s">
        <v>522</v>
      </c>
      <c r="I29" s="412"/>
      <c r="J29" s="412"/>
      <c r="K29" s="412"/>
      <c r="L29" s="412"/>
      <c r="M29" s="412"/>
      <c r="N29" s="412"/>
      <c r="O29" s="411"/>
      <c r="P29" s="95"/>
    </row>
    <row r="30" spans="1:18" ht="18" customHeight="1">
      <c r="A30" s="95"/>
      <c r="B30" s="732" t="s">
        <v>555</v>
      </c>
      <c r="C30" s="733"/>
      <c r="D30" s="733"/>
      <c r="E30" s="428"/>
      <c r="F30" s="412"/>
      <c r="G30" s="412"/>
      <c r="H30" s="412"/>
      <c r="I30" s="412"/>
      <c r="J30" s="412"/>
      <c r="K30" s="412"/>
      <c r="L30" s="412"/>
      <c r="M30" s="412"/>
      <c r="N30" s="412"/>
      <c r="O30" s="411"/>
      <c r="P30" s="412"/>
    </row>
    <row r="31" spans="1:18" ht="18" customHeight="1">
      <c r="A31" s="95"/>
      <c r="B31" s="427" t="s">
        <v>529</v>
      </c>
      <c r="C31" s="426"/>
      <c r="D31" s="420" t="s">
        <v>523</v>
      </c>
      <c r="E31" s="513"/>
      <c r="F31" s="513"/>
      <c r="G31" s="513"/>
      <c r="H31" s="419" t="s">
        <v>522</v>
      </c>
      <c r="I31" s="412"/>
      <c r="J31" s="412"/>
      <c r="K31" s="412"/>
      <c r="L31" s="412"/>
      <c r="M31" s="412"/>
      <c r="N31" s="412"/>
      <c r="O31" s="411"/>
      <c r="P31" s="412"/>
    </row>
    <row r="32" spans="1:18" ht="18" customHeight="1">
      <c r="A32" s="95"/>
      <c r="B32" s="425" t="s">
        <v>554</v>
      </c>
      <c r="C32" s="424"/>
      <c r="D32" s="423" t="s">
        <v>523</v>
      </c>
      <c r="E32" s="513"/>
      <c r="F32" s="513"/>
      <c r="G32" s="513"/>
      <c r="H32" s="419" t="s">
        <v>522</v>
      </c>
      <c r="I32" s="412"/>
      <c r="J32" s="412"/>
      <c r="K32" s="412"/>
      <c r="L32" s="412"/>
      <c r="M32" s="412"/>
      <c r="N32" s="412"/>
      <c r="O32" s="411"/>
      <c r="P32" s="412"/>
    </row>
    <row r="33" spans="1:16" ht="18" customHeight="1">
      <c r="A33" s="95"/>
      <c r="B33" s="422" t="s">
        <v>527</v>
      </c>
      <c r="C33" s="421"/>
      <c r="D33" s="420" t="s">
        <v>523</v>
      </c>
      <c r="E33" s="513"/>
      <c r="F33" s="513"/>
      <c r="G33" s="513"/>
      <c r="H33" s="419" t="s">
        <v>522</v>
      </c>
      <c r="I33" s="715" t="s">
        <v>553</v>
      </c>
      <c r="J33" s="716"/>
      <c r="K33" s="716"/>
      <c r="L33" s="716"/>
      <c r="M33" s="716"/>
      <c r="N33" s="716"/>
      <c r="O33" s="717"/>
      <c r="P33" s="412"/>
    </row>
    <row r="34" spans="1:16" ht="18" customHeight="1">
      <c r="A34" s="95"/>
      <c r="B34" s="418" t="s">
        <v>525</v>
      </c>
      <c r="C34" s="417"/>
      <c r="D34" s="416" t="s">
        <v>523</v>
      </c>
      <c r="E34" s="516"/>
      <c r="F34" s="516"/>
      <c r="G34" s="516"/>
      <c r="H34" s="415" t="s">
        <v>522</v>
      </c>
      <c r="I34" s="414"/>
      <c r="J34" s="412"/>
      <c r="K34" s="412"/>
      <c r="L34" s="412"/>
      <c r="M34" s="412"/>
      <c r="N34" s="412"/>
      <c r="O34" s="411"/>
      <c r="P34" s="412"/>
    </row>
    <row r="35" spans="1:16" ht="18" customHeight="1">
      <c r="A35" s="95"/>
      <c r="B35" s="718" t="s">
        <v>552</v>
      </c>
      <c r="C35" s="719"/>
      <c r="D35" s="720"/>
      <c r="E35" s="413"/>
      <c r="F35" s="413"/>
      <c r="G35" s="413"/>
      <c r="H35" s="413"/>
      <c r="I35" s="412"/>
      <c r="J35" s="412"/>
      <c r="K35" s="412"/>
      <c r="L35" s="412"/>
      <c r="M35" s="412"/>
      <c r="N35" s="412"/>
      <c r="O35" s="411"/>
      <c r="P35" s="95"/>
    </row>
    <row r="36" spans="1:16" ht="18" customHeight="1">
      <c r="A36" s="95"/>
      <c r="B36" s="721"/>
      <c r="C36" s="722"/>
      <c r="D36" s="722"/>
      <c r="E36" s="722"/>
      <c r="F36" s="722"/>
      <c r="G36" s="722"/>
      <c r="H36" s="722"/>
      <c r="I36" s="722"/>
      <c r="J36" s="722"/>
      <c r="K36" s="722"/>
      <c r="L36" s="722"/>
      <c r="M36" s="722"/>
      <c r="N36" s="722"/>
      <c r="O36" s="723"/>
      <c r="P36" s="95"/>
    </row>
    <row r="37" spans="1:16" ht="18" customHeight="1" thickBot="1">
      <c r="A37" s="95"/>
      <c r="B37" s="724"/>
      <c r="C37" s="725"/>
      <c r="D37" s="725"/>
      <c r="E37" s="725"/>
      <c r="F37" s="725"/>
      <c r="G37" s="725"/>
      <c r="H37" s="725"/>
      <c r="I37" s="725"/>
      <c r="J37" s="725"/>
      <c r="K37" s="725"/>
      <c r="L37" s="725"/>
      <c r="M37" s="725"/>
      <c r="N37" s="725"/>
      <c r="O37" s="726"/>
      <c r="P37" s="95"/>
    </row>
    <row r="38" spans="1:16" ht="9.9499999999999993" customHeight="1">
      <c r="A38" s="410"/>
      <c r="B38" s="410"/>
      <c r="C38" s="410"/>
      <c r="D38" s="410"/>
      <c r="E38" s="410"/>
      <c r="F38" s="410"/>
      <c r="G38" s="410"/>
      <c r="H38" s="410"/>
      <c r="I38" s="410"/>
      <c r="J38" s="410"/>
      <c r="K38" s="410"/>
      <c r="L38" s="410"/>
      <c r="M38" s="410"/>
      <c r="N38" s="410"/>
      <c r="O38" s="410"/>
      <c r="P38" s="410"/>
    </row>
    <row r="39" spans="1:16" ht="18" customHeight="1">
      <c r="A39" s="409"/>
      <c r="B39" s="409" t="s">
        <v>551</v>
      </c>
      <c r="C39" s="409"/>
      <c r="D39" s="409"/>
      <c r="E39" s="409"/>
      <c r="F39" s="409"/>
      <c r="G39" s="409"/>
      <c r="H39" s="409"/>
      <c r="I39" s="409"/>
      <c r="J39" s="409"/>
      <c r="K39" s="409"/>
      <c r="L39" s="409"/>
      <c r="M39" s="409"/>
      <c r="N39" s="409"/>
      <c r="O39" s="409"/>
      <c r="P39" s="409"/>
    </row>
    <row r="40" spans="1:16" ht="18" customHeight="1">
      <c r="A40" s="409"/>
      <c r="B40" s="409" t="s">
        <v>550</v>
      </c>
      <c r="C40" s="409"/>
      <c r="D40" s="409"/>
      <c r="E40" s="409"/>
      <c r="F40" s="409"/>
      <c r="G40" s="409"/>
      <c r="H40" s="409"/>
      <c r="I40" s="409"/>
      <c r="J40" s="409"/>
      <c r="K40" s="409"/>
      <c r="L40" s="409"/>
      <c r="M40" s="409"/>
      <c r="N40" s="409"/>
      <c r="O40" s="409"/>
      <c r="P40" s="409"/>
    </row>
    <row r="41" spans="1:16" ht="30" customHeight="1">
      <c r="A41" s="409"/>
      <c r="B41" s="713" t="s">
        <v>549</v>
      </c>
      <c r="C41" s="713"/>
      <c r="D41" s="713"/>
      <c r="E41" s="713"/>
      <c r="F41" s="713"/>
      <c r="G41" s="713"/>
      <c r="H41" s="713"/>
      <c r="I41" s="713"/>
      <c r="J41" s="713"/>
      <c r="K41" s="713"/>
      <c r="L41" s="713"/>
      <c r="M41" s="713"/>
      <c r="N41" s="713"/>
      <c r="O41" s="713"/>
      <c r="P41" s="409"/>
    </row>
    <row r="42" spans="1:16" ht="18" customHeight="1" thickBot="1">
      <c r="B42" s="282" t="s">
        <v>548</v>
      </c>
    </row>
    <row r="43" spans="1:16" ht="18" customHeight="1" thickBot="1">
      <c r="A43" s="281"/>
      <c r="B43" s="708" t="s">
        <v>547</v>
      </c>
      <c r="C43" s="714"/>
      <c r="D43" s="408" t="s">
        <v>528</v>
      </c>
      <c r="E43" s="407" t="s">
        <v>546</v>
      </c>
      <c r="F43" s="407"/>
      <c r="G43" s="407"/>
      <c r="H43" s="407"/>
      <c r="I43" s="407"/>
      <c r="J43" s="407"/>
      <c r="K43" s="407"/>
      <c r="L43" s="407"/>
      <c r="M43" s="407"/>
      <c r="N43" s="407"/>
      <c r="O43" s="407"/>
    </row>
    <row r="44" spans="1:16" ht="18" customHeight="1" thickBot="1">
      <c r="A44" s="281"/>
      <c r="B44" s="705" t="s">
        <v>545</v>
      </c>
      <c r="C44" s="706"/>
      <c r="D44" s="707"/>
      <c r="E44" s="406"/>
      <c r="F44" s="405"/>
      <c r="G44" s="392"/>
      <c r="H44" s="392"/>
      <c r="I44" s="392"/>
      <c r="J44" s="392"/>
      <c r="K44" s="392"/>
      <c r="L44" s="392"/>
      <c r="M44" s="392"/>
      <c r="N44" s="392"/>
      <c r="O44" s="391"/>
    </row>
    <row r="45" spans="1:16" ht="18" customHeight="1">
      <c r="A45" s="281"/>
      <c r="B45" s="697" t="s">
        <v>536</v>
      </c>
      <c r="C45" s="688" t="s">
        <v>544</v>
      </c>
      <c r="D45" s="689"/>
      <c r="E45" s="689"/>
      <c r="F45" s="689"/>
      <c r="G45" s="689"/>
      <c r="H45" s="689"/>
      <c r="I45" s="689"/>
      <c r="J45" s="689"/>
      <c r="K45" s="689"/>
      <c r="L45" s="689"/>
      <c r="M45" s="689"/>
      <c r="N45" s="689"/>
      <c r="O45" s="690"/>
    </row>
    <row r="46" spans="1:16" ht="18" customHeight="1" thickBot="1">
      <c r="A46" s="281"/>
      <c r="B46" s="698"/>
      <c r="C46" s="702"/>
      <c r="D46" s="703"/>
      <c r="E46" s="703"/>
      <c r="F46" s="703"/>
      <c r="G46" s="703"/>
      <c r="H46" s="703"/>
      <c r="I46" s="703"/>
      <c r="J46" s="703"/>
      <c r="K46" s="703"/>
      <c r="L46" s="703"/>
      <c r="M46" s="703"/>
      <c r="N46" s="703"/>
      <c r="O46" s="704"/>
    </row>
    <row r="47" spans="1:16" ht="18" customHeight="1">
      <c r="A47" s="281"/>
      <c r="B47" s="697" t="s">
        <v>534</v>
      </c>
      <c r="C47" s="699" t="s">
        <v>543</v>
      </c>
      <c r="D47" s="700"/>
      <c r="E47" s="700"/>
      <c r="F47" s="700"/>
      <c r="G47" s="700"/>
      <c r="H47" s="700"/>
      <c r="I47" s="700"/>
      <c r="J47" s="700"/>
      <c r="K47" s="700"/>
      <c r="L47" s="700"/>
      <c r="M47" s="700"/>
      <c r="N47" s="700"/>
      <c r="O47" s="701"/>
    </row>
    <row r="48" spans="1:16" ht="18" customHeight="1" thickBot="1">
      <c r="B48" s="698"/>
      <c r="C48" s="702"/>
      <c r="D48" s="703"/>
      <c r="E48" s="703"/>
      <c r="F48" s="703"/>
      <c r="G48" s="703"/>
      <c r="H48" s="703"/>
      <c r="I48" s="703"/>
      <c r="J48" s="703"/>
      <c r="K48" s="703"/>
      <c r="L48" s="703"/>
      <c r="M48" s="703"/>
      <c r="N48" s="703"/>
      <c r="O48" s="704"/>
    </row>
    <row r="49" spans="2:16" ht="18" customHeight="1" thickBot="1">
      <c r="B49" s="705" t="s">
        <v>542</v>
      </c>
      <c r="C49" s="706"/>
      <c r="D49" s="706"/>
      <c r="E49" s="707"/>
      <c r="F49" s="705" t="s">
        <v>541</v>
      </c>
      <c r="G49" s="707"/>
      <c r="H49" s="392" t="s">
        <v>540</v>
      </c>
      <c r="I49" s="392"/>
      <c r="J49" s="392"/>
      <c r="K49" s="392"/>
      <c r="L49" s="392"/>
      <c r="M49" s="392"/>
      <c r="N49" s="392"/>
      <c r="O49" s="391"/>
    </row>
    <row r="50" spans="2:16" ht="18" customHeight="1" thickBot="1">
      <c r="B50" s="404" t="s">
        <v>539</v>
      </c>
      <c r="C50" s="403"/>
      <c r="D50" s="403"/>
      <c r="E50" s="403"/>
      <c r="F50" s="371"/>
      <c r="G50" s="371"/>
      <c r="H50" s="371"/>
      <c r="I50" s="371"/>
      <c r="J50" s="371"/>
      <c r="K50" s="371"/>
      <c r="L50" s="371"/>
      <c r="M50" s="371"/>
      <c r="N50" s="371"/>
      <c r="O50" s="370"/>
    </row>
    <row r="51" spans="2:16" ht="18" customHeight="1" thickBot="1">
      <c r="B51" s="708" t="s">
        <v>538</v>
      </c>
      <c r="C51" s="709"/>
      <c r="D51" s="402" t="s">
        <v>523</v>
      </c>
      <c r="E51" s="685">
        <v>1571020</v>
      </c>
      <c r="F51" s="686"/>
      <c r="G51" s="686"/>
      <c r="H51" s="381" t="s">
        <v>522</v>
      </c>
      <c r="I51" s="371"/>
      <c r="J51" s="371"/>
      <c r="K51" s="371"/>
      <c r="L51" s="371"/>
      <c r="M51" s="371"/>
      <c r="N51" s="371"/>
      <c r="O51" s="370"/>
    </row>
    <row r="52" spans="2:16" ht="18" customHeight="1">
      <c r="B52" s="697" t="s">
        <v>537</v>
      </c>
      <c r="C52" s="710"/>
      <c r="D52" s="371"/>
      <c r="E52" s="371"/>
      <c r="F52" s="371"/>
      <c r="G52" s="371"/>
      <c r="H52" s="371"/>
      <c r="I52" s="371"/>
      <c r="J52" s="371"/>
      <c r="K52" s="371"/>
      <c r="L52" s="371"/>
      <c r="M52" s="371"/>
      <c r="N52" s="371"/>
      <c r="O52" s="370"/>
    </row>
    <row r="53" spans="2:16" ht="18" customHeight="1">
      <c r="B53" s="697" t="s">
        <v>536</v>
      </c>
      <c r="C53" s="371" t="s">
        <v>535</v>
      </c>
      <c r="D53" s="371"/>
      <c r="E53" s="371"/>
      <c r="F53" s="371"/>
      <c r="G53" s="371"/>
      <c r="H53" s="371"/>
      <c r="I53" s="371"/>
      <c r="J53" s="371"/>
      <c r="K53" s="371"/>
      <c r="L53" s="371"/>
      <c r="M53" s="371"/>
      <c r="N53" s="371"/>
      <c r="O53" s="370"/>
    </row>
    <row r="54" spans="2:16" ht="18" customHeight="1">
      <c r="B54" s="711"/>
      <c r="C54" s="401"/>
      <c r="D54" s="400"/>
      <c r="E54" s="400"/>
      <c r="F54" s="400"/>
      <c r="G54" s="400"/>
      <c r="H54" s="400"/>
      <c r="I54" s="400"/>
      <c r="J54" s="400"/>
      <c r="K54" s="400"/>
      <c r="L54" s="400"/>
      <c r="M54" s="400"/>
      <c r="N54" s="400"/>
      <c r="O54" s="399"/>
    </row>
    <row r="55" spans="2:16" ht="18" customHeight="1">
      <c r="B55" s="711" t="s">
        <v>534</v>
      </c>
      <c r="C55" s="371" t="s">
        <v>533</v>
      </c>
      <c r="D55" s="371"/>
      <c r="E55" s="371"/>
      <c r="F55" s="371"/>
      <c r="G55" s="371"/>
      <c r="H55" s="371"/>
      <c r="I55" s="371"/>
      <c r="J55" s="371"/>
      <c r="K55" s="371"/>
      <c r="L55" s="371"/>
      <c r="M55" s="371"/>
      <c r="N55" s="371"/>
      <c r="O55" s="370"/>
    </row>
    <row r="56" spans="2:16" ht="18" customHeight="1" thickBot="1">
      <c r="B56" s="698"/>
      <c r="C56" s="398"/>
      <c r="D56" s="368"/>
      <c r="E56" s="368"/>
      <c r="F56" s="368"/>
      <c r="G56" s="368"/>
      <c r="H56" s="368"/>
      <c r="I56" s="368"/>
      <c r="J56" s="368"/>
      <c r="K56" s="368"/>
      <c r="L56" s="368"/>
      <c r="M56" s="368"/>
      <c r="N56" s="368"/>
      <c r="O56" s="367"/>
    </row>
    <row r="57" spans="2:16" ht="18" customHeight="1" thickBot="1">
      <c r="B57" s="705" t="s">
        <v>532</v>
      </c>
      <c r="C57" s="707"/>
      <c r="D57" s="372" t="s">
        <v>523</v>
      </c>
      <c r="E57" s="712">
        <v>245500</v>
      </c>
      <c r="F57" s="703"/>
      <c r="G57" s="703"/>
      <c r="H57" s="371" t="s">
        <v>522</v>
      </c>
      <c r="I57" s="398"/>
      <c r="J57" s="371"/>
      <c r="K57" s="371"/>
      <c r="L57" s="371"/>
      <c r="M57" s="371"/>
      <c r="N57" s="371"/>
      <c r="O57" s="370"/>
    </row>
    <row r="58" spans="2:16" ht="18" customHeight="1" thickBot="1">
      <c r="B58" s="397" t="s">
        <v>531</v>
      </c>
      <c r="C58" s="396"/>
      <c r="D58" s="396"/>
      <c r="E58" s="395"/>
      <c r="F58" s="695">
        <v>1325520</v>
      </c>
      <c r="G58" s="696"/>
      <c r="H58" s="394" t="s">
        <v>522</v>
      </c>
      <c r="I58" s="393"/>
      <c r="J58" s="392"/>
      <c r="K58" s="392"/>
      <c r="L58" s="392"/>
      <c r="M58" s="392"/>
      <c r="N58" s="392"/>
      <c r="O58" s="391"/>
      <c r="P58" s="375"/>
    </row>
    <row r="59" spans="2:16" ht="18" customHeight="1">
      <c r="B59" s="390" t="s">
        <v>530</v>
      </c>
      <c r="C59" s="389"/>
      <c r="D59" s="389"/>
      <c r="E59" s="388"/>
      <c r="F59" s="387"/>
      <c r="G59" s="387"/>
      <c r="H59" s="371"/>
      <c r="I59" s="371"/>
      <c r="J59" s="371"/>
      <c r="K59" s="371"/>
      <c r="L59" s="371"/>
      <c r="M59" s="371"/>
      <c r="N59" s="371"/>
      <c r="O59" s="370"/>
      <c r="P59" s="375"/>
    </row>
    <row r="60" spans="2:16" ht="18" customHeight="1">
      <c r="B60" s="386" t="s">
        <v>529</v>
      </c>
      <c r="C60" s="385" t="s">
        <v>528</v>
      </c>
      <c r="D60" s="382" t="s">
        <v>523</v>
      </c>
      <c r="E60" s="685">
        <v>1325520</v>
      </c>
      <c r="F60" s="686"/>
      <c r="G60" s="686"/>
      <c r="H60" s="381" t="s">
        <v>522</v>
      </c>
      <c r="I60" s="371"/>
      <c r="J60" s="371"/>
      <c r="K60" s="371"/>
      <c r="L60" s="371"/>
      <c r="M60" s="371"/>
      <c r="N60" s="371"/>
      <c r="O60" s="370"/>
      <c r="P60" s="375"/>
    </row>
    <row r="61" spans="2:16" ht="18" customHeight="1">
      <c r="B61" s="384" t="s">
        <v>527</v>
      </c>
      <c r="C61" s="383" t="s">
        <v>524</v>
      </c>
      <c r="D61" s="382" t="s">
        <v>523</v>
      </c>
      <c r="E61" s="687">
        <v>0</v>
      </c>
      <c r="F61" s="687"/>
      <c r="G61" s="687"/>
      <c r="H61" s="381" t="s">
        <v>522</v>
      </c>
      <c r="I61" s="688" t="s">
        <v>526</v>
      </c>
      <c r="J61" s="689"/>
      <c r="K61" s="689"/>
      <c r="L61" s="689"/>
      <c r="M61" s="689"/>
      <c r="N61" s="689"/>
      <c r="O61" s="690"/>
      <c r="P61" s="375"/>
    </row>
    <row r="62" spans="2:16" ht="18" customHeight="1">
      <c r="B62" s="380" t="s">
        <v>525</v>
      </c>
      <c r="C62" s="379" t="s">
        <v>524</v>
      </c>
      <c r="D62" s="378" t="s">
        <v>523</v>
      </c>
      <c r="E62" s="691">
        <v>0</v>
      </c>
      <c r="F62" s="691"/>
      <c r="G62" s="691"/>
      <c r="H62" s="377" t="s">
        <v>522</v>
      </c>
      <c r="I62" s="376"/>
      <c r="J62" s="371"/>
      <c r="K62" s="371"/>
      <c r="L62" s="371"/>
      <c r="M62" s="371"/>
      <c r="N62" s="371"/>
      <c r="O62" s="370"/>
      <c r="P62" s="375"/>
    </row>
    <row r="63" spans="2:16" ht="18" customHeight="1">
      <c r="B63" s="692" t="s">
        <v>521</v>
      </c>
      <c r="C63" s="693"/>
      <c r="D63" s="694"/>
      <c r="E63" s="374"/>
      <c r="F63" s="374"/>
      <c r="G63" s="374"/>
      <c r="H63" s="374"/>
      <c r="I63" s="371"/>
      <c r="J63" s="371"/>
      <c r="K63" s="371"/>
      <c r="L63" s="371"/>
      <c r="M63" s="371"/>
      <c r="N63" s="371"/>
      <c r="O63" s="370"/>
    </row>
    <row r="64" spans="2:16" ht="18" customHeight="1">
      <c r="B64" s="373"/>
      <c r="C64" s="372"/>
      <c r="D64" s="372"/>
      <c r="E64" s="371"/>
      <c r="F64" s="371"/>
      <c r="G64" s="371"/>
      <c r="H64" s="371"/>
      <c r="I64" s="371"/>
      <c r="J64" s="371"/>
      <c r="K64" s="371"/>
      <c r="L64" s="371"/>
      <c r="M64" s="371"/>
      <c r="N64" s="371"/>
      <c r="O64" s="370"/>
    </row>
    <row r="65" spans="2:15" ht="18" customHeight="1" thickBot="1">
      <c r="B65" s="369"/>
      <c r="C65" s="368"/>
      <c r="D65" s="368"/>
      <c r="E65" s="368"/>
      <c r="F65" s="368"/>
      <c r="G65" s="368"/>
      <c r="H65" s="368"/>
      <c r="I65" s="368"/>
      <c r="J65" s="368"/>
      <c r="K65" s="368"/>
      <c r="L65" s="368"/>
      <c r="M65" s="368"/>
      <c r="N65" s="368"/>
      <c r="O65" s="367"/>
    </row>
  </sheetData>
  <mergeCells count="80">
    <mergeCell ref="G6:H6"/>
    <mergeCell ref="G7:H7"/>
    <mergeCell ref="G8:H8"/>
    <mergeCell ref="G9:H9"/>
    <mergeCell ref="G10:H10"/>
    <mergeCell ref="C7:D7"/>
    <mergeCell ref="C8:D8"/>
    <mergeCell ref="C9:D9"/>
    <mergeCell ref="C10:D10"/>
    <mergeCell ref="E4:F4"/>
    <mergeCell ref="E5:F5"/>
    <mergeCell ref="E6:F6"/>
    <mergeCell ref="E7:F7"/>
    <mergeCell ref="E8:F8"/>
    <mergeCell ref="E9:F9"/>
    <mergeCell ref="C6:D6"/>
    <mergeCell ref="E10:F10"/>
    <mergeCell ref="C3:D3"/>
    <mergeCell ref="E3:F3"/>
    <mergeCell ref="G3:H3"/>
    <mergeCell ref="C4:D4"/>
    <mergeCell ref="C5:D5"/>
    <mergeCell ref="G4:H4"/>
    <mergeCell ref="G5:H5"/>
    <mergeCell ref="B14:C14"/>
    <mergeCell ref="B15:D15"/>
    <mergeCell ref="B16:B17"/>
    <mergeCell ref="C16:O17"/>
    <mergeCell ref="B18:B19"/>
    <mergeCell ref="C18:O19"/>
    <mergeCell ref="B20:E20"/>
    <mergeCell ref="F20:G20"/>
    <mergeCell ref="H20:I20"/>
    <mergeCell ref="J20:K20"/>
    <mergeCell ref="L20:M20"/>
    <mergeCell ref="J21:K21"/>
    <mergeCell ref="L21:M21"/>
    <mergeCell ref="B22:C22"/>
    <mergeCell ref="E22:G22"/>
    <mergeCell ref="B23:C23"/>
    <mergeCell ref="B24:B25"/>
    <mergeCell ref="C24:O25"/>
    <mergeCell ref="B26:B27"/>
    <mergeCell ref="C26:O27"/>
    <mergeCell ref="B28:C28"/>
    <mergeCell ref="E28:G28"/>
    <mergeCell ref="B29:D29"/>
    <mergeCell ref="E29:G29"/>
    <mergeCell ref="B30:D30"/>
    <mergeCell ref="E31:G31"/>
    <mergeCell ref="E32:G32"/>
    <mergeCell ref="E33:G33"/>
    <mergeCell ref="I33:O33"/>
    <mergeCell ref="E34:G34"/>
    <mergeCell ref="B35:D35"/>
    <mergeCell ref="B36:O37"/>
    <mergeCell ref="B41:O41"/>
    <mergeCell ref="B43:C43"/>
    <mergeCell ref="B44:D44"/>
    <mergeCell ref="B45:B46"/>
    <mergeCell ref="C45:O45"/>
    <mergeCell ref="C46:O46"/>
    <mergeCell ref="F58:G58"/>
    <mergeCell ref="B47:B48"/>
    <mergeCell ref="C47:O47"/>
    <mergeCell ref="C48:O48"/>
    <mergeCell ref="B49:E49"/>
    <mergeCell ref="F49:G49"/>
    <mergeCell ref="B51:C51"/>
    <mergeCell ref="E51:G51"/>
    <mergeCell ref="B52:C52"/>
    <mergeCell ref="B53:B54"/>
    <mergeCell ref="B55:B56"/>
    <mergeCell ref="B57:C57"/>
    <mergeCell ref="E57:G57"/>
    <mergeCell ref="E60:G60"/>
    <mergeCell ref="E61:G61"/>
    <mergeCell ref="I61:O61"/>
    <mergeCell ref="E62:G62"/>
    <mergeCell ref="B63:D63"/>
  </mergeCells>
  <phoneticPr fontId="3"/>
  <dataValidations count="2">
    <dataValidation type="list" allowBlank="1" showInputMessage="1" showErrorMessage="1" sqref="C31:C34 D14">
      <formula1>$R$18:$R$19</formula1>
    </dataValidation>
    <dataValidation type="list" allowBlank="1" showInputMessage="1" showErrorMessage="1" sqref="F20:G20">
      <formula1>$R$16:$R$17</formula1>
    </dataValidation>
  </dataValidations>
  <pageMargins left="0.70866141732283472" right="0.70866141732283472" top="0.74803149606299213" bottom="0.74803149606299213" header="0.31496062992125984" footer="0.31496062992125984"/>
  <pageSetup paperSize="9" scale="67" fitToHeight="0" orientation="portrait" r:id="rId1"/>
  <colBreaks count="1" manualBreakCount="1">
    <brk id="16" max="1048575"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49"/>
  <sheetViews>
    <sheetView view="pageBreakPreview" topLeftCell="A16" zoomScaleNormal="100" zoomScaleSheetLayoutView="100" workbookViewId="0">
      <selection sqref="A1:B2"/>
    </sheetView>
  </sheetViews>
  <sheetFormatPr defaultRowHeight="13.5"/>
  <cols>
    <col min="1" max="1" width="3.125" style="2" customWidth="1"/>
    <col min="2" max="2" width="15.625" style="2" customWidth="1"/>
    <col min="3" max="4" width="14.125" style="2" customWidth="1"/>
    <col min="5" max="5" width="16.875" style="2" customWidth="1"/>
    <col min="6" max="7" width="14.125" style="2" customWidth="1"/>
    <col min="8" max="8" width="14.625" style="2" customWidth="1"/>
    <col min="9" max="10" width="13.125" style="2" customWidth="1"/>
    <col min="11" max="16384" width="9" style="2"/>
  </cols>
  <sheetData>
    <row r="1" spans="1:10" ht="19.5" customHeight="1">
      <c r="A1" s="1" t="s">
        <v>566</v>
      </c>
      <c r="B1" s="6"/>
      <c r="C1" s="5"/>
      <c r="D1" s="5"/>
      <c r="E1" s="5"/>
      <c r="F1" s="5"/>
      <c r="G1" s="5"/>
      <c r="H1" s="5"/>
    </row>
    <row r="2" spans="1:10" ht="19.5" customHeight="1">
      <c r="B2" s="7" t="s">
        <v>3</v>
      </c>
      <c r="E2" s="5"/>
      <c r="F2" s="5"/>
      <c r="G2" s="5"/>
      <c r="H2" s="5"/>
    </row>
    <row r="3" spans="1:10" ht="19.5" customHeight="1">
      <c r="B3" s="3" t="s">
        <v>0</v>
      </c>
      <c r="C3" s="766" t="s">
        <v>6</v>
      </c>
      <c r="D3" s="766"/>
      <c r="E3" s="766"/>
      <c r="F3" s="767" t="s">
        <v>8</v>
      </c>
      <c r="G3" s="768"/>
      <c r="H3" s="768"/>
      <c r="I3" s="768"/>
      <c r="J3" s="769"/>
    </row>
    <row r="4" spans="1:10" ht="40.5" customHeight="1">
      <c r="B4" s="8" t="s">
        <v>1</v>
      </c>
      <c r="C4" s="770"/>
      <c r="D4" s="770"/>
      <c r="E4" s="770"/>
      <c r="F4" s="770"/>
      <c r="G4" s="770"/>
      <c r="H4" s="770"/>
      <c r="I4" s="770"/>
      <c r="J4" s="770"/>
    </row>
    <row r="5" spans="1:10" ht="40.5" customHeight="1">
      <c r="B5" s="8" t="s">
        <v>1</v>
      </c>
      <c r="C5" s="770"/>
      <c r="D5" s="770"/>
      <c r="E5" s="770"/>
      <c r="F5" s="770"/>
      <c r="G5" s="770"/>
      <c r="H5" s="770"/>
      <c r="I5" s="770"/>
      <c r="J5" s="770"/>
    </row>
    <row r="6" spans="1:10" ht="40.5" customHeight="1">
      <c r="B6" s="310" t="s">
        <v>1</v>
      </c>
      <c r="C6" s="770"/>
      <c r="D6" s="770"/>
      <c r="E6" s="770"/>
      <c r="F6" s="770"/>
      <c r="G6" s="770"/>
      <c r="H6" s="770"/>
      <c r="I6" s="770"/>
      <c r="J6" s="770"/>
    </row>
    <row r="7" spans="1:10" ht="15.75" customHeight="1">
      <c r="B7" s="342"/>
      <c r="C7" s="335"/>
      <c r="D7" s="335"/>
      <c r="E7" s="335"/>
      <c r="F7" s="335"/>
      <c r="G7" s="335"/>
      <c r="H7" s="335"/>
      <c r="I7" s="95"/>
      <c r="J7" s="95"/>
    </row>
    <row r="8" spans="1:10" ht="19.5" customHeight="1">
      <c r="B8" s="332" t="s">
        <v>4</v>
      </c>
      <c r="C8" s="335"/>
      <c r="D8" s="335"/>
      <c r="E8" s="335"/>
      <c r="F8" s="335"/>
      <c r="G8" s="335"/>
      <c r="H8" s="335"/>
      <c r="I8" s="95"/>
      <c r="J8" s="95"/>
    </row>
    <row r="9" spans="1:10" ht="19.5" customHeight="1">
      <c r="B9" s="343" t="s">
        <v>2</v>
      </c>
      <c r="C9" s="771" t="s">
        <v>5</v>
      </c>
      <c r="D9" s="771"/>
      <c r="E9" s="771"/>
      <c r="F9" s="772" t="s">
        <v>7</v>
      </c>
      <c r="G9" s="773"/>
      <c r="H9" s="773"/>
      <c r="I9" s="773"/>
      <c r="J9" s="774"/>
    </row>
    <row r="10" spans="1:10" ht="40.5" customHeight="1">
      <c r="B10" s="310" t="s">
        <v>1</v>
      </c>
      <c r="C10" s="770"/>
      <c r="D10" s="770"/>
      <c r="E10" s="770"/>
      <c r="F10" s="770"/>
      <c r="G10" s="770"/>
      <c r="H10" s="770"/>
      <c r="I10" s="770"/>
      <c r="J10" s="770"/>
    </row>
    <row r="11" spans="1:10" ht="40.5" customHeight="1">
      <c r="B11" s="310" t="s">
        <v>1</v>
      </c>
      <c r="C11" s="770"/>
      <c r="D11" s="770"/>
      <c r="E11" s="770"/>
      <c r="F11" s="770"/>
      <c r="G11" s="770"/>
      <c r="H11" s="770"/>
      <c r="I11" s="770"/>
      <c r="J11" s="770"/>
    </row>
    <row r="12" spans="1:10" s="95" customFormat="1" ht="15.75" customHeight="1">
      <c r="B12" s="342"/>
      <c r="C12" s="344"/>
      <c r="D12" s="344"/>
      <c r="E12" s="344"/>
      <c r="F12" s="344"/>
      <c r="G12" s="344"/>
      <c r="H12" s="344"/>
      <c r="J12" s="344"/>
    </row>
    <row r="13" spans="1:10" s="95" customFormat="1" ht="19.5" customHeight="1">
      <c r="B13" s="332" t="s">
        <v>114</v>
      </c>
      <c r="C13" s="335"/>
      <c r="D13" s="335"/>
    </row>
    <row r="14" spans="1:10" s="95" customFormat="1" ht="40.5" customHeight="1">
      <c r="B14" s="345"/>
      <c r="C14" s="346" t="s">
        <v>115</v>
      </c>
      <c r="D14" s="346" t="s">
        <v>116</v>
      </c>
      <c r="E14" s="346" t="s">
        <v>117</v>
      </c>
      <c r="F14" s="108" t="s">
        <v>118</v>
      </c>
    </row>
    <row r="15" spans="1:10" ht="40.5" customHeight="1">
      <c r="B15" s="316" t="s">
        <v>19</v>
      </c>
      <c r="C15" s="94">
        <v>0</v>
      </c>
      <c r="D15" s="94">
        <v>0</v>
      </c>
      <c r="E15" s="94">
        <v>0</v>
      </c>
      <c r="F15" s="94">
        <v>0</v>
      </c>
    </row>
    <row r="16" spans="1:10" s="95" customFormat="1">
      <c r="B16" s="334"/>
    </row>
    <row r="17" spans="2:6" s="95" customFormat="1">
      <c r="B17" s="334"/>
    </row>
    <row r="18" spans="2:6" s="95" customFormat="1">
      <c r="B18" s="334"/>
    </row>
    <row r="19" spans="2:6" s="95" customFormat="1">
      <c r="B19" s="334"/>
    </row>
    <row r="20" spans="2:6">
      <c r="B20" s="314"/>
      <c r="D20" s="280"/>
      <c r="F20" s="280"/>
    </row>
    <row r="21" spans="2:6">
      <c r="B21" s="314"/>
      <c r="D21" s="280"/>
      <c r="F21" s="280"/>
    </row>
    <row r="22" spans="2:6">
      <c r="B22" s="314"/>
      <c r="D22" s="280"/>
      <c r="F22" s="280"/>
    </row>
    <row r="23" spans="2:6">
      <c r="B23" s="314"/>
      <c r="D23" s="280"/>
      <c r="F23" s="280"/>
    </row>
    <row r="24" spans="2:6">
      <c r="B24" s="314"/>
      <c r="D24" s="280"/>
      <c r="F24" s="280"/>
    </row>
    <row r="25" spans="2:6">
      <c r="B25" s="314"/>
      <c r="D25" s="280"/>
      <c r="F25" s="280"/>
    </row>
    <row r="26" spans="2:6">
      <c r="B26" s="314"/>
      <c r="D26" s="280"/>
      <c r="F26" s="280"/>
    </row>
    <row r="27" spans="2:6">
      <c r="B27" s="314"/>
      <c r="D27" s="280"/>
      <c r="F27" s="280"/>
    </row>
    <row r="28" spans="2:6">
      <c r="B28" s="314"/>
      <c r="D28" s="280"/>
      <c r="F28" s="280"/>
    </row>
    <row r="29" spans="2:6">
      <c r="B29" s="314"/>
      <c r="D29" s="280"/>
      <c r="F29" s="280"/>
    </row>
    <row r="30" spans="2:6">
      <c r="B30" s="314"/>
      <c r="D30" s="280"/>
      <c r="F30" s="280"/>
    </row>
    <row r="31" spans="2:6">
      <c r="B31" s="314"/>
      <c r="D31" s="280"/>
      <c r="F31" s="280"/>
    </row>
    <row r="32" spans="2:6">
      <c r="B32" s="314"/>
      <c r="D32" s="280"/>
      <c r="F32" s="280"/>
    </row>
    <row r="33" spans="2:6">
      <c r="B33" s="314"/>
      <c r="D33" s="280"/>
      <c r="F33" s="280"/>
    </row>
    <row r="34" spans="2:6">
      <c r="B34" s="314"/>
      <c r="D34" s="280"/>
      <c r="F34" s="280"/>
    </row>
    <row r="35" spans="2:6">
      <c r="B35" s="314"/>
      <c r="D35" s="280"/>
      <c r="F35" s="280"/>
    </row>
    <row r="36" spans="2:6">
      <c r="B36" s="314"/>
      <c r="D36" s="280"/>
      <c r="F36" s="280"/>
    </row>
    <row r="37" spans="2:6">
      <c r="B37" s="314"/>
      <c r="D37" s="280"/>
      <c r="F37" s="280"/>
    </row>
    <row r="38" spans="2:6">
      <c r="B38" s="314"/>
      <c r="D38" s="280"/>
      <c r="F38" s="280"/>
    </row>
    <row r="39" spans="2:6">
      <c r="B39" s="314"/>
      <c r="D39" s="280"/>
      <c r="F39" s="280"/>
    </row>
    <row r="40" spans="2:6">
      <c r="B40" s="314"/>
      <c r="D40" s="280"/>
      <c r="F40" s="280"/>
    </row>
    <row r="41" spans="2:6">
      <c r="B41" s="314"/>
      <c r="D41" s="280"/>
      <c r="F41" s="280"/>
    </row>
    <row r="42" spans="2:6">
      <c r="B42" s="314"/>
      <c r="D42" s="280"/>
      <c r="F42" s="280"/>
    </row>
    <row r="43" spans="2:6">
      <c r="B43" s="314"/>
      <c r="D43" s="280"/>
      <c r="F43" s="280"/>
    </row>
    <row r="44" spans="2:6">
      <c r="B44" s="314"/>
      <c r="D44" s="280"/>
      <c r="F44" s="280"/>
    </row>
    <row r="45" spans="2:6">
      <c r="B45" s="314"/>
      <c r="D45" s="280"/>
      <c r="F45" s="280"/>
    </row>
    <row r="46" spans="2:6">
      <c r="B46" s="314"/>
      <c r="D46" s="280"/>
      <c r="F46" s="280"/>
    </row>
    <row r="47" spans="2:6">
      <c r="B47" s="314"/>
      <c r="D47" s="280"/>
      <c r="F47" s="280"/>
    </row>
    <row r="48" spans="2:6">
      <c r="B48" s="314"/>
      <c r="D48" s="280"/>
      <c r="F48" s="280"/>
    </row>
    <row r="49" spans="2:6">
      <c r="B49" s="314"/>
      <c r="D49" s="280"/>
      <c r="F49" s="280"/>
    </row>
  </sheetData>
  <mergeCells count="14">
    <mergeCell ref="C11:E11"/>
    <mergeCell ref="F11:J11"/>
    <mergeCell ref="C6:E6"/>
    <mergeCell ref="F6:J6"/>
    <mergeCell ref="C9:E9"/>
    <mergeCell ref="F9:J9"/>
    <mergeCell ref="C10:E10"/>
    <mergeCell ref="F10:J10"/>
    <mergeCell ref="C3:E3"/>
    <mergeCell ref="F3:J3"/>
    <mergeCell ref="C4:E4"/>
    <mergeCell ref="F4:J4"/>
    <mergeCell ref="C5:E5"/>
    <mergeCell ref="F5:J5"/>
  </mergeCells>
  <phoneticPr fontId="3"/>
  <pageMargins left="0.70866141732283472" right="0.70866141732283472" top="0.74803149606299213" bottom="0.74803149606299213" header="0.31496062992125984" footer="0.31496062992125984"/>
  <pageSetup paperSize="9" scale="52" fitToHeight="0"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P49"/>
  <sheetViews>
    <sheetView view="pageBreakPreview" zoomScale="98" zoomScaleNormal="100" zoomScaleSheetLayoutView="98" workbookViewId="0">
      <selection sqref="A1:B2"/>
    </sheetView>
  </sheetViews>
  <sheetFormatPr defaultRowHeight="13.5"/>
  <cols>
    <col min="1" max="1" width="1.625" style="2" customWidth="1"/>
    <col min="2" max="5" width="13.625" style="2" customWidth="1"/>
    <col min="6" max="6" width="15.625" style="2" customWidth="1"/>
    <col min="7" max="7" width="10.625" style="2" customWidth="1"/>
    <col min="8" max="11" width="13.625" style="2" customWidth="1"/>
    <col min="12" max="12" width="15.625" style="2" customWidth="1"/>
    <col min="13" max="13" width="1.625" style="2" customWidth="1"/>
    <col min="14" max="14" width="9" style="2"/>
    <col min="15" max="16" width="0" style="2" hidden="1" customWidth="1"/>
    <col min="17" max="16384" width="9" style="2"/>
  </cols>
  <sheetData>
    <row r="1" spans="2:16" ht="19.5" customHeight="1">
      <c r="B1" s="1" t="s">
        <v>567</v>
      </c>
      <c r="C1" s="1"/>
      <c r="D1" s="1"/>
      <c r="E1" s="6"/>
      <c r="F1" s="5"/>
      <c r="G1" s="6"/>
      <c r="H1" s="5"/>
      <c r="I1" s="5"/>
      <c r="J1" s="5"/>
      <c r="K1" s="5"/>
    </row>
    <row r="2" spans="2:16" ht="15" customHeight="1">
      <c r="C2" s="7"/>
      <c r="D2" s="7"/>
      <c r="E2" s="7"/>
      <c r="F2" s="5"/>
      <c r="G2" s="7"/>
      <c r="I2" s="5"/>
      <c r="J2" s="5"/>
      <c r="K2" s="5"/>
    </row>
    <row r="3" spans="2:16" s="95" customFormat="1" ht="30" customHeight="1">
      <c r="B3" s="7" t="s">
        <v>119</v>
      </c>
      <c r="H3" s="7" t="s">
        <v>120</v>
      </c>
    </row>
    <row r="4" spans="2:16" s="96" customFormat="1" ht="24.95" customHeight="1">
      <c r="B4" s="781" t="s">
        <v>121</v>
      </c>
      <c r="C4" s="782"/>
      <c r="D4" s="782"/>
      <c r="E4" s="794" t="s">
        <v>122</v>
      </c>
      <c r="F4" s="815"/>
      <c r="H4" s="809" t="s">
        <v>123</v>
      </c>
      <c r="I4" s="810"/>
      <c r="J4" s="811"/>
      <c r="K4" s="97" t="s">
        <v>124</v>
      </c>
      <c r="L4" s="98"/>
      <c r="O4" s="96" t="s">
        <v>125</v>
      </c>
      <c r="P4" s="96" t="s">
        <v>126</v>
      </c>
    </row>
    <row r="5" spans="2:16" s="96" customFormat="1" ht="30" customHeight="1">
      <c r="B5" s="784"/>
      <c r="C5" s="785"/>
      <c r="D5" s="785"/>
      <c r="E5" s="795"/>
      <c r="F5" s="816"/>
      <c r="H5" s="812"/>
      <c r="I5" s="813"/>
      <c r="J5" s="814"/>
      <c r="K5" s="99" t="s">
        <v>127</v>
      </c>
      <c r="L5" s="100"/>
    </row>
    <row r="6" spans="2:16" s="96" customFormat="1" ht="24.95" customHeight="1">
      <c r="B6" s="817" t="s">
        <v>128</v>
      </c>
      <c r="C6" s="818"/>
      <c r="D6" s="819"/>
      <c r="E6" s="101" t="s">
        <v>122</v>
      </c>
      <c r="F6" s="102"/>
      <c r="H6" s="820" t="s">
        <v>129</v>
      </c>
      <c r="I6" s="788"/>
      <c r="J6" s="789"/>
      <c r="K6" s="103" t="s">
        <v>130</v>
      </c>
      <c r="L6" s="104"/>
      <c r="O6" s="96" t="s">
        <v>131</v>
      </c>
      <c r="P6" s="96" t="s">
        <v>132</v>
      </c>
    </row>
    <row r="7" spans="2:16" s="96" customFormat="1" ht="30" customHeight="1">
      <c r="B7" s="801" t="s">
        <v>133</v>
      </c>
      <c r="C7" s="802"/>
      <c r="D7" s="803"/>
      <c r="E7" s="105" t="s">
        <v>134</v>
      </c>
      <c r="F7" s="102"/>
      <c r="H7" s="807" t="s">
        <v>135</v>
      </c>
      <c r="I7" s="802"/>
      <c r="J7" s="803"/>
      <c r="K7" s="105" t="s">
        <v>134</v>
      </c>
      <c r="L7" s="98"/>
      <c r="O7" s="96" t="s">
        <v>136</v>
      </c>
      <c r="P7" s="96" t="s">
        <v>137</v>
      </c>
    </row>
    <row r="8" spans="2:16" s="96" customFormat="1" ht="24.95" customHeight="1">
      <c r="B8" s="804"/>
      <c r="C8" s="805"/>
      <c r="D8" s="806"/>
      <c r="E8" s="101" t="s">
        <v>138</v>
      </c>
      <c r="F8" s="102"/>
      <c r="H8" s="808"/>
      <c r="I8" s="805"/>
      <c r="J8" s="806"/>
      <c r="K8" s="101" t="s">
        <v>138</v>
      </c>
      <c r="L8" s="98"/>
      <c r="O8" s="96" t="s">
        <v>136</v>
      </c>
      <c r="P8" s="96" t="s">
        <v>137</v>
      </c>
    </row>
    <row r="9" spans="2:16" s="96" customFormat="1" ht="30" customHeight="1">
      <c r="B9" s="801" t="s">
        <v>139</v>
      </c>
      <c r="C9" s="802"/>
      <c r="D9" s="803"/>
      <c r="E9" s="105" t="s">
        <v>134</v>
      </c>
      <c r="F9" s="102"/>
      <c r="H9" s="807" t="s">
        <v>140</v>
      </c>
      <c r="I9" s="802"/>
      <c r="J9" s="803"/>
      <c r="K9" s="105" t="s">
        <v>134</v>
      </c>
      <c r="L9" s="98"/>
      <c r="P9" s="95" t="s">
        <v>141</v>
      </c>
    </row>
    <row r="10" spans="2:16" s="96" customFormat="1" ht="24.95" customHeight="1">
      <c r="B10" s="804"/>
      <c r="C10" s="805"/>
      <c r="D10" s="806"/>
      <c r="E10" s="101" t="s">
        <v>138</v>
      </c>
      <c r="F10" s="102"/>
      <c r="H10" s="808"/>
      <c r="I10" s="805"/>
      <c r="J10" s="806"/>
      <c r="K10" s="101" t="s">
        <v>138</v>
      </c>
      <c r="L10" s="98"/>
      <c r="P10" s="95" t="s">
        <v>141</v>
      </c>
    </row>
    <row r="11" spans="2:16" s="12" customFormat="1" ht="15" customHeight="1">
      <c r="B11" s="331"/>
    </row>
    <row r="12" spans="2:16" ht="30" customHeight="1">
      <c r="B12" s="332" t="s">
        <v>142</v>
      </c>
      <c r="C12" s="333"/>
      <c r="D12" s="333"/>
      <c r="E12" s="6"/>
      <c r="F12" s="335"/>
      <c r="G12" s="6"/>
      <c r="H12" s="7" t="s">
        <v>143</v>
      </c>
      <c r="I12" s="5"/>
      <c r="J12" s="5"/>
      <c r="K12" s="5"/>
    </row>
    <row r="13" spans="2:16" ht="24.95" customHeight="1">
      <c r="B13" s="775" t="s">
        <v>144</v>
      </c>
      <c r="C13" s="776"/>
      <c r="D13" s="777"/>
      <c r="E13" s="106" t="s">
        <v>145</v>
      </c>
      <c r="F13" s="163"/>
      <c r="G13" s="7"/>
      <c r="H13" s="809" t="s">
        <v>146</v>
      </c>
      <c r="I13" s="810"/>
      <c r="J13" s="811"/>
      <c r="K13" s="97" t="s">
        <v>124</v>
      </c>
      <c r="L13" s="102"/>
      <c r="O13" s="2" t="s">
        <v>147</v>
      </c>
    </row>
    <row r="14" spans="2:16" ht="24.95" customHeight="1">
      <c r="B14" s="778"/>
      <c r="C14" s="779"/>
      <c r="D14" s="780"/>
      <c r="E14" s="101" t="s">
        <v>148</v>
      </c>
      <c r="F14" s="163"/>
      <c r="G14" s="7"/>
      <c r="H14" s="812"/>
      <c r="I14" s="813"/>
      <c r="J14" s="814"/>
      <c r="K14" s="99" t="s">
        <v>127</v>
      </c>
      <c r="L14" s="107"/>
      <c r="O14" s="2" t="s">
        <v>147</v>
      </c>
    </row>
    <row r="15" spans="2:16" ht="24.95" customHeight="1">
      <c r="B15" s="775" t="s">
        <v>149</v>
      </c>
      <c r="C15" s="776"/>
      <c r="D15" s="777"/>
      <c r="E15" s="97" t="s">
        <v>124</v>
      </c>
      <c r="F15" s="164"/>
      <c r="H15" s="781" t="s">
        <v>150</v>
      </c>
      <c r="I15" s="782"/>
      <c r="J15" s="783"/>
      <c r="K15" s="794" t="s">
        <v>151</v>
      </c>
      <c r="L15" s="796"/>
      <c r="O15" s="2" t="s">
        <v>152</v>
      </c>
    </row>
    <row r="16" spans="2:16" ht="30" customHeight="1">
      <c r="B16" s="778"/>
      <c r="C16" s="779"/>
      <c r="D16" s="780"/>
      <c r="E16" s="99" t="s">
        <v>127</v>
      </c>
      <c r="F16" s="164"/>
      <c r="H16" s="784"/>
      <c r="I16" s="785"/>
      <c r="J16" s="786"/>
      <c r="K16" s="795"/>
      <c r="L16" s="797"/>
      <c r="O16" s="2" t="s">
        <v>152</v>
      </c>
    </row>
    <row r="17" spans="2:15" ht="24.95" customHeight="1">
      <c r="B17" s="798" t="s">
        <v>153</v>
      </c>
      <c r="C17" s="799"/>
      <c r="D17" s="800"/>
      <c r="E17" s="103" t="s">
        <v>130</v>
      </c>
      <c r="F17" s="323"/>
      <c r="H17" s="781" t="s">
        <v>154</v>
      </c>
      <c r="I17" s="782"/>
      <c r="J17" s="783"/>
      <c r="K17" s="103" t="s">
        <v>155</v>
      </c>
      <c r="L17" s="104"/>
      <c r="O17" s="2" t="s">
        <v>156</v>
      </c>
    </row>
    <row r="18" spans="2:15" ht="30" customHeight="1">
      <c r="B18" s="775" t="s">
        <v>157</v>
      </c>
      <c r="C18" s="776"/>
      <c r="D18" s="777"/>
      <c r="E18" s="105" t="s">
        <v>134</v>
      </c>
      <c r="F18" s="102"/>
      <c r="H18" s="781" t="s">
        <v>158</v>
      </c>
      <c r="I18" s="782"/>
      <c r="J18" s="783"/>
      <c r="K18" s="105" t="s">
        <v>134</v>
      </c>
      <c r="L18" s="102"/>
    </row>
    <row r="19" spans="2:15" ht="24.95" customHeight="1">
      <c r="B19" s="778"/>
      <c r="C19" s="779"/>
      <c r="D19" s="780"/>
      <c r="E19" s="101" t="s">
        <v>138</v>
      </c>
      <c r="F19" s="98"/>
      <c r="H19" s="784"/>
      <c r="I19" s="785"/>
      <c r="J19" s="786"/>
      <c r="K19" s="101" t="s">
        <v>138</v>
      </c>
      <c r="L19" s="98"/>
    </row>
    <row r="20" spans="2:15" ht="15" customHeight="1">
      <c r="B20" s="334"/>
      <c r="C20" s="95"/>
      <c r="D20" s="95"/>
      <c r="F20" s="95"/>
    </row>
    <row r="21" spans="2:15" ht="30" customHeight="1">
      <c r="B21" s="332" t="s">
        <v>159</v>
      </c>
      <c r="C21" s="333"/>
      <c r="D21" s="333"/>
      <c r="E21" s="6"/>
      <c r="F21" s="335"/>
      <c r="G21" s="6"/>
      <c r="H21" s="7"/>
      <c r="I21" s="5"/>
      <c r="J21" s="5"/>
      <c r="K21" s="5"/>
      <c r="L21" s="5"/>
    </row>
    <row r="22" spans="2:15" ht="30" customHeight="1">
      <c r="B22" s="787" t="s">
        <v>160</v>
      </c>
      <c r="C22" s="788"/>
      <c r="D22" s="789"/>
      <c r="E22" s="108" t="s">
        <v>161</v>
      </c>
      <c r="F22" s="163"/>
      <c r="G22" s="7"/>
      <c r="H22" s="793"/>
      <c r="I22" s="793"/>
      <c r="J22" s="793"/>
      <c r="K22" s="109"/>
      <c r="L22" s="110"/>
      <c r="O22" s="2" t="s">
        <v>147</v>
      </c>
    </row>
    <row r="23" spans="2:15" ht="30" customHeight="1">
      <c r="B23" s="790"/>
      <c r="C23" s="791"/>
      <c r="D23" s="792"/>
      <c r="E23" s="108" t="s">
        <v>162</v>
      </c>
      <c r="F23" s="98"/>
      <c r="G23" s="7"/>
      <c r="H23" s="793"/>
      <c r="I23" s="793"/>
      <c r="J23" s="793"/>
      <c r="K23" s="109"/>
      <c r="L23" s="110"/>
      <c r="O23" s="2" t="s">
        <v>147</v>
      </c>
    </row>
    <row r="24" spans="2:15" ht="13.5" customHeight="1">
      <c r="B24" s="334"/>
      <c r="C24" s="95"/>
      <c r="D24" s="95"/>
      <c r="F24" s="95"/>
    </row>
    <row r="25" spans="2:15" ht="30" customHeight="1">
      <c r="B25" s="314"/>
      <c r="D25" s="280"/>
      <c r="F25" s="280"/>
    </row>
    <row r="26" spans="2:15" ht="30" customHeight="1">
      <c r="B26" s="314"/>
      <c r="D26" s="280"/>
      <c r="F26" s="280"/>
    </row>
    <row r="27" spans="2:15" ht="30" customHeight="1">
      <c r="B27" s="314"/>
      <c r="D27" s="280"/>
      <c r="F27" s="280"/>
    </row>
    <row r="28" spans="2:15" ht="30" customHeight="1">
      <c r="B28" s="314"/>
      <c r="D28" s="280"/>
      <c r="F28" s="280"/>
    </row>
    <row r="29" spans="2:15" ht="30" customHeight="1">
      <c r="B29" s="314"/>
      <c r="D29" s="280"/>
      <c r="F29" s="280"/>
    </row>
    <row r="30" spans="2:15" ht="30" customHeight="1">
      <c r="B30" s="314"/>
      <c r="D30" s="280"/>
      <c r="F30" s="280"/>
    </row>
    <row r="31" spans="2:15" ht="30" customHeight="1">
      <c r="B31" s="314"/>
      <c r="D31" s="280"/>
      <c r="F31" s="280"/>
    </row>
    <row r="32" spans="2:15" ht="30" customHeight="1">
      <c r="B32" s="314"/>
      <c r="D32" s="280"/>
      <c r="F32" s="280"/>
    </row>
    <row r="33" spans="2:6" ht="30" customHeight="1">
      <c r="B33" s="314"/>
      <c r="D33" s="280"/>
      <c r="F33" s="280"/>
    </row>
    <row r="34" spans="2:6" ht="30" customHeight="1">
      <c r="B34" s="314"/>
      <c r="D34" s="280"/>
      <c r="F34" s="280"/>
    </row>
    <row r="35" spans="2:6">
      <c r="B35" s="314"/>
      <c r="D35" s="280"/>
      <c r="F35" s="280"/>
    </row>
    <row r="36" spans="2:6">
      <c r="B36" s="314"/>
      <c r="D36" s="280"/>
      <c r="F36" s="280"/>
    </row>
    <row r="37" spans="2:6">
      <c r="B37" s="314"/>
      <c r="D37" s="280"/>
      <c r="F37" s="280"/>
    </row>
    <row r="38" spans="2:6">
      <c r="B38" s="314"/>
      <c r="D38" s="280"/>
      <c r="F38" s="280"/>
    </row>
    <row r="39" spans="2:6">
      <c r="B39" s="314"/>
      <c r="D39" s="280"/>
      <c r="F39" s="280"/>
    </row>
    <row r="40" spans="2:6">
      <c r="B40" s="314"/>
      <c r="D40" s="280"/>
      <c r="F40" s="280"/>
    </row>
    <row r="41" spans="2:6">
      <c r="B41" s="314"/>
      <c r="D41" s="280"/>
      <c r="F41" s="280"/>
    </row>
    <row r="42" spans="2:6">
      <c r="B42" s="314"/>
      <c r="D42" s="280"/>
      <c r="F42" s="280"/>
    </row>
    <row r="43" spans="2:6">
      <c r="B43" s="314"/>
      <c r="D43" s="280"/>
      <c r="F43" s="280"/>
    </row>
    <row r="44" spans="2:6">
      <c r="B44" s="314"/>
      <c r="D44" s="280"/>
      <c r="F44" s="280"/>
    </row>
    <row r="45" spans="2:6">
      <c r="B45" s="314"/>
      <c r="D45" s="280"/>
      <c r="F45" s="280"/>
    </row>
    <row r="46" spans="2:6">
      <c r="B46" s="314"/>
      <c r="D46" s="280"/>
      <c r="F46" s="280"/>
    </row>
    <row r="47" spans="2:6">
      <c r="B47" s="314"/>
      <c r="D47" s="280"/>
      <c r="F47" s="280"/>
    </row>
    <row r="48" spans="2:6">
      <c r="B48" s="314"/>
      <c r="D48" s="280"/>
      <c r="F48" s="280"/>
    </row>
    <row r="49" spans="2:6">
      <c r="B49" s="314"/>
      <c r="D49" s="280"/>
      <c r="F49" s="280"/>
    </row>
  </sheetData>
  <sheetProtection insertRows="0" deleteRows="0" selectLockedCells="1"/>
  <mergeCells count="23">
    <mergeCell ref="B4:D5"/>
    <mergeCell ref="E4:E5"/>
    <mergeCell ref="F4:F5"/>
    <mergeCell ref="H4:J5"/>
    <mergeCell ref="B6:D6"/>
    <mergeCell ref="H6:J6"/>
    <mergeCell ref="B7:D8"/>
    <mergeCell ref="H7:J8"/>
    <mergeCell ref="B9:D10"/>
    <mergeCell ref="H9:J10"/>
    <mergeCell ref="B13:D14"/>
    <mergeCell ref="H13:J14"/>
    <mergeCell ref="B15:D16"/>
    <mergeCell ref="H15:J16"/>
    <mergeCell ref="K15:K16"/>
    <mergeCell ref="L15:L16"/>
    <mergeCell ref="B17:D17"/>
    <mergeCell ref="H17:J17"/>
    <mergeCell ref="B18:D19"/>
    <mergeCell ref="H18:J19"/>
    <mergeCell ref="B22:D23"/>
    <mergeCell ref="H22:J22"/>
    <mergeCell ref="H23:J23"/>
  </mergeCells>
  <phoneticPr fontId="3"/>
  <dataValidations count="3">
    <dataValidation type="list" allowBlank="1" showInputMessage="1" showErrorMessage="1" sqref="L6 L17 F17">
      <formula1>"策定済,未策定"</formula1>
    </dataValidation>
    <dataValidation type="list" allowBlank="1" showInputMessage="1" showErrorMessage="1" sqref="F13 F22">
      <formula1>"有,無"</formula1>
    </dataValidation>
    <dataValidation type="list" allowBlank="1" showInputMessage="1" showErrorMessage="1" sqref="F14">
      <formula1>"全て作成済,一部未作成,全て未作成,案件なし"</formula1>
    </dataValidation>
  </dataValidations>
  <pageMargins left="0.70866141732283472" right="0.70866141732283472" top="0.74803149606299213" bottom="0.74803149606299213" header="0.31496062992125984" footer="0.31496062992125984"/>
  <pageSetup paperSize="9" scale="57" fitToHeight="0"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F49"/>
  <sheetViews>
    <sheetView showZeros="0" view="pageBreakPreview" zoomScaleNormal="100" zoomScaleSheetLayoutView="100" workbookViewId="0">
      <selection activeCell="G9" sqref="G9"/>
    </sheetView>
  </sheetViews>
  <sheetFormatPr defaultRowHeight="13.5"/>
  <cols>
    <col min="1" max="1" width="1.625" style="111" customWidth="1"/>
    <col min="2" max="2" width="27.625" style="111" customWidth="1"/>
    <col min="3" max="3" width="10.625" style="111" customWidth="1"/>
    <col min="4" max="4" width="13.625" style="111" customWidth="1"/>
    <col min="5" max="5" width="33.5" style="111" customWidth="1"/>
    <col min="6" max="6" width="1.625" style="111" customWidth="1"/>
    <col min="7" max="16384" width="9" style="111"/>
  </cols>
  <sheetData>
    <row r="1" spans="2:6">
      <c r="F1" s="112"/>
    </row>
    <row r="2" spans="2:6" ht="33" customHeight="1">
      <c r="B2" s="823" t="s">
        <v>163</v>
      </c>
      <c r="C2" s="824"/>
      <c r="D2" s="824"/>
      <c r="E2" s="825"/>
      <c r="F2" s="112"/>
    </row>
    <row r="3" spans="2:6" s="114" customFormat="1" ht="12.75" customHeight="1">
      <c r="B3" s="113"/>
      <c r="C3" s="113"/>
      <c r="D3" s="113"/>
      <c r="E3" s="113"/>
      <c r="F3" s="112"/>
    </row>
    <row r="4" spans="2:6" ht="21" customHeight="1">
      <c r="B4" s="826" t="s">
        <v>164</v>
      </c>
      <c r="C4" s="826"/>
      <c r="D4" s="826"/>
      <c r="E4" s="826"/>
      <c r="F4" s="112"/>
    </row>
    <row r="5" spans="2:6" ht="13.5" customHeight="1">
      <c r="B5" s="115"/>
      <c r="C5" s="115"/>
      <c r="D5" s="115"/>
      <c r="E5" s="115"/>
      <c r="F5" s="115"/>
    </row>
    <row r="6" spans="2:6" ht="24.95" customHeight="1">
      <c r="B6" s="336"/>
      <c r="C6" s="114"/>
      <c r="D6" s="337" t="s">
        <v>165</v>
      </c>
      <c r="E6" s="116">
        <f>【共通】!C5</f>
        <v>0</v>
      </c>
      <c r="F6" s="338"/>
    </row>
    <row r="7" spans="2:6" ht="24.95" customHeight="1">
      <c r="B7" s="336"/>
      <c r="C7" s="114"/>
      <c r="D7" s="337" t="s">
        <v>166</v>
      </c>
      <c r="E7" s="341" t="s">
        <v>602</v>
      </c>
      <c r="F7" s="338"/>
    </row>
    <row r="8" spans="2:6">
      <c r="B8" s="336"/>
      <c r="C8" s="114"/>
      <c r="D8" s="114"/>
      <c r="F8" s="338"/>
    </row>
    <row r="9" spans="2:6" ht="26.25" customHeight="1">
      <c r="B9" s="339" t="s">
        <v>167</v>
      </c>
      <c r="C9" s="117" t="s">
        <v>168</v>
      </c>
      <c r="D9" s="827" t="s">
        <v>169</v>
      </c>
      <c r="E9" s="828"/>
      <c r="F9" s="338"/>
    </row>
    <row r="10" spans="2:6" ht="60" customHeight="1">
      <c r="B10" s="340" t="s">
        <v>170</v>
      </c>
      <c r="C10" s="118"/>
      <c r="D10" s="829"/>
      <c r="E10" s="830"/>
      <c r="F10" s="338"/>
    </row>
    <row r="11" spans="2:6" ht="60" customHeight="1">
      <c r="B11" s="340" t="s">
        <v>171</v>
      </c>
      <c r="C11" s="118"/>
      <c r="D11" s="831"/>
      <c r="E11" s="830"/>
      <c r="F11" s="338"/>
    </row>
    <row r="12" spans="2:6" ht="60" customHeight="1">
      <c r="B12" s="340" t="s">
        <v>172</v>
      </c>
      <c r="C12" s="118"/>
      <c r="D12" s="831"/>
      <c r="E12" s="830"/>
      <c r="F12" s="338"/>
    </row>
    <row r="13" spans="2:6" ht="60" customHeight="1">
      <c r="B13" s="340" t="s">
        <v>173</v>
      </c>
      <c r="C13" s="118"/>
      <c r="D13" s="831"/>
      <c r="E13" s="830"/>
      <c r="F13" s="338"/>
    </row>
    <row r="14" spans="2:6" ht="60" customHeight="1">
      <c r="B14" s="340" t="s">
        <v>174</v>
      </c>
      <c r="C14" s="118"/>
      <c r="D14" s="831"/>
      <c r="E14" s="830"/>
      <c r="F14" s="338"/>
    </row>
    <row r="15" spans="2:6" ht="60" customHeight="1">
      <c r="B15" s="340" t="s">
        <v>175</v>
      </c>
      <c r="C15" s="118"/>
      <c r="D15" s="831"/>
      <c r="E15" s="830"/>
      <c r="F15" s="338"/>
    </row>
    <row r="16" spans="2:6" ht="60" customHeight="1">
      <c r="B16" s="340" t="s">
        <v>176</v>
      </c>
      <c r="C16" s="118"/>
      <c r="D16" s="831"/>
      <c r="E16" s="830"/>
      <c r="F16" s="338"/>
    </row>
    <row r="17" spans="2:6" ht="60" customHeight="1">
      <c r="B17" s="340" t="s">
        <v>177</v>
      </c>
      <c r="C17" s="119"/>
      <c r="D17" s="832"/>
      <c r="E17" s="833"/>
      <c r="F17" s="338"/>
    </row>
    <row r="18" spans="2:6" ht="34.5" customHeight="1">
      <c r="B18" s="821" t="s">
        <v>178</v>
      </c>
      <c r="C18" s="822"/>
      <c r="D18" s="822"/>
      <c r="E18" s="822"/>
      <c r="F18" s="338"/>
    </row>
    <row r="19" spans="2:6">
      <c r="B19" s="315"/>
      <c r="D19" s="319"/>
      <c r="F19" s="322"/>
    </row>
    <row r="20" spans="2:6">
      <c r="B20" s="315"/>
      <c r="D20" s="319"/>
      <c r="F20" s="319"/>
    </row>
    <row r="21" spans="2:6">
      <c r="B21" s="315"/>
      <c r="D21" s="319"/>
      <c r="F21" s="319"/>
    </row>
    <row r="22" spans="2:6">
      <c r="B22" s="315"/>
      <c r="D22" s="319"/>
      <c r="F22" s="319"/>
    </row>
    <row r="23" spans="2:6">
      <c r="B23" s="315"/>
      <c r="D23" s="319"/>
      <c r="F23" s="319"/>
    </row>
    <row r="24" spans="2:6">
      <c r="B24" s="315"/>
      <c r="D24" s="319"/>
      <c r="F24" s="319"/>
    </row>
    <row r="25" spans="2:6">
      <c r="B25" s="315"/>
      <c r="D25" s="319"/>
      <c r="F25" s="319"/>
    </row>
    <row r="26" spans="2:6">
      <c r="B26" s="315"/>
      <c r="D26" s="319"/>
      <c r="F26" s="319"/>
    </row>
    <row r="27" spans="2:6">
      <c r="B27" s="315"/>
      <c r="D27" s="319"/>
      <c r="F27" s="319"/>
    </row>
    <row r="28" spans="2:6">
      <c r="B28" s="315"/>
      <c r="D28" s="319"/>
      <c r="F28" s="319"/>
    </row>
    <row r="29" spans="2:6">
      <c r="B29" s="315"/>
      <c r="D29" s="319"/>
      <c r="F29" s="319"/>
    </row>
    <row r="30" spans="2:6">
      <c r="B30" s="315"/>
      <c r="D30" s="319"/>
      <c r="F30" s="319"/>
    </row>
    <row r="31" spans="2:6">
      <c r="B31" s="315"/>
      <c r="D31" s="319"/>
      <c r="F31" s="319"/>
    </row>
    <row r="32" spans="2:6">
      <c r="B32" s="315"/>
      <c r="D32" s="319"/>
      <c r="F32" s="319"/>
    </row>
    <row r="33" spans="2:6">
      <c r="B33" s="315"/>
      <c r="D33" s="319"/>
      <c r="F33" s="319"/>
    </row>
    <row r="34" spans="2:6">
      <c r="B34" s="315"/>
      <c r="D34" s="319"/>
      <c r="F34" s="319"/>
    </row>
    <row r="35" spans="2:6">
      <c r="B35" s="315"/>
      <c r="D35" s="319"/>
      <c r="F35" s="319"/>
    </row>
    <row r="36" spans="2:6">
      <c r="B36" s="315"/>
      <c r="D36" s="319"/>
      <c r="F36" s="319"/>
    </row>
    <row r="37" spans="2:6">
      <c r="B37" s="315"/>
      <c r="D37" s="319"/>
      <c r="F37" s="319"/>
    </row>
    <row r="38" spans="2:6">
      <c r="B38" s="315"/>
      <c r="D38" s="319"/>
      <c r="F38" s="319"/>
    </row>
    <row r="39" spans="2:6">
      <c r="B39" s="315"/>
      <c r="D39" s="319"/>
      <c r="F39" s="319"/>
    </row>
    <row r="40" spans="2:6">
      <c r="B40" s="315"/>
      <c r="D40" s="319"/>
      <c r="F40" s="319"/>
    </row>
    <row r="41" spans="2:6">
      <c r="B41" s="315"/>
      <c r="D41" s="319"/>
      <c r="F41" s="319"/>
    </row>
    <row r="42" spans="2:6">
      <c r="B42" s="315"/>
      <c r="D42" s="319"/>
      <c r="F42" s="319"/>
    </row>
    <row r="43" spans="2:6">
      <c r="B43" s="315"/>
      <c r="D43" s="319"/>
      <c r="F43" s="319"/>
    </row>
    <row r="44" spans="2:6">
      <c r="B44" s="315"/>
      <c r="D44" s="319"/>
      <c r="F44" s="319"/>
    </row>
    <row r="45" spans="2:6">
      <c r="B45" s="315"/>
      <c r="D45" s="319"/>
      <c r="F45" s="319"/>
    </row>
    <row r="46" spans="2:6">
      <c r="B46" s="315"/>
      <c r="D46" s="319"/>
      <c r="F46" s="319"/>
    </row>
    <row r="47" spans="2:6">
      <c r="B47" s="315"/>
      <c r="D47" s="319"/>
      <c r="F47" s="319"/>
    </row>
    <row r="48" spans="2:6">
      <c r="B48" s="315"/>
      <c r="D48" s="319"/>
      <c r="F48" s="319"/>
    </row>
    <row r="49" spans="2:6">
      <c r="B49" s="315"/>
      <c r="D49" s="319"/>
      <c r="F49" s="319"/>
    </row>
  </sheetData>
  <sheetProtection selectLockedCells="1"/>
  <mergeCells count="12">
    <mergeCell ref="B18:E18"/>
    <mergeCell ref="B2:E2"/>
    <mergeCell ref="B4:E4"/>
    <mergeCell ref="D9:E9"/>
    <mergeCell ref="D10:E10"/>
    <mergeCell ref="D11:E11"/>
    <mergeCell ref="D12:E12"/>
    <mergeCell ref="D13:E13"/>
    <mergeCell ref="D14:E14"/>
    <mergeCell ref="D15:E15"/>
    <mergeCell ref="D16:E16"/>
    <mergeCell ref="D17:E17"/>
  </mergeCells>
  <phoneticPr fontId="3"/>
  <dataValidations count="1">
    <dataValidation type="list" allowBlank="1" showInputMessage="1" showErrorMessage="1" sqref="C10:C17">
      <formula1>"適合,不適合,該当なし"</formula1>
    </dataValidation>
  </dataValidations>
  <pageMargins left="0.70866141732283472" right="0.70866141732283472" top="0.74803149606299213" bottom="0.74803149606299213" header="0.31496062992125984" footer="0.31496062992125984"/>
  <pageSetup paperSize="9" fitToHeight="0"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49"/>
  <sheetViews>
    <sheetView showGridLines="0" view="pageBreakPreview" zoomScale="98" zoomScaleNormal="100" zoomScaleSheetLayoutView="98" workbookViewId="0">
      <selection sqref="A1:H2"/>
    </sheetView>
  </sheetViews>
  <sheetFormatPr defaultRowHeight="13.5"/>
  <cols>
    <col min="1" max="1" width="5.875" customWidth="1"/>
    <col min="2" max="2" width="8.5" customWidth="1"/>
    <col min="3" max="3" width="28" customWidth="1"/>
    <col min="4" max="4" width="18.5" customWidth="1"/>
    <col min="5" max="5" width="10.5" customWidth="1"/>
    <col min="6" max="6" width="11.375" customWidth="1"/>
    <col min="7" max="7" width="14.625" customWidth="1"/>
    <col min="8" max="8" width="16.875" customWidth="1"/>
  </cols>
  <sheetData>
    <row r="1" spans="1:13" ht="33" customHeight="1">
      <c r="A1" s="834" t="s">
        <v>506</v>
      </c>
      <c r="B1" s="834"/>
      <c r="C1" s="834"/>
      <c r="D1" s="834"/>
      <c r="E1" s="834"/>
      <c r="F1" s="834"/>
      <c r="G1" s="834"/>
      <c r="H1" s="834"/>
    </row>
    <row r="2" spans="1:13" ht="45.75" customHeight="1">
      <c r="A2" s="835" t="s">
        <v>179</v>
      </c>
      <c r="B2" s="835"/>
      <c r="C2" s="835"/>
      <c r="D2" s="835"/>
      <c r="E2" s="835"/>
      <c r="F2" s="835"/>
      <c r="G2" s="835"/>
      <c r="H2" s="835"/>
    </row>
    <row r="3" spans="1:13" ht="21.75" customHeight="1">
      <c r="A3" s="120" t="s">
        <v>180</v>
      </c>
      <c r="B3" s="121"/>
      <c r="C3" s="121"/>
      <c r="D3" s="121"/>
      <c r="E3" s="121"/>
      <c r="F3" s="121"/>
      <c r="G3" s="121"/>
      <c r="H3" s="121"/>
    </row>
    <row r="4" spans="1:13" ht="18" customHeight="1">
      <c r="A4" s="836" t="s">
        <v>504</v>
      </c>
      <c r="B4" s="836"/>
      <c r="C4" s="122"/>
      <c r="D4" s="123" t="s">
        <v>505</v>
      </c>
      <c r="E4" s="837"/>
      <c r="F4" s="837"/>
      <c r="G4" s="837"/>
      <c r="H4" s="837"/>
      <c r="J4" t="s">
        <v>42</v>
      </c>
      <c r="K4" t="s">
        <v>181</v>
      </c>
      <c r="L4" t="s">
        <v>182</v>
      </c>
      <c r="M4" t="s">
        <v>183</v>
      </c>
    </row>
    <row r="5" spans="1:13" ht="18" customHeight="1">
      <c r="A5" s="836" t="s">
        <v>184</v>
      </c>
      <c r="B5" s="836"/>
      <c r="C5" s="124"/>
      <c r="D5" s="123" t="s">
        <v>185</v>
      </c>
      <c r="E5" s="837"/>
      <c r="F5" s="837"/>
      <c r="G5" s="837"/>
      <c r="H5" s="837"/>
      <c r="J5" t="s">
        <v>186</v>
      </c>
      <c r="K5" t="s">
        <v>187</v>
      </c>
      <c r="L5" t="s">
        <v>188</v>
      </c>
      <c r="M5" t="s">
        <v>189</v>
      </c>
    </row>
    <row r="6" spans="1:13" ht="18" customHeight="1">
      <c r="A6" s="836" t="s">
        <v>190</v>
      </c>
      <c r="B6" s="844"/>
      <c r="C6" s="125"/>
      <c r="D6" s="347" t="s">
        <v>191</v>
      </c>
      <c r="E6" s="837" t="s">
        <v>192</v>
      </c>
      <c r="F6" s="845"/>
      <c r="G6" s="837"/>
      <c r="H6" s="837"/>
      <c r="J6" t="s">
        <v>193</v>
      </c>
    </row>
    <row r="7" spans="1:13" ht="34.5" customHeight="1">
      <c r="A7" s="836" t="s">
        <v>194</v>
      </c>
      <c r="B7" s="844"/>
      <c r="C7" s="846" t="s">
        <v>195</v>
      </c>
      <c r="D7" s="847"/>
      <c r="E7" s="848"/>
      <c r="F7" s="847"/>
      <c r="G7" s="848"/>
      <c r="H7" s="849"/>
    </row>
    <row r="8" spans="1:13" ht="18" customHeight="1">
      <c r="A8" s="95"/>
      <c r="B8" s="334"/>
      <c r="C8" s="95"/>
      <c r="D8" s="95"/>
      <c r="E8" s="95"/>
      <c r="F8" s="95"/>
      <c r="G8" s="95"/>
      <c r="H8" s="95"/>
    </row>
    <row r="9" spans="1:13" ht="18" customHeight="1">
      <c r="A9" s="126" t="s">
        <v>196</v>
      </c>
      <c r="B9" s="350" t="s">
        <v>197</v>
      </c>
      <c r="C9" s="850" t="s">
        <v>198</v>
      </c>
      <c r="D9" s="851"/>
      <c r="E9" s="852" t="s">
        <v>199</v>
      </c>
      <c r="F9" s="853"/>
      <c r="G9" s="127" t="s">
        <v>200</v>
      </c>
      <c r="H9" s="126" t="s">
        <v>201</v>
      </c>
    </row>
    <row r="10" spans="1:13" ht="24" customHeight="1">
      <c r="A10" s="854" t="s">
        <v>202</v>
      </c>
      <c r="B10" s="856" t="s">
        <v>203</v>
      </c>
      <c r="C10" s="857" t="s">
        <v>204</v>
      </c>
      <c r="D10" s="858"/>
      <c r="E10" s="128" t="s">
        <v>205</v>
      </c>
      <c r="F10" s="348"/>
      <c r="G10" s="861"/>
      <c r="H10" s="838" t="s">
        <v>206</v>
      </c>
    </row>
    <row r="11" spans="1:13" ht="24" customHeight="1">
      <c r="A11" s="855"/>
      <c r="B11" s="843"/>
      <c r="C11" s="859"/>
      <c r="D11" s="860"/>
      <c r="E11" s="129" t="s">
        <v>207</v>
      </c>
      <c r="F11" s="349"/>
      <c r="G11" s="862"/>
      <c r="H11" s="840"/>
    </row>
    <row r="12" spans="1:13" ht="24" customHeight="1">
      <c r="A12" s="854" t="s">
        <v>208</v>
      </c>
      <c r="B12" s="351"/>
      <c r="C12" s="876" t="s">
        <v>209</v>
      </c>
      <c r="D12" s="877"/>
      <c r="E12" s="878"/>
      <c r="F12" s="879"/>
      <c r="G12" s="130"/>
      <c r="H12" s="838" t="s">
        <v>210</v>
      </c>
    </row>
    <row r="13" spans="1:13" ht="24" customHeight="1">
      <c r="A13" s="875"/>
      <c r="B13" s="841" t="s">
        <v>203</v>
      </c>
      <c r="C13" s="352" t="s">
        <v>211</v>
      </c>
      <c r="D13" s="353"/>
      <c r="E13" s="863"/>
      <c r="F13" s="864"/>
      <c r="G13" s="130"/>
      <c r="H13" s="839"/>
    </row>
    <row r="14" spans="1:13" ht="24" customHeight="1">
      <c r="A14" s="875"/>
      <c r="B14" s="842"/>
      <c r="C14" s="865" t="s">
        <v>212</v>
      </c>
      <c r="D14" s="866"/>
      <c r="E14" s="867"/>
      <c r="F14" s="868"/>
      <c r="G14" s="131"/>
      <c r="H14" s="839"/>
    </row>
    <row r="15" spans="1:13" ht="24" customHeight="1">
      <c r="A15" s="875"/>
      <c r="B15" s="842"/>
      <c r="C15" s="354"/>
      <c r="D15" s="355"/>
      <c r="E15" s="132" t="s">
        <v>213</v>
      </c>
      <c r="F15" s="356"/>
      <c r="G15" s="133"/>
      <c r="H15" s="839"/>
    </row>
    <row r="16" spans="1:13" ht="24" customHeight="1">
      <c r="A16" s="875"/>
      <c r="B16" s="842"/>
      <c r="C16" s="869" t="s">
        <v>214</v>
      </c>
      <c r="D16" s="870"/>
      <c r="E16" s="873"/>
      <c r="F16" s="874"/>
      <c r="G16" s="134"/>
      <c r="H16" s="839"/>
    </row>
    <row r="17" spans="1:8" ht="24" customHeight="1">
      <c r="A17" s="875"/>
      <c r="B17" s="843"/>
      <c r="C17" s="871"/>
      <c r="D17" s="872"/>
      <c r="E17" s="132" t="s">
        <v>213</v>
      </c>
      <c r="F17" s="356"/>
      <c r="G17" s="134"/>
      <c r="H17" s="840"/>
    </row>
    <row r="18" spans="1:8" ht="24" customHeight="1">
      <c r="A18" s="875"/>
      <c r="B18" s="856" t="s">
        <v>215</v>
      </c>
      <c r="C18" s="886" t="s">
        <v>216</v>
      </c>
      <c r="D18" s="887"/>
      <c r="E18" s="878"/>
      <c r="F18" s="879"/>
      <c r="G18" s="135"/>
      <c r="H18" s="838" t="s">
        <v>217</v>
      </c>
    </row>
    <row r="19" spans="1:8" ht="24" customHeight="1">
      <c r="A19" s="875"/>
      <c r="B19" s="842"/>
      <c r="C19" s="869" t="s">
        <v>218</v>
      </c>
      <c r="D19" s="870"/>
      <c r="E19" s="867"/>
      <c r="F19" s="868"/>
      <c r="G19" s="136"/>
      <c r="H19" s="839"/>
    </row>
    <row r="20" spans="1:8" ht="24" customHeight="1">
      <c r="A20" s="875"/>
      <c r="B20" s="843"/>
      <c r="C20" s="871"/>
      <c r="D20" s="872"/>
      <c r="E20" s="132" t="s">
        <v>213</v>
      </c>
      <c r="F20" s="356"/>
      <c r="G20" s="137"/>
      <c r="H20" s="840"/>
    </row>
    <row r="21" spans="1:8" ht="24" customHeight="1">
      <c r="A21" s="875"/>
      <c r="B21" s="842" t="s">
        <v>219</v>
      </c>
      <c r="C21" s="882" t="s">
        <v>220</v>
      </c>
      <c r="D21" s="883"/>
      <c r="E21" s="138"/>
      <c r="F21" s="357"/>
      <c r="G21" s="139"/>
      <c r="H21" s="838" t="s">
        <v>221</v>
      </c>
    </row>
    <row r="22" spans="1:8" ht="24" customHeight="1">
      <c r="A22" s="855"/>
      <c r="B22" s="843"/>
      <c r="C22" s="884" t="s">
        <v>222</v>
      </c>
      <c r="D22" s="885"/>
      <c r="E22" s="129" t="s">
        <v>223</v>
      </c>
      <c r="F22" s="358"/>
      <c r="G22" s="140"/>
      <c r="H22" s="840"/>
    </row>
    <row r="23" spans="1:8" ht="46.5" customHeight="1">
      <c r="A23" s="854" t="s">
        <v>224</v>
      </c>
      <c r="B23" s="856" t="s">
        <v>203</v>
      </c>
      <c r="C23" s="880" t="s">
        <v>225</v>
      </c>
      <c r="D23" s="881"/>
      <c r="E23" s="138"/>
      <c r="F23" s="357"/>
      <c r="G23" s="135"/>
      <c r="H23" s="838" t="s">
        <v>226</v>
      </c>
    </row>
    <row r="24" spans="1:8" ht="24" customHeight="1">
      <c r="A24" s="875"/>
      <c r="B24" s="842"/>
      <c r="C24" s="869" t="s">
        <v>227</v>
      </c>
      <c r="D24" s="870"/>
      <c r="E24" s="141" t="s">
        <v>228</v>
      </c>
      <c r="F24" s="359"/>
      <c r="G24" s="142"/>
      <c r="H24" s="839"/>
    </row>
    <row r="25" spans="1:8" ht="24" customHeight="1">
      <c r="A25" s="855"/>
      <c r="B25" s="843"/>
      <c r="C25" s="871"/>
      <c r="D25" s="872"/>
      <c r="E25" s="143" t="s">
        <v>229</v>
      </c>
      <c r="F25" s="360"/>
      <c r="G25" s="137"/>
      <c r="H25" s="840"/>
    </row>
    <row r="26" spans="1:8" ht="24" customHeight="1">
      <c r="A26" s="854" t="s">
        <v>230</v>
      </c>
      <c r="B26" s="856" t="s">
        <v>203</v>
      </c>
      <c r="C26" s="857" t="s">
        <v>231</v>
      </c>
      <c r="D26" s="858"/>
      <c r="E26" s="141" t="s">
        <v>228</v>
      </c>
      <c r="F26" s="359"/>
      <c r="G26" s="130"/>
      <c r="H26" s="144"/>
    </row>
    <row r="27" spans="1:8" ht="24" customHeight="1">
      <c r="A27" s="855"/>
      <c r="B27" s="843"/>
      <c r="C27" s="859"/>
      <c r="D27" s="860"/>
      <c r="E27" s="143" t="s">
        <v>229</v>
      </c>
      <c r="F27" s="360"/>
      <c r="G27" s="130"/>
      <c r="H27" s="144"/>
    </row>
    <row r="28" spans="1:8" ht="37.5" customHeight="1">
      <c r="A28" s="875" t="s">
        <v>232</v>
      </c>
      <c r="B28" s="856" t="s">
        <v>203</v>
      </c>
      <c r="C28" s="880" t="s">
        <v>233</v>
      </c>
      <c r="D28" s="881"/>
      <c r="E28" s="878"/>
      <c r="F28" s="879"/>
      <c r="G28" s="135"/>
      <c r="H28" s="838" t="s">
        <v>234</v>
      </c>
    </row>
    <row r="29" spans="1:8" ht="24" customHeight="1">
      <c r="A29" s="875"/>
      <c r="B29" s="842"/>
      <c r="C29" s="888" t="s">
        <v>235</v>
      </c>
      <c r="D29" s="889"/>
      <c r="E29" s="890"/>
      <c r="F29" s="891"/>
      <c r="G29" s="145"/>
      <c r="H29" s="839"/>
    </row>
    <row r="30" spans="1:8" ht="24" customHeight="1">
      <c r="A30" s="875"/>
      <c r="B30" s="842"/>
      <c r="C30" s="888" t="s">
        <v>236</v>
      </c>
      <c r="D30" s="889"/>
      <c r="E30" s="867"/>
      <c r="F30" s="868"/>
      <c r="G30" s="145"/>
      <c r="H30" s="839"/>
    </row>
    <row r="31" spans="1:8" ht="24" customHeight="1">
      <c r="A31" s="875"/>
      <c r="B31" s="842"/>
      <c r="C31" s="888" t="s">
        <v>237</v>
      </c>
      <c r="D31" s="889"/>
      <c r="E31" s="867"/>
      <c r="F31" s="868"/>
      <c r="G31" s="145"/>
      <c r="H31" s="839"/>
    </row>
    <row r="32" spans="1:8" ht="24" customHeight="1">
      <c r="A32" s="875"/>
      <c r="B32" s="842"/>
      <c r="C32" s="888" t="s">
        <v>238</v>
      </c>
      <c r="D32" s="889"/>
      <c r="E32" s="867"/>
      <c r="F32" s="868"/>
      <c r="G32" s="145"/>
      <c r="H32" s="839"/>
    </row>
    <row r="33" spans="1:8" ht="24" customHeight="1">
      <c r="A33" s="875"/>
      <c r="B33" s="842"/>
      <c r="C33" s="869" t="s">
        <v>239</v>
      </c>
      <c r="D33" s="870"/>
      <c r="E33" s="867"/>
      <c r="F33" s="868"/>
      <c r="G33" s="146"/>
      <c r="H33" s="839"/>
    </row>
    <row r="34" spans="1:8" ht="24" customHeight="1">
      <c r="A34" s="875"/>
      <c r="B34" s="842"/>
      <c r="C34" s="895"/>
      <c r="D34" s="896"/>
      <c r="E34" s="147" t="s">
        <v>240</v>
      </c>
      <c r="F34" s="361"/>
      <c r="G34" s="148"/>
      <c r="H34" s="839"/>
    </row>
    <row r="35" spans="1:8" ht="24" customHeight="1">
      <c r="A35" s="875"/>
      <c r="B35" s="842"/>
      <c r="C35" s="888" t="s">
        <v>241</v>
      </c>
      <c r="D35" s="889"/>
      <c r="E35" s="867"/>
      <c r="F35" s="868"/>
      <c r="G35" s="145"/>
      <c r="H35" s="839"/>
    </row>
    <row r="36" spans="1:8" ht="107.25" customHeight="1">
      <c r="A36" s="855"/>
      <c r="B36" s="843"/>
      <c r="C36" s="884" t="s">
        <v>242</v>
      </c>
      <c r="D36" s="892"/>
      <c r="E36" s="893"/>
      <c r="F36" s="894"/>
      <c r="G36" s="149"/>
      <c r="H36" s="840"/>
    </row>
    <row r="37" spans="1:8">
      <c r="A37" s="150"/>
      <c r="B37" s="314"/>
      <c r="D37" s="280"/>
      <c r="F37" s="280"/>
    </row>
    <row r="38" spans="1:8">
      <c r="B38" s="314"/>
      <c r="D38" s="280"/>
      <c r="F38" s="280"/>
    </row>
    <row r="39" spans="1:8">
      <c r="B39" s="314"/>
      <c r="D39" s="280"/>
      <c r="F39" s="280"/>
    </row>
    <row r="40" spans="1:8">
      <c r="B40" s="314"/>
      <c r="D40" s="280"/>
      <c r="F40" s="280"/>
    </row>
    <row r="41" spans="1:8">
      <c r="B41" s="314"/>
      <c r="D41" s="280"/>
      <c r="F41" s="280"/>
    </row>
    <row r="42" spans="1:8">
      <c r="B42" s="314"/>
      <c r="D42" s="280"/>
      <c r="F42" s="280"/>
    </row>
    <row r="43" spans="1:8">
      <c r="B43" s="314"/>
      <c r="D43" s="280"/>
      <c r="F43" s="280"/>
    </row>
    <row r="44" spans="1:8">
      <c r="B44" s="314"/>
      <c r="D44" s="280"/>
      <c r="F44" s="280"/>
    </row>
    <row r="45" spans="1:8">
      <c r="B45" s="314"/>
      <c r="D45" s="280"/>
      <c r="F45" s="280"/>
    </row>
    <row r="46" spans="1:8">
      <c r="B46" s="314"/>
      <c r="D46" s="280"/>
      <c r="F46" s="280"/>
    </row>
    <row r="47" spans="1:8">
      <c r="B47" s="314"/>
      <c r="D47" s="280"/>
      <c r="F47" s="280"/>
    </row>
    <row r="48" spans="1:8">
      <c r="B48" s="314"/>
      <c r="D48" s="280"/>
      <c r="F48" s="280"/>
    </row>
    <row r="49" spans="2:6">
      <c r="B49" s="314"/>
      <c r="D49" s="280"/>
      <c r="F49" s="280"/>
    </row>
  </sheetData>
  <mergeCells count="64">
    <mergeCell ref="E32:F32"/>
    <mergeCell ref="C33:D34"/>
    <mergeCell ref="E33:F33"/>
    <mergeCell ref="C35:D35"/>
    <mergeCell ref="E35:F35"/>
    <mergeCell ref="H23:H25"/>
    <mergeCell ref="C24:D25"/>
    <mergeCell ref="A28:A36"/>
    <mergeCell ref="B28:B36"/>
    <mergeCell ref="C28:D28"/>
    <mergeCell ref="E28:F28"/>
    <mergeCell ref="H28:H36"/>
    <mergeCell ref="C29:D29"/>
    <mergeCell ref="E29:F29"/>
    <mergeCell ref="C30:D30"/>
    <mergeCell ref="E30:F30"/>
    <mergeCell ref="C31:D31"/>
    <mergeCell ref="C36:D36"/>
    <mergeCell ref="E36:F36"/>
    <mergeCell ref="E31:F31"/>
    <mergeCell ref="C32:D32"/>
    <mergeCell ref="H18:H20"/>
    <mergeCell ref="C19:D20"/>
    <mergeCell ref="E19:F19"/>
    <mergeCell ref="B21:B22"/>
    <mergeCell ref="C21:D21"/>
    <mergeCell ref="H21:H22"/>
    <mergeCell ref="C22:D22"/>
    <mergeCell ref="B18:B20"/>
    <mergeCell ref="C18:D18"/>
    <mergeCell ref="E18:F18"/>
    <mergeCell ref="C16:D17"/>
    <mergeCell ref="E16:F16"/>
    <mergeCell ref="A26:A27"/>
    <mergeCell ref="B26:B27"/>
    <mergeCell ref="C26:D27"/>
    <mergeCell ref="A12:A22"/>
    <mergeCell ref="C12:D12"/>
    <mergeCell ref="E12:F12"/>
    <mergeCell ref="A23:A25"/>
    <mergeCell ref="B23:B25"/>
    <mergeCell ref="C23:D23"/>
    <mergeCell ref="H12:H17"/>
    <mergeCell ref="B13:B17"/>
    <mergeCell ref="A6:B6"/>
    <mergeCell ref="E6:H6"/>
    <mergeCell ref="A7:B7"/>
    <mergeCell ref="C7:H7"/>
    <mergeCell ref="C9:D9"/>
    <mergeCell ref="E9:F9"/>
    <mergeCell ref="A10:A11"/>
    <mergeCell ref="B10:B11"/>
    <mergeCell ref="C10:D11"/>
    <mergeCell ref="G10:G11"/>
    <mergeCell ref="H10:H11"/>
    <mergeCell ref="E13:F13"/>
    <mergeCell ref="C14:D14"/>
    <mergeCell ref="E14:F14"/>
    <mergeCell ref="A1:H1"/>
    <mergeCell ref="A2:H2"/>
    <mergeCell ref="A4:B4"/>
    <mergeCell ref="E4:H4"/>
    <mergeCell ref="A5:B5"/>
    <mergeCell ref="E5:H5"/>
  </mergeCells>
  <phoneticPr fontId="3"/>
  <dataValidations count="4">
    <dataValidation type="list" allowBlank="1" showInputMessage="1" showErrorMessage="1" sqref="F11">
      <formula1>$J$4:$J$6</formula1>
    </dataValidation>
    <dataValidation type="list" allowBlank="1" showInputMessage="1" showErrorMessage="1" sqref="F24 F26">
      <formula1>$M$4:$M$5</formula1>
    </dataValidation>
    <dataValidation type="list" allowBlank="1" showInputMessage="1" showErrorMessage="1" sqref="E29:F29">
      <formula1>$L$4:$L$5</formula1>
    </dataValidation>
    <dataValidation type="list" allowBlank="1" showInputMessage="1" showErrorMessage="1" sqref="E35:F35 E30:F33 E14:F14 E16:F16 E19:F19">
      <formula1>$K$4:$K$5</formula1>
    </dataValidation>
  </dataValidations>
  <pageMargins left="0.70866141732283472" right="0.70866141732283472" top="0.74803149606299213" bottom="0.74803149606299213" header="0.31496062992125984" footer="0.31496062992125984"/>
  <pageSetup paperSize="9" scale="77" fitToHeight="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137"/>
  <sheetViews>
    <sheetView view="pageBreakPreview" topLeftCell="A10" zoomScale="48" zoomScaleNormal="100" zoomScaleSheetLayoutView="48" workbookViewId="0">
      <selection sqref="A1:B2"/>
    </sheetView>
  </sheetViews>
  <sheetFormatPr defaultRowHeight="13.5"/>
  <cols>
    <col min="1" max="1" width="2.125" style="9" customWidth="1"/>
    <col min="2" max="2" width="20.875" style="9" customWidth="1"/>
    <col min="3" max="3" width="9" style="9"/>
    <col min="4" max="5" width="15.625" style="9" customWidth="1"/>
    <col min="6" max="6" width="10.625" style="9" customWidth="1"/>
    <col min="7" max="7" width="4" style="9" bestFit="1" customWidth="1"/>
    <col min="8" max="8" width="10.625" style="9" customWidth="1"/>
    <col min="9" max="9" width="4" style="9" bestFit="1" customWidth="1"/>
    <col min="10" max="10" width="16.75" style="9" customWidth="1"/>
    <col min="11" max="20" width="4.375" style="9" customWidth="1"/>
    <col min="21" max="21" width="2.125" style="9" customWidth="1"/>
    <col min="22" max="22" width="4" style="9" customWidth="1"/>
    <col min="23" max="23" width="9" style="9" hidden="1" customWidth="1"/>
    <col min="24" max="16384" width="9" style="9"/>
  </cols>
  <sheetData>
    <row r="1" spans="2:23" ht="29.25" customHeight="1">
      <c r="M1" s="507" t="s">
        <v>31</v>
      </c>
      <c r="N1" s="508"/>
      <c r="O1" s="508"/>
      <c r="P1" s="509"/>
      <c r="Q1" s="509"/>
      <c r="R1" s="509"/>
      <c r="S1" s="509"/>
      <c r="T1" s="509"/>
    </row>
    <row r="2" spans="2:23" ht="9.9499999999999993" customHeight="1">
      <c r="M2" s="10"/>
      <c r="N2" s="11"/>
      <c r="O2" s="11"/>
      <c r="P2" s="11"/>
      <c r="Q2" s="11"/>
      <c r="R2" s="11"/>
      <c r="S2" s="11"/>
      <c r="T2" s="11"/>
    </row>
    <row r="3" spans="2:23" ht="30" customHeight="1">
      <c r="B3" s="510" t="s">
        <v>32</v>
      </c>
      <c r="C3" s="510"/>
      <c r="D3" s="510"/>
      <c r="E3" s="510"/>
      <c r="F3" s="510"/>
      <c r="G3" s="510"/>
      <c r="H3" s="510"/>
      <c r="I3" s="510"/>
      <c r="J3" s="510"/>
      <c r="K3" s="510"/>
      <c r="L3" s="510"/>
      <c r="M3" s="510"/>
      <c r="N3" s="510"/>
      <c r="O3" s="510"/>
      <c r="P3" s="510"/>
      <c r="Q3" s="510"/>
      <c r="R3" s="510"/>
      <c r="S3" s="510"/>
      <c r="T3" s="510"/>
    </row>
    <row r="4" spans="2:23">
      <c r="J4" s="12"/>
      <c r="K4" s="12"/>
      <c r="L4" s="511" t="s">
        <v>33</v>
      </c>
      <c r="M4" s="511"/>
      <c r="N4" s="13" t="str">
        <f>IF(N9="","",IF(P9=1,N9-1,N9))</f>
        <v/>
      </c>
      <c r="O4" s="14" t="s">
        <v>9</v>
      </c>
      <c r="P4" s="15" t="str">
        <f>IF(P9="","",MONTH(EOMONTH(DATE(SUM(2018+N9),P9,R9),-1)))</f>
        <v/>
      </c>
      <c r="Q4" s="14" t="s">
        <v>34</v>
      </c>
      <c r="R4" s="15" t="str">
        <f>IF(P4="","",20)</f>
        <v/>
      </c>
      <c r="S4" s="16" t="s">
        <v>35</v>
      </c>
      <c r="T4" s="17"/>
    </row>
    <row r="5" spans="2:23" ht="35.25" customHeight="1">
      <c r="B5" s="18" t="s">
        <v>36</v>
      </c>
      <c r="C5" s="512"/>
      <c r="D5" s="513"/>
      <c r="E5" s="513"/>
      <c r="F5" s="513"/>
      <c r="G5" s="513"/>
      <c r="H5" s="513"/>
      <c r="I5" s="514"/>
      <c r="J5" s="19" t="s">
        <v>37</v>
      </c>
      <c r="K5" s="19">
        <v>2</v>
      </c>
      <c r="L5" s="19">
        <v>2</v>
      </c>
      <c r="M5" s="20"/>
      <c r="N5" s="20"/>
      <c r="O5" s="20"/>
      <c r="P5" s="20"/>
      <c r="Q5" s="20"/>
      <c r="R5" s="20"/>
      <c r="S5" s="20"/>
      <c r="T5" s="20"/>
    </row>
    <row r="6" spans="2:23" ht="24.95" customHeight="1">
      <c r="B6" s="501" t="s">
        <v>38</v>
      </c>
      <c r="C6" s="503" t="s">
        <v>39</v>
      </c>
      <c r="D6" s="504"/>
      <c r="E6" s="21"/>
      <c r="F6" s="21"/>
      <c r="G6" s="21"/>
      <c r="H6" s="21"/>
      <c r="I6" s="21"/>
      <c r="J6" s="21"/>
      <c r="K6" s="21"/>
      <c r="L6" s="21"/>
      <c r="M6" s="21"/>
      <c r="N6" s="22"/>
      <c r="O6" s="11" t="s">
        <v>40</v>
      </c>
      <c r="P6" s="23"/>
      <c r="Q6" s="11" t="s">
        <v>41</v>
      </c>
      <c r="R6" s="23"/>
      <c r="S6" s="11" t="s">
        <v>41</v>
      </c>
      <c r="T6" s="24"/>
    </row>
    <row r="7" spans="2:23" ht="24.95" customHeight="1">
      <c r="B7" s="502"/>
      <c r="C7" s="25" t="s">
        <v>42</v>
      </c>
      <c r="D7" s="505"/>
      <c r="E7" s="505"/>
      <c r="F7" s="505"/>
      <c r="G7" s="505"/>
      <c r="H7" s="505"/>
      <c r="I7" s="505"/>
      <c r="J7" s="505"/>
      <c r="K7" s="505"/>
      <c r="L7" s="505"/>
      <c r="M7" s="505"/>
      <c r="N7" s="506"/>
      <c r="O7" s="26" t="s">
        <v>43</v>
      </c>
      <c r="P7" s="27"/>
      <c r="Q7" s="26" t="s">
        <v>41</v>
      </c>
      <c r="R7" s="27"/>
      <c r="S7" s="26" t="s">
        <v>41</v>
      </c>
      <c r="T7" s="28"/>
    </row>
    <row r="8" spans="2:23" ht="35.1" customHeight="1">
      <c r="B8" s="29" t="s">
        <v>44</v>
      </c>
      <c r="C8" s="515"/>
      <c r="D8" s="516"/>
      <c r="E8" s="516"/>
      <c r="F8" s="516"/>
      <c r="G8" s="516"/>
      <c r="H8" s="516"/>
      <c r="I8" s="517"/>
      <c r="J8" s="30" t="s">
        <v>45</v>
      </c>
      <c r="K8" s="518"/>
      <c r="L8" s="519"/>
      <c r="M8" s="519"/>
      <c r="N8" s="519"/>
      <c r="O8" s="519"/>
      <c r="P8" s="519"/>
      <c r="Q8" s="519"/>
      <c r="R8" s="519"/>
      <c r="S8" s="519"/>
      <c r="T8" s="520"/>
    </row>
    <row r="9" spans="2:23" ht="33" customHeight="1">
      <c r="B9" s="19" t="s">
        <v>46</v>
      </c>
      <c r="C9" s="509"/>
      <c r="D9" s="509"/>
      <c r="E9" s="509"/>
      <c r="F9" s="509"/>
      <c r="G9" s="509"/>
      <c r="H9" s="509"/>
      <c r="I9" s="509"/>
      <c r="J9" s="19" t="s">
        <v>47</v>
      </c>
      <c r="K9" s="31"/>
      <c r="L9" s="521" t="s">
        <v>48</v>
      </c>
      <c r="M9" s="521"/>
      <c r="N9" s="32"/>
      <c r="O9" s="33" t="s">
        <v>9</v>
      </c>
      <c r="P9" s="34"/>
      <c r="Q9" s="33" t="s">
        <v>34</v>
      </c>
      <c r="R9" s="35"/>
      <c r="S9" s="33" t="s">
        <v>49</v>
      </c>
      <c r="T9" s="36"/>
    </row>
    <row r="10" spans="2:23" ht="33" customHeight="1">
      <c r="B10" s="501" t="s">
        <v>50</v>
      </c>
      <c r="C10" s="523" t="s">
        <v>30</v>
      </c>
      <c r="D10" s="524"/>
      <c r="E10" s="525"/>
      <c r="F10" s="523" t="s">
        <v>29</v>
      </c>
      <c r="G10" s="525"/>
      <c r="H10" s="523" t="s">
        <v>51</v>
      </c>
      <c r="I10" s="525"/>
      <c r="J10" s="501" t="s">
        <v>52</v>
      </c>
      <c r="K10" s="526"/>
      <c r="L10" s="527"/>
      <c r="M10" s="527"/>
      <c r="N10" s="527"/>
      <c r="O10" s="527"/>
      <c r="P10" s="527"/>
      <c r="Q10" s="527"/>
      <c r="R10" s="527"/>
      <c r="S10" s="527"/>
      <c r="T10" s="528"/>
    </row>
    <row r="11" spans="2:23" ht="33" customHeight="1">
      <c r="B11" s="522"/>
      <c r="C11" s="529"/>
      <c r="D11" s="530"/>
      <c r="E11" s="531"/>
      <c r="F11" s="37"/>
      <c r="G11" s="38" t="s">
        <v>17</v>
      </c>
      <c r="H11" s="37"/>
      <c r="I11" s="38" t="s">
        <v>17</v>
      </c>
      <c r="J11" s="522"/>
      <c r="K11" s="31"/>
      <c r="L11" s="533"/>
      <c r="M11" s="533"/>
      <c r="N11" s="32"/>
      <c r="O11" s="33" t="s">
        <v>9</v>
      </c>
      <c r="P11" s="34"/>
      <c r="Q11" s="33" t="s">
        <v>34</v>
      </c>
      <c r="R11" s="39">
        <v>1</v>
      </c>
      <c r="S11" s="33" t="s">
        <v>49</v>
      </c>
      <c r="T11" s="36"/>
      <c r="U11" s="40"/>
      <c r="V11" s="40"/>
      <c r="W11" s="9" t="s">
        <v>53</v>
      </c>
    </row>
    <row r="12" spans="2:23" ht="33" customHeight="1">
      <c r="B12" s="522"/>
      <c r="C12" s="529"/>
      <c r="D12" s="530"/>
      <c r="E12" s="531"/>
      <c r="F12" s="37"/>
      <c r="G12" s="38" t="s">
        <v>17</v>
      </c>
      <c r="H12" s="37"/>
      <c r="I12" s="38" t="s">
        <v>17</v>
      </c>
      <c r="J12" s="522"/>
      <c r="K12" s="31"/>
      <c r="L12" s="533"/>
      <c r="M12" s="533"/>
      <c r="N12" s="32"/>
      <c r="O12" s="33" t="s">
        <v>9</v>
      </c>
      <c r="P12" s="34"/>
      <c r="Q12" s="33" t="s">
        <v>34</v>
      </c>
      <c r="R12" s="39">
        <v>1</v>
      </c>
      <c r="S12" s="33" t="s">
        <v>49</v>
      </c>
      <c r="T12" s="36"/>
      <c r="U12" s="40"/>
      <c r="V12" s="40"/>
      <c r="W12" s="9" t="s">
        <v>48</v>
      </c>
    </row>
    <row r="13" spans="2:23" ht="33" customHeight="1">
      <c r="B13" s="522"/>
      <c r="C13" s="529"/>
      <c r="D13" s="530"/>
      <c r="E13" s="531"/>
      <c r="F13" s="37"/>
      <c r="G13" s="38" t="s">
        <v>17</v>
      </c>
      <c r="H13" s="37"/>
      <c r="I13" s="38" t="s">
        <v>17</v>
      </c>
      <c r="J13" s="522"/>
      <c r="K13" s="31"/>
      <c r="L13" s="533"/>
      <c r="M13" s="533"/>
      <c r="N13" s="32"/>
      <c r="O13" s="33" t="s">
        <v>9</v>
      </c>
      <c r="P13" s="34"/>
      <c r="Q13" s="33" t="s">
        <v>34</v>
      </c>
      <c r="R13" s="39">
        <v>1</v>
      </c>
      <c r="S13" s="33" t="s">
        <v>49</v>
      </c>
      <c r="T13" s="36"/>
      <c r="U13" s="40"/>
      <c r="V13" s="40"/>
    </row>
    <row r="14" spans="2:23" ht="33" customHeight="1">
      <c r="B14" s="522"/>
      <c r="C14" s="529"/>
      <c r="D14" s="530"/>
      <c r="E14" s="531"/>
      <c r="F14" s="37"/>
      <c r="G14" s="38" t="s">
        <v>17</v>
      </c>
      <c r="H14" s="37"/>
      <c r="I14" s="38" t="s">
        <v>17</v>
      </c>
      <c r="J14" s="522"/>
      <c r="K14" s="31"/>
      <c r="L14" s="533"/>
      <c r="M14" s="533"/>
      <c r="N14" s="32"/>
      <c r="O14" s="33" t="s">
        <v>9</v>
      </c>
      <c r="P14" s="34"/>
      <c r="Q14" s="33" t="s">
        <v>34</v>
      </c>
      <c r="R14" s="39">
        <v>1</v>
      </c>
      <c r="S14" s="33" t="s">
        <v>49</v>
      </c>
      <c r="T14" s="36"/>
      <c r="U14" s="40"/>
      <c r="V14" s="40"/>
    </row>
    <row r="15" spans="2:23" ht="33" customHeight="1">
      <c r="B15" s="522"/>
      <c r="C15" s="529"/>
      <c r="D15" s="530"/>
      <c r="E15" s="531"/>
      <c r="F15" s="37"/>
      <c r="G15" s="38" t="s">
        <v>17</v>
      </c>
      <c r="H15" s="37"/>
      <c r="I15" s="38" t="s">
        <v>17</v>
      </c>
      <c r="J15" s="522"/>
      <c r="K15" s="31"/>
      <c r="L15" s="533"/>
      <c r="M15" s="533"/>
      <c r="N15" s="32"/>
      <c r="O15" s="33" t="s">
        <v>9</v>
      </c>
      <c r="P15" s="34"/>
      <c r="Q15" s="33" t="s">
        <v>34</v>
      </c>
      <c r="R15" s="39">
        <v>1</v>
      </c>
      <c r="S15" s="33" t="s">
        <v>49</v>
      </c>
      <c r="T15" s="36"/>
      <c r="U15" s="40"/>
      <c r="V15" s="40"/>
    </row>
    <row r="16" spans="2:23" ht="33" customHeight="1">
      <c r="B16" s="502"/>
      <c r="C16" s="529"/>
      <c r="D16" s="530"/>
      <c r="E16" s="531"/>
      <c r="F16" s="37"/>
      <c r="G16" s="38" t="s">
        <v>17</v>
      </c>
      <c r="H16" s="37"/>
      <c r="I16" s="38" t="s">
        <v>17</v>
      </c>
      <c r="J16" s="502"/>
      <c r="K16" s="31"/>
      <c r="L16" s="533"/>
      <c r="M16" s="533"/>
      <c r="N16" s="32"/>
      <c r="O16" s="33" t="s">
        <v>9</v>
      </c>
      <c r="P16" s="34"/>
      <c r="Q16" s="33" t="s">
        <v>34</v>
      </c>
      <c r="R16" s="39">
        <v>1</v>
      </c>
      <c r="S16" s="33" t="s">
        <v>49</v>
      </c>
      <c r="T16" s="36"/>
      <c r="U16" s="40"/>
      <c r="V16" s="40"/>
    </row>
    <row r="17" spans="1:22" ht="33" customHeight="1">
      <c r="B17" s="19" t="s">
        <v>54</v>
      </c>
      <c r="C17" s="532"/>
      <c r="D17" s="532"/>
      <c r="E17" s="532"/>
      <c r="F17" s="532"/>
      <c r="G17" s="532"/>
      <c r="H17" s="532"/>
      <c r="I17" s="532"/>
      <c r="J17" s="18" t="s">
        <v>55</v>
      </c>
      <c r="K17" s="532"/>
      <c r="L17" s="532"/>
      <c r="M17" s="532"/>
      <c r="N17" s="532"/>
      <c r="O17" s="532"/>
      <c r="P17" s="532"/>
      <c r="Q17" s="532"/>
      <c r="R17" s="532"/>
      <c r="S17" s="532"/>
      <c r="T17" s="532"/>
      <c r="U17" s="40"/>
      <c r="V17" s="40"/>
    </row>
    <row r="18" spans="1:22" ht="20.100000000000001" customHeight="1">
      <c r="B18" s="41" t="s">
        <v>56</v>
      </c>
      <c r="C18" s="42"/>
      <c r="D18" s="42"/>
      <c r="E18" s="42"/>
      <c r="F18" s="42"/>
      <c r="G18" s="42"/>
      <c r="H18" s="42"/>
      <c r="I18" s="42"/>
      <c r="J18" s="42"/>
      <c r="K18" s="42"/>
      <c r="L18" s="43"/>
      <c r="M18" s="42"/>
      <c r="N18" s="42"/>
      <c r="O18" s="42"/>
      <c r="P18" s="42"/>
      <c r="Q18" s="42"/>
      <c r="R18" s="42"/>
      <c r="S18" s="42"/>
      <c r="T18" s="42"/>
      <c r="U18" s="42"/>
      <c r="V18" s="42"/>
    </row>
    <row r="19" spans="1:22" ht="20.100000000000001" customHeight="1">
      <c r="B19" s="44"/>
      <c r="C19" s="45" t="s">
        <v>57</v>
      </c>
      <c r="D19" s="42"/>
      <c r="E19" s="42"/>
      <c r="F19" s="42"/>
      <c r="G19" s="42"/>
      <c r="H19" s="544" t="s">
        <v>58</v>
      </c>
      <c r="I19" s="544"/>
      <c r="J19" s="544"/>
      <c r="K19" s="544"/>
      <c r="L19" s="544"/>
      <c r="M19" s="544"/>
      <c r="N19" s="544"/>
      <c r="O19" s="42"/>
      <c r="P19" s="42"/>
      <c r="Q19" s="42"/>
      <c r="T19" s="42"/>
      <c r="U19" s="42"/>
      <c r="V19" s="42"/>
    </row>
    <row r="20" spans="1:22" ht="5.0999999999999996" customHeight="1">
      <c r="B20" s="45"/>
      <c r="C20" s="45"/>
      <c r="D20" s="42"/>
      <c r="E20" s="42"/>
      <c r="F20" s="42"/>
      <c r="G20" s="42"/>
      <c r="H20" s="544"/>
      <c r="I20" s="544"/>
      <c r="J20" s="544"/>
      <c r="K20" s="544"/>
      <c r="L20" s="544"/>
      <c r="M20" s="544"/>
      <c r="N20" s="544"/>
      <c r="O20" s="42"/>
      <c r="P20" s="42"/>
      <c r="Q20" s="42"/>
      <c r="T20" s="42"/>
      <c r="U20" s="42"/>
      <c r="V20" s="42"/>
    </row>
    <row r="21" spans="1:22" ht="20.100000000000001" customHeight="1">
      <c r="B21" s="46"/>
      <c r="C21" s="45" t="s">
        <v>59</v>
      </c>
      <c r="D21" s="45"/>
      <c r="E21" s="42"/>
      <c r="F21" s="42"/>
      <c r="G21" s="42"/>
      <c r="H21" s="544"/>
      <c r="I21" s="544"/>
      <c r="J21" s="544"/>
      <c r="K21" s="544"/>
      <c r="L21" s="544"/>
      <c r="M21" s="544"/>
      <c r="N21" s="544"/>
      <c r="O21" s="42"/>
      <c r="P21" s="42"/>
      <c r="Q21" s="42"/>
      <c r="T21" s="42"/>
      <c r="U21" s="42"/>
      <c r="V21" s="42"/>
    </row>
    <row r="22" spans="1:22" ht="5.0999999999999996" customHeight="1">
      <c r="B22" s="45"/>
      <c r="C22" s="45"/>
      <c r="D22" s="45"/>
      <c r="E22" s="42"/>
      <c r="F22" s="42"/>
      <c r="G22" s="42"/>
      <c r="H22" s="42"/>
      <c r="I22" s="42"/>
      <c r="J22" s="43"/>
      <c r="K22" s="42"/>
      <c r="L22" s="42"/>
      <c r="M22" s="42"/>
      <c r="N22" s="42"/>
      <c r="O22" s="42"/>
      <c r="P22" s="42"/>
      <c r="Q22" s="42"/>
      <c r="R22" s="42"/>
      <c r="S22" s="42"/>
      <c r="T22" s="42"/>
    </row>
    <row r="24" spans="1:22" ht="18" customHeight="1">
      <c r="A24" s="47" t="s">
        <v>60</v>
      </c>
      <c r="K24" s="48" t="s">
        <v>110</v>
      </c>
      <c r="L24" s="545" t="s">
        <v>48</v>
      </c>
      <c r="M24" s="545"/>
      <c r="N24" s="87"/>
      <c r="O24" s="49" t="s">
        <v>9</v>
      </c>
      <c r="P24" s="50"/>
      <c r="Q24" s="49" t="s">
        <v>34</v>
      </c>
      <c r="R24" s="50"/>
      <c r="S24" s="51" t="s">
        <v>61</v>
      </c>
    </row>
    <row r="25" spans="1:22" s="12" customFormat="1" ht="7.5" customHeight="1">
      <c r="A25" s="84"/>
      <c r="K25" s="85"/>
      <c r="L25" s="88"/>
      <c r="M25" s="88"/>
      <c r="N25" s="89"/>
      <c r="O25" s="14"/>
      <c r="P25" s="15"/>
      <c r="Q25" s="14"/>
      <c r="R25" s="15"/>
      <c r="S25" s="16"/>
    </row>
    <row r="26" spans="1:22" s="83" customFormat="1" ht="18" customHeight="1">
      <c r="A26" s="84"/>
      <c r="B26" s="12"/>
      <c r="C26" s="12"/>
      <c r="D26" s="12"/>
      <c r="E26" s="12"/>
      <c r="F26" s="12"/>
      <c r="G26" s="12"/>
      <c r="H26" s="12"/>
      <c r="I26" s="12"/>
      <c r="J26" s="12"/>
      <c r="K26" s="85" t="s">
        <v>109</v>
      </c>
      <c r="L26" s="88"/>
      <c r="M26" s="88"/>
      <c r="N26" s="88" t="s">
        <v>111</v>
      </c>
      <c r="O26" s="543"/>
      <c r="P26" s="543"/>
      <c r="Q26" s="14" t="s">
        <v>112</v>
      </c>
      <c r="R26" s="15"/>
      <c r="S26" s="16"/>
      <c r="T26" s="12"/>
      <c r="U26" s="12"/>
    </row>
    <row r="27" spans="1:22" s="12" customFormat="1" ht="7.5" customHeight="1">
      <c r="A27" s="84"/>
      <c r="K27" s="90"/>
      <c r="L27" s="86"/>
      <c r="M27" s="86"/>
      <c r="N27" s="13"/>
      <c r="O27" s="91"/>
      <c r="P27" s="92"/>
      <c r="Q27" s="14"/>
      <c r="R27" s="15"/>
      <c r="S27" s="16"/>
    </row>
    <row r="28" spans="1:22" ht="38.25" customHeight="1">
      <c r="A28" s="546" t="s">
        <v>62</v>
      </c>
      <c r="B28" s="546"/>
      <c r="C28" s="546"/>
      <c r="D28" s="546"/>
      <c r="E28" s="508" t="s">
        <v>63</v>
      </c>
      <c r="F28" s="508"/>
      <c r="G28" s="508"/>
      <c r="H28" s="508"/>
      <c r="I28" s="508"/>
      <c r="J28" s="508"/>
      <c r="K28" s="508" t="s">
        <v>64</v>
      </c>
      <c r="L28" s="508"/>
      <c r="M28" s="508"/>
      <c r="N28" s="508"/>
      <c r="O28" s="508"/>
      <c r="P28" s="508"/>
      <c r="Q28" s="508"/>
      <c r="R28" s="508"/>
      <c r="S28" s="508"/>
      <c r="T28" s="508"/>
    </row>
    <row r="29" spans="1:22" ht="129.75" customHeight="1">
      <c r="A29" s="534"/>
      <c r="B29" s="535"/>
      <c r="C29" s="535"/>
      <c r="D29" s="536"/>
      <c r="E29" s="547"/>
      <c r="F29" s="548"/>
      <c r="G29" s="548"/>
      <c r="H29" s="548"/>
      <c r="I29" s="548"/>
      <c r="J29" s="549"/>
      <c r="K29" s="547"/>
      <c r="L29" s="548"/>
      <c r="M29" s="548"/>
      <c r="N29" s="548"/>
      <c r="O29" s="548"/>
      <c r="P29" s="548"/>
      <c r="Q29" s="548"/>
      <c r="R29" s="548"/>
      <c r="S29" s="548"/>
      <c r="T29" s="549"/>
    </row>
    <row r="30" spans="1:22">
      <c r="A30" s="537"/>
      <c r="B30" s="538"/>
      <c r="C30" s="538"/>
      <c r="D30" s="539"/>
      <c r="E30" s="550"/>
      <c r="F30" s="551"/>
      <c r="G30" s="551"/>
      <c r="H30" s="551"/>
      <c r="I30" s="551"/>
      <c r="J30" s="552"/>
      <c r="K30" s="550"/>
      <c r="L30" s="551"/>
      <c r="M30" s="551"/>
      <c r="N30" s="551"/>
      <c r="O30" s="551"/>
      <c r="P30" s="551"/>
      <c r="Q30" s="551"/>
      <c r="R30" s="551"/>
      <c r="S30" s="551"/>
      <c r="T30" s="552"/>
    </row>
    <row r="31" spans="1:22">
      <c r="A31" s="537"/>
      <c r="B31" s="538"/>
      <c r="C31" s="538"/>
      <c r="D31" s="539"/>
      <c r="E31" s="550"/>
      <c r="F31" s="551"/>
      <c r="G31" s="551"/>
      <c r="H31" s="551"/>
      <c r="I31" s="551"/>
      <c r="J31" s="552"/>
      <c r="K31" s="550"/>
      <c r="L31" s="551"/>
      <c r="M31" s="551"/>
      <c r="N31" s="551"/>
      <c r="O31" s="551"/>
      <c r="P31" s="551"/>
      <c r="Q31" s="551"/>
      <c r="R31" s="551"/>
      <c r="S31" s="551"/>
      <c r="T31" s="552"/>
    </row>
    <row r="32" spans="1:22" ht="13.5" customHeight="1">
      <c r="A32" s="537"/>
      <c r="B32" s="538"/>
      <c r="C32" s="538"/>
      <c r="D32" s="539"/>
      <c r="E32" s="550"/>
      <c r="F32" s="551"/>
      <c r="G32" s="551"/>
      <c r="H32" s="551"/>
      <c r="I32" s="551"/>
      <c r="J32" s="552"/>
      <c r="K32" s="550"/>
      <c r="L32" s="551"/>
      <c r="M32" s="551"/>
      <c r="N32" s="551"/>
      <c r="O32" s="551"/>
      <c r="P32" s="551"/>
      <c r="Q32" s="551"/>
      <c r="R32" s="551"/>
      <c r="S32" s="551"/>
      <c r="T32" s="552"/>
    </row>
    <row r="33" spans="1:20">
      <c r="A33" s="537"/>
      <c r="B33" s="538"/>
      <c r="C33" s="538"/>
      <c r="D33" s="539"/>
      <c r="E33" s="550"/>
      <c r="F33" s="551"/>
      <c r="G33" s="551"/>
      <c r="H33" s="551"/>
      <c r="I33" s="551"/>
      <c r="J33" s="552"/>
      <c r="K33" s="550"/>
      <c r="L33" s="551"/>
      <c r="M33" s="551"/>
      <c r="N33" s="551"/>
      <c r="O33" s="551"/>
      <c r="P33" s="551"/>
      <c r="Q33" s="551"/>
      <c r="R33" s="551"/>
      <c r="S33" s="551"/>
      <c r="T33" s="552"/>
    </row>
    <row r="34" spans="1:20">
      <c r="A34" s="540"/>
      <c r="B34" s="541"/>
      <c r="C34" s="541"/>
      <c r="D34" s="542"/>
      <c r="E34" s="553"/>
      <c r="F34" s="554"/>
      <c r="G34" s="554"/>
      <c r="H34" s="554"/>
      <c r="I34" s="554"/>
      <c r="J34" s="555"/>
      <c r="K34" s="553"/>
      <c r="L34" s="554"/>
      <c r="M34" s="554"/>
      <c r="N34" s="554"/>
      <c r="O34" s="554"/>
      <c r="P34" s="554"/>
      <c r="Q34" s="554"/>
      <c r="R34" s="554"/>
      <c r="S34" s="554"/>
      <c r="T34" s="555"/>
    </row>
    <row r="35" spans="1:20">
      <c r="A35" s="52"/>
      <c r="B35" s="52"/>
      <c r="C35" s="52"/>
      <c r="D35" s="52"/>
      <c r="E35" s="52"/>
      <c r="F35" s="52"/>
      <c r="G35" s="52"/>
      <c r="H35" s="52"/>
      <c r="I35" s="52"/>
      <c r="J35" s="52"/>
      <c r="K35" s="52"/>
      <c r="L35" s="52"/>
      <c r="M35" s="52"/>
      <c r="N35" s="52"/>
      <c r="O35" s="52"/>
      <c r="P35" s="52"/>
      <c r="Q35" s="52"/>
      <c r="R35" s="52"/>
      <c r="S35" s="52"/>
      <c r="T35" s="52"/>
    </row>
    <row r="36" spans="1:20" ht="18" customHeight="1">
      <c r="A36" s="53" t="s">
        <v>65</v>
      </c>
      <c r="B36" s="53"/>
      <c r="C36" s="53"/>
      <c r="D36" s="53"/>
      <c r="E36" s="52"/>
      <c r="F36" s="52"/>
      <c r="G36" s="52"/>
      <c r="H36" s="52"/>
      <c r="I36" s="52"/>
      <c r="J36" s="52"/>
      <c r="K36" s="52"/>
      <c r="L36" s="52"/>
      <c r="M36" s="52"/>
      <c r="N36" s="52"/>
      <c r="O36" s="52"/>
      <c r="P36" s="52"/>
      <c r="Q36" s="52"/>
      <c r="R36" s="52"/>
      <c r="S36" s="52"/>
      <c r="T36" s="52"/>
    </row>
    <row r="37" spans="1:20">
      <c r="A37" s="534"/>
      <c r="B37" s="535"/>
      <c r="C37" s="535"/>
      <c r="D37" s="535"/>
      <c r="E37" s="535"/>
      <c r="F37" s="535"/>
      <c r="G37" s="535"/>
      <c r="H37" s="535"/>
      <c r="I37" s="535"/>
      <c r="J37" s="535"/>
      <c r="K37" s="535"/>
      <c r="L37" s="535"/>
      <c r="M37" s="535"/>
      <c r="N37" s="535"/>
      <c r="O37" s="535"/>
      <c r="P37" s="535"/>
      <c r="Q37" s="535"/>
      <c r="R37" s="535"/>
      <c r="S37" s="535"/>
      <c r="T37" s="536"/>
    </row>
    <row r="38" spans="1:20">
      <c r="A38" s="537"/>
      <c r="B38" s="538"/>
      <c r="C38" s="538"/>
      <c r="D38" s="538"/>
      <c r="E38" s="538"/>
      <c r="F38" s="538"/>
      <c r="G38" s="538"/>
      <c r="H38" s="538"/>
      <c r="I38" s="538"/>
      <c r="J38" s="538"/>
      <c r="K38" s="538"/>
      <c r="L38" s="538"/>
      <c r="M38" s="538"/>
      <c r="N38" s="538"/>
      <c r="O38" s="538"/>
      <c r="P38" s="538"/>
      <c r="Q38" s="538"/>
      <c r="R38" s="538"/>
      <c r="S38" s="538"/>
      <c r="T38" s="539"/>
    </row>
    <row r="39" spans="1:20">
      <c r="A39" s="537"/>
      <c r="B39" s="538"/>
      <c r="C39" s="538"/>
      <c r="D39" s="538"/>
      <c r="E39" s="538"/>
      <c r="F39" s="538"/>
      <c r="G39" s="538"/>
      <c r="H39" s="538"/>
      <c r="I39" s="538"/>
      <c r="J39" s="538"/>
      <c r="K39" s="538"/>
      <c r="L39" s="538"/>
      <c r="M39" s="538"/>
      <c r="N39" s="538"/>
      <c r="O39" s="538"/>
      <c r="P39" s="538"/>
      <c r="Q39" s="538"/>
      <c r="R39" s="538"/>
      <c r="S39" s="538"/>
      <c r="T39" s="539"/>
    </row>
    <row r="40" spans="1:20">
      <c r="A40" s="537"/>
      <c r="B40" s="538"/>
      <c r="C40" s="538"/>
      <c r="D40" s="538"/>
      <c r="E40" s="538"/>
      <c r="F40" s="538"/>
      <c r="G40" s="538"/>
      <c r="H40" s="538"/>
      <c r="I40" s="538"/>
      <c r="J40" s="538"/>
      <c r="K40" s="538"/>
      <c r="L40" s="538"/>
      <c r="M40" s="538"/>
      <c r="N40" s="538"/>
      <c r="O40" s="538"/>
      <c r="P40" s="538"/>
      <c r="Q40" s="538"/>
      <c r="R40" s="538"/>
      <c r="S40" s="538"/>
      <c r="T40" s="539"/>
    </row>
    <row r="41" spans="1:20">
      <c r="A41" s="537"/>
      <c r="B41" s="538"/>
      <c r="C41" s="538"/>
      <c r="D41" s="538"/>
      <c r="E41" s="538"/>
      <c r="F41" s="538"/>
      <c r="G41" s="538"/>
      <c r="H41" s="538"/>
      <c r="I41" s="538"/>
      <c r="J41" s="538"/>
      <c r="K41" s="538"/>
      <c r="L41" s="538"/>
      <c r="M41" s="538"/>
      <c r="N41" s="538"/>
      <c r="O41" s="538"/>
      <c r="P41" s="538"/>
      <c r="Q41" s="538"/>
      <c r="R41" s="538"/>
      <c r="S41" s="538"/>
      <c r="T41" s="539"/>
    </row>
    <row r="42" spans="1:20" ht="13.5" customHeight="1">
      <c r="A42" s="537"/>
      <c r="B42" s="538"/>
      <c r="C42" s="538"/>
      <c r="D42" s="538"/>
      <c r="E42" s="538"/>
      <c r="F42" s="538"/>
      <c r="G42" s="538"/>
      <c r="H42" s="538"/>
      <c r="I42" s="538"/>
      <c r="J42" s="538"/>
      <c r="K42" s="538"/>
      <c r="L42" s="538"/>
      <c r="M42" s="538"/>
      <c r="N42" s="538"/>
      <c r="O42" s="538"/>
      <c r="P42" s="538"/>
      <c r="Q42" s="538"/>
      <c r="R42" s="538"/>
      <c r="S42" s="538"/>
      <c r="T42" s="539"/>
    </row>
    <row r="43" spans="1:20">
      <c r="A43" s="537"/>
      <c r="B43" s="538"/>
      <c r="C43" s="538"/>
      <c r="D43" s="538"/>
      <c r="E43" s="538"/>
      <c r="F43" s="538"/>
      <c r="G43" s="538"/>
      <c r="H43" s="538"/>
      <c r="I43" s="538"/>
      <c r="J43" s="538"/>
      <c r="K43" s="538"/>
      <c r="L43" s="538"/>
      <c r="M43" s="538"/>
      <c r="N43" s="538"/>
      <c r="O43" s="538"/>
      <c r="P43" s="538"/>
      <c r="Q43" s="538"/>
      <c r="R43" s="538"/>
      <c r="S43" s="538"/>
      <c r="T43" s="539"/>
    </row>
    <row r="44" spans="1:20">
      <c r="A44" s="537"/>
      <c r="B44" s="538"/>
      <c r="C44" s="538"/>
      <c r="D44" s="538"/>
      <c r="E44" s="538"/>
      <c r="F44" s="538"/>
      <c r="G44" s="538"/>
      <c r="H44" s="538"/>
      <c r="I44" s="538"/>
      <c r="J44" s="538"/>
      <c r="K44" s="538"/>
      <c r="L44" s="538"/>
      <c r="M44" s="538"/>
      <c r="N44" s="538"/>
      <c r="O44" s="538"/>
      <c r="P44" s="538"/>
      <c r="Q44" s="538"/>
      <c r="R44" s="538"/>
      <c r="S44" s="538"/>
      <c r="T44" s="539"/>
    </row>
    <row r="45" spans="1:20">
      <c r="A45" s="537"/>
      <c r="B45" s="538"/>
      <c r="C45" s="538"/>
      <c r="D45" s="538"/>
      <c r="E45" s="538"/>
      <c r="F45" s="538"/>
      <c r="G45" s="538"/>
      <c r="H45" s="538"/>
      <c r="I45" s="538"/>
      <c r="J45" s="538"/>
      <c r="K45" s="538"/>
      <c r="L45" s="538"/>
      <c r="M45" s="538"/>
      <c r="N45" s="538"/>
      <c r="O45" s="538"/>
      <c r="P45" s="538"/>
      <c r="Q45" s="538"/>
      <c r="R45" s="538"/>
      <c r="S45" s="538"/>
      <c r="T45" s="539"/>
    </row>
    <row r="46" spans="1:20">
      <c r="A46" s="537"/>
      <c r="B46" s="538"/>
      <c r="C46" s="538"/>
      <c r="D46" s="538"/>
      <c r="E46" s="538"/>
      <c r="F46" s="538"/>
      <c r="G46" s="538"/>
      <c r="H46" s="538"/>
      <c r="I46" s="538"/>
      <c r="J46" s="538"/>
      <c r="K46" s="538"/>
      <c r="L46" s="538"/>
      <c r="M46" s="538"/>
      <c r="N46" s="538"/>
      <c r="O46" s="538"/>
      <c r="P46" s="538"/>
      <c r="Q46" s="538"/>
      <c r="R46" s="538"/>
      <c r="S46" s="538"/>
      <c r="T46" s="539"/>
    </row>
    <row r="47" spans="1:20">
      <c r="A47" s="537"/>
      <c r="B47" s="538"/>
      <c r="C47" s="538"/>
      <c r="D47" s="538"/>
      <c r="E47" s="538"/>
      <c r="F47" s="538"/>
      <c r="G47" s="538"/>
      <c r="H47" s="538"/>
      <c r="I47" s="538"/>
      <c r="J47" s="538"/>
      <c r="K47" s="538"/>
      <c r="L47" s="538"/>
      <c r="M47" s="538"/>
      <c r="N47" s="538"/>
      <c r="O47" s="538"/>
      <c r="P47" s="538"/>
      <c r="Q47" s="538"/>
      <c r="R47" s="538"/>
      <c r="S47" s="538"/>
      <c r="T47" s="539"/>
    </row>
    <row r="48" spans="1:20">
      <c r="A48" s="537"/>
      <c r="B48" s="538"/>
      <c r="C48" s="538"/>
      <c r="D48" s="538"/>
      <c r="E48" s="538"/>
      <c r="F48" s="538"/>
      <c r="G48" s="538"/>
      <c r="H48" s="538"/>
      <c r="I48" s="538"/>
      <c r="J48" s="538"/>
      <c r="K48" s="538"/>
      <c r="L48" s="538"/>
      <c r="M48" s="538"/>
      <c r="N48" s="538"/>
      <c r="O48" s="538"/>
      <c r="P48" s="538"/>
      <c r="Q48" s="538"/>
      <c r="R48" s="538"/>
      <c r="S48" s="538"/>
      <c r="T48" s="539"/>
    </row>
    <row r="49" spans="1:20">
      <c r="A49" s="537"/>
      <c r="B49" s="538"/>
      <c r="C49" s="538"/>
      <c r="D49" s="538"/>
      <c r="E49" s="538"/>
      <c r="F49" s="538"/>
      <c r="G49" s="538"/>
      <c r="H49" s="538"/>
      <c r="I49" s="538"/>
      <c r="J49" s="538"/>
      <c r="K49" s="538"/>
      <c r="L49" s="538"/>
      <c r="M49" s="538"/>
      <c r="N49" s="538"/>
      <c r="O49" s="538"/>
      <c r="P49" s="538"/>
      <c r="Q49" s="538"/>
      <c r="R49" s="538"/>
      <c r="S49" s="538"/>
      <c r="T49" s="539"/>
    </row>
    <row r="50" spans="1:20">
      <c r="A50" s="540"/>
      <c r="B50" s="541"/>
      <c r="C50" s="541"/>
      <c r="D50" s="541"/>
      <c r="E50" s="541"/>
      <c r="F50" s="541"/>
      <c r="G50" s="541"/>
      <c r="H50" s="541"/>
      <c r="I50" s="541"/>
      <c r="J50" s="541"/>
      <c r="K50" s="541"/>
      <c r="L50" s="541"/>
      <c r="M50" s="541"/>
      <c r="N50" s="541"/>
      <c r="O50" s="541"/>
      <c r="P50" s="541"/>
      <c r="Q50" s="541"/>
      <c r="R50" s="541"/>
      <c r="S50" s="541"/>
      <c r="T50" s="542"/>
    </row>
    <row r="51" spans="1:20">
      <c r="A51" s="54"/>
      <c r="B51" s="55"/>
      <c r="C51" s="55"/>
      <c r="D51" s="55"/>
      <c r="E51" s="55"/>
      <c r="F51" s="55"/>
      <c r="G51" s="55"/>
      <c r="H51" s="55"/>
      <c r="I51" s="55"/>
      <c r="J51" s="55"/>
      <c r="K51" s="55"/>
      <c r="L51" s="55"/>
      <c r="M51" s="55"/>
      <c r="N51" s="55"/>
      <c r="O51" s="55"/>
      <c r="P51" s="55"/>
      <c r="Q51" s="55"/>
      <c r="R51" s="55"/>
      <c r="S51" s="55"/>
      <c r="T51" s="55"/>
    </row>
    <row r="52" spans="1:20">
      <c r="A52" s="54"/>
      <c r="B52" s="55"/>
      <c r="C52" s="55"/>
      <c r="D52" s="55"/>
      <c r="E52" s="55"/>
      <c r="F52" s="55"/>
      <c r="G52" s="55"/>
      <c r="H52" s="55"/>
      <c r="I52" s="55"/>
      <c r="J52" s="55"/>
      <c r="K52" s="55"/>
      <c r="L52" s="55"/>
      <c r="M52" s="55"/>
      <c r="N52" s="55"/>
      <c r="O52" s="55"/>
      <c r="P52" s="55"/>
      <c r="Q52" s="55"/>
      <c r="R52" s="55"/>
      <c r="S52" s="55"/>
      <c r="T52" s="55"/>
    </row>
    <row r="115" spans="3:3">
      <c r="C115" s="9" t="s">
        <v>66</v>
      </c>
    </row>
    <row r="116" spans="3:3">
      <c r="C116" s="9" t="s">
        <v>67</v>
      </c>
    </row>
    <row r="117" spans="3:3">
      <c r="C117" s="9" t="s">
        <v>68</v>
      </c>
    </row>
    <row r="118" spans="3:3">
      <c r="C118" s="9" t="s">
        <v>69</v>
      </c>
    </row>
    <row r="119" spans="3:3">
      <c r="C119" s="9" t="s">
        <v>70</v>
      </c>
    </row>
    <row r="120" spans="3:3">
      <c r="C120" s="9" t="s">
        <v>19</v>
      </c>
    </row>
    <row r="121" spans="3:3">
      <c r="C121" s="9" t="s">
        <v>71</v>
      </c>
    </row>
    <row r="122" spans="3:3">
      <c r="C122" s="9" t="s">
        <v>72</v>
      </c>
    </row>
    <row r="123" spans="3:3">
      <c r="C123" s="9" t="s">
        <v>73</v>
      </c>
    </row>
    <row r="124" spans="3:3">
      <c r="C124" s="9" t="s">
        <v>74</v>
      </c>
    </row>
    <row r="125" spans="3:3">
      <c r="C125" s="9" t="s">
        <v>75</v>
      </c>
    </row>
    <row r="126" spans="3:3">
      <c r="C126" s="9" t="s">
        <v>76</v>
      </c>
    </row>
    <row r="127" spans="3:3">
      <c r="C127" s="9" t="s">
        <v>77</v>
      </c>
    </row>
    <row r="128" spans="3:3">
      <c r="C128" s="9" t="s">
        <v>78</v>
      </c>
    </row>
    <row r="129" spans="3:3">
      <c r="C129" s="9" t="s">
        <v>79</v>
      </c>
    </row>
    <row r="130" spans="3:3">
      <c r="C130" s="9" t="s">
        <v>80</v>
      </c>
    </row>
    <row r="131" spans="3:3">
      <c r="C131" s="9" t="s">
        <v>81</v>
      </c>
    </row>
    <row r="132" spans="3:3">
      <c r="C132" s="9" t="s">
        <v>82</v>
      </c>
    </row>
    <row r="133" spans="3:3">
      <c r="C133" s="9" t="s">
        <v>83</v>
      </c>
    </row>
    <row r="134" spans="3:3">
      <c r="C134" s="9" t="s">
        <v>84</v>
      </c>
    </row>
    <row r="135" spans="3:3">
      <c r="C135" s="9" t="s">
        <v>85</v>
      </c>
    </row>
    <row r="136" spans="3:3">
      <c r="C136" s="9" t="s">
        <v>86</v>
      </c>
    </row>
    <row r="137" spans="3:3">
      <c r="C137" s="9" t="s">
        <v>87</v>
      </c>
    </row>
  </sheetData>
  <sheetProtection selectLockedCells="1"/>
  <mergeCells count="42">
    <mergeCell ref="A37:T50"/>
    <mergeCell ref="F10:G10"/>
    <mergeCell ref="O26:P26"/>
    <mergeCell ref="H19:N21"/>
    <mergeCell ref="L24:M24"/>
    <mergeCell ref="A28:D28"/>
    <mergeCell ref="E28:J28"/>
    <mergeCell ref="K28:T28"/>
    <mergeCell ref="A29:D34"/>
    <mergeCell ref="E29:J34"/>
    <mergeCell ref="K29:T34"/>
    <mergeCell ref="C15:E15"/>
    <mergeCell ref="L15:M15"/>
    <mergeCell ref="C16:E16"/>
    <mergeCell ref="L16:M16"/>
    <mergeCell ref="C17:I17"/>
    <mergeCell ref="K17:T17"/>
    <mergeCell ref="L11:M11"/>
    <mergeCell ref="C12:E12"/>
    <mergeCell ref="L12:M12"/>
    <mergeCell ref="C13:E13"/>
    <mergeCell ref="L13:M13"/>
    <mergeCell ref="C14:E14"/>
    <mergeCell ref="L14:M14"/>
    <mergeCell ref="C8:I8"/>
    <mergeCell ref="K8:T8"/>
    <mergeCell ref="C9:I9"/>
    <mergeCell ref="L9:M9"/>
    <mergeCell ref="B10:B16"/>
    <mergeCell ref="C10:E10"/>
    <mergeCell ref="H10:I10"/>
    <mergeCell ref="J10:J16"/>
    <mergeCell ref="K10:T10"/>
    <mergeCell ref="C11:E11"/>
    <mergeCell ref="B6:B7"/>
    <mergeCell ref="C6:D6"/>
    <mergeCell ref="D7:N7"/>
    <mergeCell ref="M1:O1"/>
    <mergeCell ref="P1:T1"/>
    <mergeCell ref="B3:T3"/>
    <mergeCell ref="L4:M4"/>
    <mergeCell ref="C5:I5"/>
  </mergeCells>
  <phoneticPr fontId="3"/>
  <dataValidations count="2">
    <dataValidation type="list" allowBlank="1" showInputMessage="1" showErrorMessage="1" sqref="C11:C16">
      <formula1>$C$115:$C$137</formula1>
    </dataValidation>
    <dataValidation type="list" allowBlank="1" showInputMessage="1" showErrorMessage="1" sqref="L11:M16 L24:M25 L27:M27">
      <formula1>$W$11:$W$12</formula1>
    </dataValidation>
  </dataValidations>
  <pageMargins left="0.70866141732283472" right="0.70866141732283472" top="0.74803149606299213" bottom="0.74803149606299213" header="0.31496062992125984" footer="0.31496062992125984"/>
  <pageSetup paperSize="9" scale="57" fitToHeight="0" orientation="portrait" r:id="rId1"/>
  <rowBreaks count="1" manualBreakCount="1">
    <brk id="22" max="20"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2"/>
  <sheetViews>
    <sheetView workbookViewId="0">
      <selection activeCell="C24" sqref="C24:C26"/>
    </sheetView>
  </sheetViews>
  <sheetFormatPr defaultRowHeight="13.5"/>
  <cols>
    <col min="1" max="1" width="26.375" style="263" customWidth="1"/>
    <col min="2" max="2" width="9" style="263"/>
    <col min="3" max="3" width="23.5" style="263" bestFit="1" customWidth="1"/>
    <col min="4" max="4" width="15.125" style="263" bestFit="1" customWidth="1"/>
    <col min="5" max="5" width="11" style="263" bestFit="1" customWidth="1"/>
    <col min="6" max="6" width="17.25" style="263" bestFit="1" customWidth="1"/>
    <col min="7" max="7" width="13" style="263" bestFit="1" customWidth="1"/>
    <col min="8" max="9" width="17.25" style="263" bestFit="1" customWidth="1"/>
    <col min="10" max="10" width="13" style="263" bestFit="1" customWidth="1"/>
    <col min="11" max="11" width="11" style="263" bestFit="1" customWidth="1"/>
    <col min="12" max="12" width="11.125" style="263" bestFit="1" customWidth="1"/>
    <col min="13" max="16384" width="9" style="263"/>
  </cols>
  <sheetData>
    <row r="1" spans="1:12">
      <c r="A1" s="260" t="s">
        <v>408</v>
      </c>
      <c r="B1" s="261" t="s">
        <v>409</v>
      </c>
      <c r="C1" s="261" t="s">
        <v>410</v>
      </c>
      <c r="D1" s="261" t="s">
        <v>411</v>
      </c>
      <c r="E1" s="261" t="s">
        <v>412</v>
      </c>
      <c r="F1" s="261" t="s">
        <v>413</v>
      </c>
      <c r="G1" s="261" t="s">
        <v>414</v>
      </c>
      <c r="H1" s="261" t="s">
        <v>415</v>
      </c>
      <c r="I1" s="261" t="s">
        <v>416</v>
      </c>
      <c r="J1" s="261" t="s">
        <v>417</v>
      </c>
      <c r="K1" s="261" t="s">
        <v>418</v>
      </c>
      <c r="L1" s="262"/>
    </row>
    <row r="2" spans="1:12">
      <c r="A2" s="264" t="s">
        <v>419</v>
      </c>
      <c r="B2" s="265" t="s">
        <v>420</v>
      </c>
      <c r="C2" s="265" t="s">
        <v>421</v>
      </c>
      <c r="D2" s="265" t="s">
        <v>422</v>
      </c>
      <c r="E2" s="266"/>
      <c r="F2" s="266"/>
      <c r="G2" s="266"/>
      <c r="H2" s="266"/>
      <c r="I2" s="266"/>
      <c r="J2" s="266"/>
      <c r="K2" s="266"/>
      <c r="L2" s="266"/>
    </row>
    <row r="3" spans="1:12">
      <c r="A3" s="264" t="s">
        <v>423</v>
      </c>
      <c r="B3" s="265" t="s">
        <v>420</v>
      </c>
      <c r="C3" s="265" t="s">
        <v>421</v>
      </c>
      <c r="D3" s="265" t="s">
        <v>422</v>
      </c>
      <c r="E3" s="265"/>
      <c r="F3" s="265"/>
      <c r="G3" s="265"/>
      <c r="H3" s="265"/>
      <c r="I3" s="265"/>
      <c r="J3" s="265"/>
      <c r="K3" s="265"/>
      <c r="L3" s="267"/>
    </row>
    <row r="4" spans="1:12">
      <c r="A4" s="264" t="s">
        <v>424</v>
      </c>
      <c r="B4" s="265" t="s">
        <v>420</v>
      </c>
      <c r="C4" s="265" t="s">
        <v>421</v>
      </c>
      <c r="D4" s="265" t="s">
        <v>422</v>
      </c>
      <c r="E4" s="265"/>
      <c r="F4" s="265"/>
      <c r="G4" s="265"/>
      <c r="H4" s="265"/>
      <c r="I4" s="265"/>
      <c r="J4" s="265"/>
      <c r="K4" s="265"/>
      <c r="L4" s="267"/>
    </row>
    <row r="5" spans="1:12">
      <c r="A5" s="264" t="s">
        <v>425</v>
      </c>
      <c r="B5" s="265" t="s">
        <v>420</v>
      </c>
      <c r="C5" s="265" t="s">
        <v>421</v>
      </c>
      <c r="D5" s="265" t="s">
        <v>422</v>
      </c>
      <c r="E5" s="265"/>
      <c r="F5" s="265"/>
      <c r="G5" s="265"/>
      <c r="H5" s="265"/>
      <c r="I5" s="265"/>
      <c r="J5" s="265"/>
      <c r="K5" s="265"/>
      <c r="L5" s="267"/>
    </row>
    <row r="6" spans="1:12">
      <c r="A6" s="268" t="s">
        <v>70</v>
      </c>
      <c r="B6" s="269" t="s">
        <v>420</v>
      </c>
      <c r="C6" s="269" t="s">
        <v>426</v>
      </c>
      <c r="D6" s="269" t="s">
        <v>427</v>
      </c>
      <c r="E6" s="269" t="s">
        <v>428</v>
      </c>
      <c r="F6" s="269" t="s">
        <v>429</v>
      </c>
      <c r="G6" s="269"/>
      <c r="H6" s="269"/>
      <c r="I6" s="269"/>
      <c r="J6" s="269"/>
      <c r="K6" s="265"/>
      <c r="L6" s="267"/>
    </row>
    <row r="7" spans="1:12">
      <c r="A7" s="268" t="s">
        <v>19</v>
      </c>
      <c r="B7" s="269" t="s">
        <v>420</v>
      </c>
      <c r="C7" s="269" t="s">
        <v>426</v>
      </c>
      <c r="D7" s="269" t="s">
        <v>427</v>
      </c>
      <c r="E7" s="269" t="s">
        <v>428</v>
      </c>
      <c r="F7" s="269" t="s">
        <v>430</v>
      </c>
      <c r="G7" s="269" t="s">
        <v>431</v>
      </c>
      <c r="H7" s="269" t="s">
        <v>432</v>
      </c>
      <c r="I7" s="269" t="s">
        <v>429</v>
      </c>
      <c r="J7" s="269" t="s">
        <v>433</v>
      </c>
      <c r="K7" s="265"/>
      <c r="L7" s="267"/>
    </row>
    <row r="8" spans="1:12">
      <c r="A8" s="268" t="s">
        <v>434</v>
      </c>
      <c r="B8" s="269" t="s">
        <v>420</v>
      </c>
      <c r="C8" s="269" t="s">
        <v>429</v>
      </c>
      <c r="D8" s="269"/>
      <c r="E8" s="269"/>
      <c r="F8" s="269"/>
      <c r="G8" s="269"/>
      <c r="H8" s="269"/>
      <c r="I8" s="269"/>
      <c r="J8" s="269"/>
      <c r="K8" s="265"/>
      <c r="L8" s="267"/>
    </row>
    <row r="9" spans="1:12">
      <c r="A9" s="268" t="s">
        <v>435</v>
      </c>
      <c r="B9" s="269" t="s">
        <v>420</v>
      </c>
      <c r="C9" s="269" t="s">
        <v>429</v>
      </c>
      <c r="D9" s="269"/>
      <c r="E9" s="269"/>
      <c r="F9" s="269"/>
      <c r="G9" s="269"/>
      <c r="H9" s="269"/>
      <c r="I9" s="269"/>
      <c r="J9" s="269"/>
      <c r="K9" s="265"/>
      <c r="L9" s="267"/>
    </row>
    <row r="10" spans="1:12">
      <c r="A10" s="268" t="s">
        <v>436</v>
      </c>
      <c r="B10" s="269" t="s">
        <v>420</v>
      </c>
      <c r="C10" s="269" t="s">
        <v>429</v>
      </c>
      <c r="D10" s="269"/>
      <c r="E10" s="269"/>
      <c r="F10" s="269"/>
      <c r="G10" s="269"/>
      <c r="H10" s="269"/>
      <c r="I10" s="269"/>
      <c r="J10" s="269"/>
      <c r="K10" s="265"/>
      <c r="L10" s="267"/>
    </row>
    <row r="11" spans="1:12">
      <c r="A11" s="268" t="s">
        <v>437</v>
      </c>
      <c r="B11" s="269" t="s">
        <v>420</v>
      </c>
      <c r="C11" s="269" t="s">
        <v>421</v>
      </c>
      <c r="D11" s="269"/>
      <c r="E11" s="269"/>
      <c r="F11" s="269"/>
      <c r="G11" s="269"/>
      <c r="H11" s="269"/>
      <c r="I11" s="269"/>
      <c r="J11" s="269"/>
      <c r="K11" s="265"/>
      <c r="L11" s="267"/>
    </row>
    <row r="12" spans="1:12">
      <c r="A12" s="268" t="s">
        <v>438</v>
      </c>
      <c r="B12" s="269" t="s">
        <v>420</v>
      </c>
      <c r="C12" s="269" t="s">
        <v>426</v>
      </c>
      <c r="D12" s="269" t="s">
        <v>439</v>
      </c>
      <c r="E12" s="269" t="s">
        <v>429</v>
      </c>
      <c r="F12" s="269" t="s">
        <v>433</v>
      </c>
      <c r="G12" s="269"/>
      <c r="H12" s="269"/>
      <c r="I12" s="269"/>
      <c r="J12" s="269"/>
      <c r="K12" s="265"/>
      <c r="L12" s="267"/>
    </row>
    <row r="13" spans="1:12">
      <c r="A13" s="268" t="s">
        <v>440</v>
      </c>
      <c r="B13" s="269" t="s">
        <v>420</v>
      </c>
      <c r="C13" s="269" t="s">
        <v>426</v>
      </c>
      <c r="D13" s="269" t="s">
        <v>439</v>
      </c>
      <c r="E13" s="269" t="s">
        <v>433</v>
      </c>
      <c r="F13" s="269"/>
      <c r="G13" s="269"/>
      <c r="H13" s="269"/>
      <c r="I13" s="269"/>
      <c r="J13" s="269"/>
      <c r="K13" s="265"/>
      <c r="L13" s="267"/>
    </row>
    <row r="14" spans="1:12">
      <c r="A14" s="268" t="s">
        <v>441</v>
      </c>
      <c r="B14" s="269" t="s">
        <v>420</v>
      </c>
      <c r="C14" s="269" t="s">
        <v>426</v>
      </c>
      <c r="D14" s="269" t="s">
        <v>439</v>
      </c>
      <c r="E14" s="269" t="s">
        <v>429</v>
      </c>
      <c r="F14" s="269" t="s">
        <v>442</v>
      </c>
      <c r="G14" s="269" t="s">
        <v>433</v>
      </c>
      <c r="H14" s="269"/>
      <c r="I14" s="269"/>
      <c r="J14" s="269"/>
      <c r="K14" s="265"/>
      <c r="L14" s="267"/>
    </row>
    <row r="15" spans="1:12">
      <c r="A15" s="268" t="s">
        <v>443</v>
      </c>
      <c r="B15" s="269" t="s">
        <v>420</v>
      </c>
      <c r="C15" s="269" t="s">
        <v>426</v>
      </c>
      <c r="D15" s="269" t="s">
        <v>427</v>
      </c>
      <c r="E15" s="269" t="s">
        <v>428</v>
      </c>
      <c r="F15" s="269" t="s">
        <v>430</v>
      </c>
      <c r="G15" s="269" t="s">
        <v>431</v>
      </c>
      <c r="H15" s="269" t="s">
        <v>432</v>
      </c>
      <c r="I15" s="269" t="s">
        <v>444</v>
      </c>
      <c r="J15" s="269" t="s">
        <v>445</v>
      </c>
      <c r="K15" s="265" t="s">
        <v>429</v>
      </c>
      <c r="L15" s="270" t="s">
        <v>433</v>
      </c>
    </row>
    <row r="16" spans="1:12">
      <c r="A16" s="268" t="s">
        <v>446</v>
      </c>
      <c r="B16" s="269" t="s">
        <v>420</v>
      </c>
      <c r="C16" s="269" t="s">
        <v>426</v>
      </c>
      <c r="D16" s="269" t="s">
        <v>428</v>
      </c>
      <c r="E16" s="269" t="s">
        <v>430</v>
      </c>
      <c r="F16" s="269" t="s">
        <v>431</v>
      </c>
      <c r="G16" s="269" t="s">
        <v>432</v>
      </c>
      <c r="H16" s="269" t="s">
        <v>429</v>
      </c>
      <c r="I16" s="269"/>
      <c r="J16" s="269"/>
      <c r="K16" s="265"/>
      <c r="L16" s="267"/>
    </row>
    <row r="17" spans="1:12">
      <c r="A17" s="268" t="s">
        <v>447</v>
      </c>
      <c r="B17" s="269" t="s">
        <v>420</v>
      </c>
      <c r="C17" s="269" t="s">
        <v>426</v>
      </c>
      <c r="D17" s="269" t="s">
        <v>448</v>
      </c>
      <c r="E17" s="269" t="s">
        <v>429</v>
      </c>
      <c r="F17" s="269" t="s">
        <v>433</v>
      </c>
      <c r="G17" s="269"/>
      <c r="H17" s="269"/>
      <c r="I17" s="269"/>
      <c r="J17" s="269"/>
      <c r="K17" s="265"/>
      <c r="L17" s="267"/>
    </row>
    <row r="18" spans="1:12">
      <c r="A18" s="268" t="s">
        <v>77</v>
      </c>
      <c r="B18" s="269" t="s">
        <v>420</v>
      </c>
      <c r="C18" s="269" t="s">
        <v>426</v>
      </c>
      <c r="D18" s="269" t="s">
        <v>449</v>
      </c>
      <c r="E18" s="269" t="s">
        <v>450</v>
      </c>
      <c r="F18" s="269" t="s">
        <v>451</v>
      </c>
      <c r="G18" s="269"/>
      <c r="H18" s="269"/>
      <c r="I18" s="269"/>
      <c r="J18" s="269"/>
      <c r="K18" s="265"/>
      <c r="L18" s="267"/>
    </row>
    <row r="19" spans="1:12">
      <c r="A19" s="268" t="s">
        <v>452</v>
      </c>
      <c r="B19" s="269" t="s">
        <v>420</v>
      </c>
      <c r="C19" s="269" t="s">
        <v>426</v>
      </c>
      <c r="D19" s="269" t="s">
        <v>450</v>
      </c>
      <c r="E19" s="269" t="s">
        <v>451</v>
      </c>
      <c r="F19" s="269"/>
      <c r="G19" s="269"/>
      <c r="H19" s="269"/>
      <c r="I19" s="269"/>
      <c r="J19" s="269"/>
      <c r="K19" s="265"/>
      <c r="L19" s="267"/>
    </row>
    <row r="20" spans="1:12">
      <c r="A20" s="268" t="s">
        <v>453</v>
      </c>
      <c r="B20" s="269" t="s">
        <v>420</v>
      </c>
      <c r="C20" s="269" t="s">
        <v>426</v>
      </c>
      <c r="D20" s="269" t="s">
        <v>450</v>
      </c>
      <c r="E20" s="269" t="s">
        <v>451</v>
      </c>
      <c r="F20" s="269" t="s">
        <v>433</v>
      </c>
      <c r="G20" s="269"/>
      <c r="H20" s="269"/>
      <c r="I20" s="269"/>
      <c r="J20" s="269"/>
      <c r="K20" s="265"/>
      <c r="L20" s="267"/>
    </row>
    <row r="21" spans="1:12">
      <c r="A21" s="268" t="s">
        <v>454</v>
      </c>
      <c r="B21" s="269" t="s">
        <v>420</v>
      </c>
      <c r="C21" s="269" t="s">
        <v>422</v>
      </c>
      <c r="D21" s="269"/>
      <c r="E21" s="269"/>
      <c r="F21" s="269"/>
      <c r="G21" s="269"/>
      <c r="H21" s="269"/>
      <c r="I21" s="269"/>
      <c r="J21" s="269"/>
      <c r="K21" s="265"/>
      <c r="L21" s="267"/>
    </row>
    <row r="22" spans="1:12">
      <c r="A22" s="268" t="s">
        <v>455</v>
      </c>
      <c r="B22" s="269" t="s">
        <v>420</v>
      </c>
      <c r="C22" s="269" t="s">
        <v>426</v>
      </c>
      <c r="D22" s="269" t="s">
        <v>456</v>
      </c>
      <c r="E22" s="269"/>
      <c r="F22" s="269"/>
      <c r="G22" s="269"/>
      <c r="H22" s="269"/>
      <c r="I22" s="269"/>
      <c r="J22" s="269"/>
      <c r="K22" s="265"/>
      <c r="L22" s="267"/>
    </row>
    <row r="23" spans="1:12">
      <c r="A23" s="268" t="s">
        <v>457</v>
      </c>
      <c r="B23" s="269" t="s">
        <v>420</v>
      </c>
      <c r="C23" s="269" t="s">
        <v>426</v>
      </c>
      <c r="D23" s="269" t="s">
        <v>458</v>
      </c>
      <c r="E23" s="269"/>
      <c r="F23" s="269"/>
      <c r="G23" s="269"/>
      <c r="H23" s="269"/>
      <c r="I23" s="269"/>
      <c r="J23" s="269"/>
      <c r="K23" s="265"/>
      <c r="L23" s="267"/>
    </row>
    <row r="24" spans="1:12">
      <c r="A24" s="268" t="s">
        <v>459</v>
      </c>
      <c r="B24" s="269" t="s">
        <v>420</v>
      </c>
      <c r="C24" s="269" t="s">
        <v>460</v>
      </c>
      <c r="D24" s="269" t="s">
        <v>461</v>
      </c>
      <c r="E24" s="269"/>
      <c r="F24" s="269"/>
      <c r="G24" s="269"/>
      <c r="H24" s="269"/>
      <c r="I24" s="269"/>
      <c r="J24" s="269"/>
      <c r="K24" s="265"/>
      <c r="L24" s="267"/>
    </row>
    <row r="25" spans="1:12">
      <c r="A25" s="268" t="s">
        <v>462</v>
      </c>
      <c r="B25" s="269" t="s">
        <v>420</v>
      </c>
      <c r="C25" s="269" t="s">
        <v>463</v>
      </c>
      <c r="D25" s="269" t="s">
        <v>464</v>
      </c>
      <c r="E25" s="269" t="s">
        <v>465</v>
      </c>
      <c r="F25" s="269" t="s">
        <v>466</v>
      </c>
      <c r="G25" s="269" t="s">
        <v>428</v>
      </c>
      <c r="H25" s="269" t="s">
        <v>433</v>
      </c>
      <c r="I25" s="269"/>
      <c r="J25" s="269"/>
      <c r="K25" s="265"/>
      <c r="L25" s="267"/>
    </row>
    <row r="26" spans="1:12">
      <c r="A26" s="268" t="s">
        <v>467</v>
      </c>
      <c r="B26" s="269" t="s">
        <v>420</v>
      </c>
      <c r="C26" s="269" t="s">
        <v>463</v>
      </c>
      <c r="D26" s="269" t="s">
        <v>468</v>
      </c>
      <c r="E26" s="269" t="s">
        <v>428</v>
      </c>
      <c r="F26" s="269" t="s">
        <v>464</v>
      </c>
      <c r="G26" s="269" t="s">
        <v>465</v>
      </c>
      <c r="H26" s="269" t="s">
        <v>466</v>
      </c>
      <c r="I26" s="269" t="s">
        <v>433</v>
      </c>
      <c r="J26" s="269"/>
      <c r="K26" s="265"/>
      <c r="L26" s="267"/>
    </row>
    <row r="27" spans="1:12">
      <c r="A27" s="268" t="s">
        <v>469</v>
      </c>
      <c r="B27" s="269" t="s">
        <v>420</v>
      </c>
      <c r="C27" s="269" t="s">
        <v>463</v>
      </c>
      <c r="D27" s="269" t="s">
        <v>468</v>
      </c>
      <c r="E27" s="269" t="s">
        <v>464</v>
      </c>
      <c r="F27" s="269" t="s">
        <v>465</v>
      </c>
      <c r="G27" s="269" t="s">
        <v>470</v>
      </c>
      <c r="H27" s="269" t="s">
        <v>471</v>
      </c>
      <c r="I27" s="269" t="s">
        <v>466</v>
      </c>
      <c r="J27" s="269" t="s">
        <v>428</v>
      </c>
      <c r="K27" s="269" t="s">
        <v>433</v>
      </c>
      <c r="L27" s="267"/>
    </row>
    <row r="28" spans="1:12">
      <c r="A28" s="268" t="s">
        <v>472</v>
      </c>
      <c r="B28" s="269" t="s">
        <v>420</v>
      </c>
      <c r="C28" s="269" t="s">
        <v>463</v>
      </c>
      <c r="D28" s="269" t="s">
        <v>473</v>
      </c>
      <c r="E28" s="269"/>
      <c r="F28" s="269"/>
      <c r="G28" s="269"/>
      <c r="H28" s="269"/>
      <c r="I28" s="269"/>
      <c r="J28" s="269"/>
      <c r="K28" s="269"/>
      <c r="L28" s="267"/>
    </row>
    <row r="29" spans="1:12">
      <c r="A29" s="268" t="s">
        <v>474</v>
      </c>
      <c r="B29" s="269" t="s">
        <v>420</v>
      </c>
      <c r="C29" s="269" t="s">
        <v>463</v>
      </c>
      <c r="D29" s="269" t="s">
        <v>473</v>
      </c>
      <c r="E29" s="269"/>
      <c r="F29" s="269"/>
      <c r="G29" s="269"/>
      <c r="H29" s="269"/>
      <c r="I29" s="269"/>
      <c r="J29" s="269"/>
      <c r="K29" s="269"/>
      <c r="L29" s="267"/>
    </row>
    <row r="30" spans="1:12">
      <c r="A30" s="268" t="s">
        <v>475</v>
      </c>
      <c r="B30" s="269" t="s">
        <v>420</v>
      </c>
      <c r="C30" s="269" t="s">
        <v>463</v>
      </c>
      <c r="D30" s="269" t="s">
        <v>427</v>
      </c>
      <c r="E30" s="269" t="s">
        <v>428</v>
      </c>
      <c r="F30" s="269" t="s">
        <v>464</v>
      </c>
      <c r="G30" s="269" t="s">
        <v>465</v>
      </c>
      <c r="H30" s="269" t="s">
        <v>470</v>
      </c>
      <c r="I30" s="269" t="s">
        <v>471</v>
      </c>
      <c r="J30" s="269" t="s">
        <v>476</v>
      </c>
      <c r="K30" s="269" t="s">
        <v>433</v>
      </c>
      <c r="L30" s="267"/>
    </row>
    <row r="31" spans="1:12" ht="27">
      <c r="A31" s="271" t="s">
        <v>477</v>
      </c>
      <c r="B31" s="272" t="s">
        <v>463</v>
      </c>
      <c r="C31" s="272" t="s">
        <v>427</v>
      </c>
      <c r="D31" s="272" t="s">
        <v>428</v>
      </c>
      <c r="E31" s="272" t="s">
        <v>464</v>
      </c>
      <c r="F31" s="272" t="s">
        <v>465</v>
      </c>
      <c r="G31" s="272" t="s">
        <v>476</v>
      </c>
      <c r="H31" s="273" t="s">
        <v>478</v>
      </c>
      <c r="I31" s="272" t="s">
        <v>479</v>
      </c>
      <c r="J31" s="272" t="s">
        <v>433</v>
      </c>
      <c r="K31" s="274"/>
      <c r="L31" s="275"/>
    </row>
    <row r="32" spans="1:12">
      <c r="A32" s="276" t="s">
        <v>480</v>
      </c>
      <c r="B32" s="277" t="s">
        <v>481</v>
      </c>
      <c r="C32" s="277" t="s">
        <v>482</v>
      </c>
      <c r="D32" s="277" t="s">
        <v>483</v>
      </c>
      <c r="E32" s="277" t="s">
        <v>484</v>
      </c>
      <c r="F32" s="277" t="s">
        <v>485</v>
      </c>
      <c r="G32" s="277" t="s">
        <v>486</v>
      </c>
      <c r="H32" s="277" t="s">
        <v>487</v>
      </c>
      <c r="I32" s="277" t="s">
        <v>488</v>
      </c>
      <c r="J32" s="277" t="s">
        <v>489</v>
      </c>
      <c r="K32" s="278" t="s">
        <v>490</v>
      </c>
      <c r="L32" s="279" t="s">
        <v>491</v>
      </c>
    </row>
  </sheetData>
  <phoneticPr fontId="3"/>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B1:AR61"/>
  <sheetViews>
    <sheetView view="pageBreakPreview" topLeftCell="A10" zoomScaleNormal="90" zoomScaleSheetLayoutView="100" workbookViewId="0">
      <selection activeCell="K323" sqref="K323"/>
    </sheetView>
  </sheetViews>
  <sheetFormatPr defaultRowHeight="15" customHeight="1"/>
  <cols>
    <col min="1" max="1" width="0.875" style="165" customWidth="1"/>
    <col min="2" max="2" width="5.625" style="166" customWidth="1"/>
    <col min="3" max="3" width="1.625" style="166" customWidth="1"/>
    <col min="4" max="4" width="7.625" style="165" customWidth="1"/>
    <col min="5" max="5" width="1.875" style="167" customWidth="1"/>
    <col min="6" max="6" width="7.625" style="165" customWidth="1"/>
    <col min="7" max="7" width="1.625" style="165" customWidth="1"/>
    <col min="8" max="8" width="8.625" style="166" customWidth="1"/>
    <col min="9" max="9" width="1.625" style="165" customWidth="1"/>
    <col min="10" max="10" width="7.625" style="165" customWidth="1"/>
    <col min="11" max="11" width="1.875" style="165" customWidth="1"/>
    <col min="12" max="12" width="7.625" style="165" customWidth="1"/>
    <col min="13" max="13" width="1.625" style="165" customWidth="1"/>
    <col min="14" max="14" width="8.125" style="165" hidden="1" customWidth="1"/>
    <col min="15" max="15" width="1.875" style="167" hidden="1" customWidth="1"/>
    <col min="16" max="16" width="8.125" style="165" hidden="1" customWidth="1"/>
    <col min="17" max="17" width="2.625" style="165" hidden="1" customWidth="1"/>
    <col min="18" max="18" width="7.625" style="165" customWidth="1"/>
    <col min="19" max="19" width="1.875" style="165" customWidth="1"/>
    <col min="20" max="20" width="7.625" style="165" customWidth="1"/>
    <col min="21" max="21" width="1.625" style="165" customWidth="1"/>
    <col min="22" max="22" width="8.625" style="165" customWidth="1"/>
    <col min="23" max="23" width="1.625" style="165" customWidth="1"/>
    <col min="24" max="24" width="7.625" style="165" customWidth="1"/>
    <col min="25" max="25" width="2.625" style="165" customWidth="1"/>
    <col min="26" max="26" width="7.625" style="165" customWidth="1"/>
    <col min="27" max="27" width="1.875" style="167" customWidth="1"/>
    <col min="28" max="28" width="7.625" style="165" customWidth="1"/>
    <col min="29" max="29" width="1.625" style="165" customWidth="1"/>
    <col min="30" max="30" width="8.625" style="165" customWidth="1"/>
    <col min="31" max="31" width="1.625" style="165" customWidth="1"/>
    <col min="32" max="32" width="7.625" style="165" customWidth="1"/>
    <col min="33" max="33" width="2.625" style="165" customWidth="1"/>
    <col min="34" max="34" width="7.625" style="165" customWidth="1"/>
    <col min="35" max="35" width="1.875" style="167" customWidth="1"/>
    <col min="36" max="36" width="7.625" style="165" customWidth="1"/>
    <col min="37" max="37" width="1.625" style="165" customWidth="1"/>
    <col min="38" max="38" width="8.625" style="165" customWidth="1"/>
    <col min="39" max="39" width="1.625" style="165" customWidth="1"/>
    <col min="40" max="40" width="7.625" style="165" customWidth="1"/>
    <col min="41" max="41" width="2.625" style="165" customWidth="1"/>
    <col min="42" max="43" width="9" style="165"/>
    <col min="44" max="44" width="5.625" style="165" customWidth="1"/>
    <col min="45" max="16384" width="9" style="165"/>
  </cols>
  <sheetData>
    <row r="1" spans="2:44" ht="15" customHeight="1">
      <c r="B1" s="557" t="s">
        <v>598</v>
      </c>
      <c r="C1" s="557"/>
      <c r="D1" s="557"/>
      <c r="E1" s="557"/>
      <c r="F1" s="557"/>
      <c r="G1" s="557"/>
      <c r="H1" s="557"/>
      <c r="I1" s="557"/>
      <c r="J1" s="557"/>
      <c r="K1" s="557"/>
      <c r="L1" s="557"/>
      <c r="M1" s="457"/>
      <c r="O1" s="166"/>
      <c r="V1" s="556"/>
      <c r="W1" s="556"/>
      <c r="X1" s="556"/>
    </row>
    <row r="2" spans="2:44" ht="15" customHeight="1">
      <c r="B2" s="560" t="s">
        <v>573</v>
      </c>
      <c r="C2" s="560"/>
      <c r="D2" s="560"/>
      <c r="E2" s="456" t="s">
        <v>574</v>
      </c>
      <c r="M2" s="457"/>
      <c r="O2" s="166"/>
      <c r="V2" s="556"/>
      <c r="W2" s="556"/>
      <c r="X2" s="556"/>
    </row>
    <row r="3" spans="2:44" ht="7.5" customHeight="1">
      <c r="B3" s="458"/>
      <c r="C3" s="458"/>
      <c r="D3" s="458"/>
      <c r="E3" s="456"/>
      <c r="M3" s="457"/>
      <c r="O3" s="166"/>
      <c r="V3" s="166"/>
      <c r="W3" s="166"/>
      <c r="X3" s="166"/>
    </row>
    <row r="4" spans="2:44" ht="7.5" customHeight="1">
      <c r="B4" s="458"/>
      <c r="C4" s="459"/>
      <c r="D4" s="459"/>
      <c r="E4" s="460"/>
      <c r="F4" s="461"/>
      <c r="G4" s="461"/>
      <c r="I4" s="462"/>
      <c r="J4" s="462"/>
      <c r="K4" s="463"/>
      <c r="L4" s="464"/>
      <c r="M4" s="464"/>
      <c r="O4" s="166"/>
      <c r="V4" s="166"/>
      <c r="W4" s="166"/>
      <c r="X4" s="166"/>
    </row>
    <row r="5" spans="2:44" ht="15" customHeight="1">
      <c r="B5" s="458"/>
      <c r="C5" s="459"/>
      <c r="D5" s="561" t="s">
        <v>318</v>
      </c>
      <c r="E5" s="561"/>
      <c r="F5" s="561"/>
      <c r="G5" s="461"/>
      <c r="I5" s="462"/>
      <c r="J5" s="562" t="s">
        <v>575</v>
      </c>
      <c r="K5" s="562"/>
      <c r="L5" s="562"/>
      <c r="M5" s="464"/>
      <c r="O5" s="166"/>
      <c r="V5" s="166"/>
      <c r="W5" s="166"/>
      <c r="X5" s="166"/>
    </row>
    <row r="6" spans="2:44" ht="15" customHeight="1">
      <c r="B6" s="458"/>
      <c r="C6" s="459"/>
      <c r="D6" s="465" t="s">
        <v>328</v>
      </c>
      <c r="E6" s="466"/>
      <c r="F6" s="465" t="s">
        <v>329</v>
      </c>
      <c r="G6" s="461"/>
      <c r="H6" s="467" t="s">
        <v>576</v>
      </c>
      <c r="I6" s="462"/>
      <c r="J6" s="468" t="s">
        <v>328</v>
      </c>
      <c r="K6" s="469"/>
      <c r="L6" s="468" t="s">
        <v>329</v>
      </c>
      <c r="M6" s="464"/>
      <c r="O6" s="166"/>
      <c r="V6" s="166"/>
      <c r="W6" s="166"/>
      <c r="X6" s="166"/>
    </row>
    <row r="7" spans="2:44" ht="15" customHeight="1">
      <c r="B7" s="458"/>
      <c r="C7" s="459"/>
      <c r="D7" s="470"/>
      <c r="E7" s="471" t="s">
        <v>577</v>
      </c>
      <c r="F7" s="470"/>
      <c r="G7" s="461"/>
      <c r="I7" s="462"/>
      <c r="J7" s="472">
        <f>F7</f>
        <v>0</v>
      </c>
      <c r="K7" s="473" t="s">
        <v>589</v>
      </c>
      <c r="L7" s="472">
        <f>D7</f>
        <v>0</v>
      </c>
      <c r="M7" s="464"/>
      <c r="O7" s="166"/>
      <c r="V7" s="166"/>
      <c r="W7" s="166"/>
      <c r="X7" s="166"/>
    </row>
    <row r="8" spans="2:44" ht="7.5" customHeight="1">
      <c r="B8" s="458"/>
      <c r="C8" s="459"/>
      <c r="D8" s="474"/>
      <c r="E8" s="475"/>
      <c r="F8" s="474"/>
      <c r="G8" s="461"/>
      <c r="I8" s="462"/>
      <c r="J8" s="476"/>
      <c r="K8" s="477"/>
      <c r="L8" s="476"/>
      <c r="M8" s="464"/>
      <c r="O8" s="166"/>
      <c r="V8" s="166"/>
      <c r="W8" s="166"/>
      <c r="X8" s="166"/>
    </row>
    <row r="9" spans="2:44" ht="7.5" customHeight="1">
      <c r="F9" s="168"/>
    </row>
    <row r="10" spans="2:44" ht="15" customHeight="1">
      <c r="D10" s="558" t="s">
        <v>317</v>
      </c>
      <c r="E10" s="558"/>
      <c r="F10" s="558"/>
      <c r="G10" s="558"/>
      <c r="H10" s="558"/>
      <c r="I10" s="558"/>
      <c r="J10" s="558"/>
      <c r="K10" s="558"/>
      <c r="L10" s="558"/>
      <c r="N10" s="558" t="s">
        <v>318</v>
      </c>
      <c r="O10" s="558"/>
      <c r="P10" s="558"/>
      <c r="R10" s="558" t="s">
        <v>319</v>
      </c>
      <c r="S10" s="558"/>
      <c r="T10" s="558"/>
      <c r="U10" s="558"/>
      <c r="V10" s="558"/>
      <c r="W10" s="558"/>
      <c r="X10" s="558"/>
      <c r="Z10" s="558" t="s">
        <v>320</v>
      </c>
      <c r="AA10" s="558"/>
      <c r="AB10" s="558"/>
      <c r="AC10" s="558"/>
      <c r="AD10" s="558"/>
      <c r="AE10" s="558"/>
      <c r="AF10" s="558"/>
      <c r="AH10" s="558" t="s">
        <v>321</v>
      </c>
      <c r="AI10" s="558"/>
      <c r="AJ10" s="558"/>
      <c r="AK10" s="558"/>
      <c r="AL10" s="558"/>
      <c r="AM10" s="558"/>
      <c r="AN10" s="558"/>
      <c r="AP10" s="169" t="s">
        <v>322</v>
      </c>
      <c r="AQ10" s="169" t="s">
        <v>322</v>
      </c>
    </row>
    <row r="11" spans="2:44" s="171" customFormat="1" ht="15" customHeight="1">
      <c r="B11" s="169" t="s">
        <v>323</v>
      </c>
      <c r="C11" s="169"/>
      <c r="D11" s="169" t="s">
        <v>324</v>
      </c>
      <c r="E11" s="169"/>
      <c r="F11" s="169" t="s">
        <v>325</v>
      </c>
      <c r="G11" s="559" t="s">
        <v>326</v>
      </c>
      <c r="H11" s="559"/>
      <c r="I11" s="559"/>
      <c r="J11" s="454" t="s">
        <v>327</v>
      </c>
      <c r="K11" s="170"/>
      <c r="L11" s="169" t="s">
        <v>317</v>
      </c>
      <c r="N11" s="169" t="s">
        <v>328</v>
      </c>
      <c r="P11" s="169" t="s">
        <v>329</v>
      </c>
      <c r="R11" s="169" t="s">
        <v>328</v>
      </c>
      <c r="T11" s="169" t="s">
        <v>329</v>
      </c>
      <c r="U11" s="559" t="s">
        <v>326</v>
      </c>
      <c r="V11" s="559"/>
      <c r="W11" s="559"/>
      <c r="X11" s="169" t="s">
        <v>317</v>
      </c>
      <c r="Z11" s="169" t="s">
        <v>328</v>
      </c>
      <c r="AB11" s="169" t="s">
        <v>329</v>
      </c>
      <c r="AC11" s="559" t="s">
        <v>326</v>
      </c>
      <c r="AD11" s="559"/>
      <c r="AE11" s="559"/>
      <c r="AF11" s="169" t="s">
        <v>317</v>
      </c>
      <c r="AH11" s="169" t="s">
        <v>328</v>
      </c>
      <c r="AJ11" s="169" t="s">
        <v>329</v>
      </c>
      <c r="AK11" s="559" t="s">
        <v>326</v>
      </c>
      <c r="AL11" s="559"/>
      <c r="AM11" s="559"/>
      <c r="AN11" s="169" t="s">
        <v>317</v>
      </c>
      <c r="AP11" s="172" t="s">
        <v>330</v>
      </c>
      <c r="AQ11" s="172" t="s">
        <v>330</v>
      </c>
    </row>
    <row r="12" spans="2:44" ht="16.5" customHeight="1">
      <c r="B12" s="173"/>
      <c r="C12" s="174" t="s">
        <v>578</v>
      </c>
      <c r="D12" s="175"/>
      <c r="E12" s="176" t="s">
        <v>577</v>
      </c>
      <c r="F12" s="175"/>
      <c r="G12" s="177" t="s">
        <v>579</v>
      </c>
      <c r="H12" s="175"/>
      <c r="I12" s="178" t="s">
        <v>580</v>
      </c>
      <c r="J12" s="173"/>
      <c r="L12" s="453">
        <f>IF(OR(D12="",F12=""),0,(IF(D12&gt;F12,1,0)-D12+F12-H12)*24)</f>
        <v>0</v>
      </c>
      <c r="N12" s="179" t="str">
        <f>IF(D12="","",$D$7)</f>
        <v/>
      </c>
      <c r="O12" s="176" t="s">
        <v>577</v>
      </c>
      <c r="P12" s="179" t="str">
        <f>IF(N12="","",$F$7)</f>
        <v/>
      </c>
      <c r="R12" s="179" t="str">
        <f>IF(OR(D12="",D12&lt;N12,P12&lt;=D12),"",D12)</f>
        <v/>
      </c>
      <c r="S12" s="176" t="s">
        <v>577</v>
      </c>
      <c r="T12" s="179" t="str">
        <f>IF(R12="","",IF(D12&lt;F12,IF(F12&lt;=P12,F12,P12),P12))</f>
        <v/>
      </c>
      <c r="U12" s="177" t="s">
        <v>579</v>
      </c>
      <c r="V12" s="180"/>
      <c r="W12" s="178" t="s">
        <v>580</v>
      </c>
      <c r="X12" s="453">
        <f>IF(R12="",0,(T12-R12-V12)*24)</f>
        <v>0</v>
      </c>
      <c r="Z12" s="179" t="str">
        <f>IF(OR(D12="",AND(D12&lt;F12,N12&lt;=D12,D12&lt;=P12,N12&lt;=F12,F12&lt;=P12),J12="宿直"),"",IF(D12&lt;F12,IF(AND(D12&lt;P12,P12&lt;F12),P12,D12),IF(D12&lt;P12,P12,D12)))</f>
        <v/>
      </c>
      <c r="AA12" s="176" t="s">
        <v>577</v>
      </c>
      <c r="AB12" s="179" t="str">
        <f>IF(Z12="","",IF(D12&lt;F12,IF(P12&lt;F12,F12,IF(F12&lt;N12,F12,N12)),IF(F12&lt;N12,F12,N12)))</f>
        <v/>
      </c>
      <c r="AC12" s="177" t="s">
        <v>579</v>
      </c>
      <c r="AD12" s="180"/>
      <c r="AE12" s="178" t="s">
        <v>580</v>
      </c>
      <c r="AF12" s="453">
        <f>IF(Z12="",0,(IF(Z12&gt;AB12,1,0)-Z12+AB12-AD12)*24)</f>
        <v>0</v>
      </c>
      <c r="AH12" s="179" t="str">
        <f>IF(OR(AND(D12&lt;F12,D12&lt;N12),AND(D12&gt;F12,F12&gt;N12)),N12,"")</f>
        <v/>
      </c>
      <c r="AI12" s="176" t="s">
        <v>577</v>
      </c>
      <c r="AJ12" s="179" t="str">
        <f t="shared" ref="AJ12:AJ55" si="0">IF(AH12="","",F12)</f>
        <v/>
      </c>
      <c r="AK12" s="177" t="s">
        <v>579</v>
      </c>
      <c r="AL12" s="180"/>
      <c r="AM12" s="178" t="s">
        <v>580</v>
      </c>
      <c r="AN12" s="453">
        <f>IF(AH12="",0,(IF(AH12&gt;AJ12,1,0)-AH12+AJ12-AL12)*24)</f>
        <v>0</v>
      </c>
      <c r="AP12" s="453">
        <f>X12+AN12</f>
        <v>0</v>
      </c>
      <c r="AQ12" s="453">
        <f>IF(X12&lt;6,X12,IF(X12&lt;8,X12+0.75,X12+1))+IF(AN12&lt;6,AN12,IF(AN12&lt;8,AN12+0.75,AN12+1))</f>
        <v>0</v>
      </c>
      <c r="AR12" s="181"/>
    </row>
    <row r="13" spans="2:44" ht="16.5" customHeight="1">
      <c r="B13" s="173"/>
      <c r="C13" s="174" t="s">
        <v>578</v>
      </c>
      <c r="D13" s="175"/>
      <c r="E13" s="176" t="s">
        <v>577</v>
      </c>
      <c r="F13" s="175"/>
      <c r="G13" s="177" t="s">
        <v>579</v>
      </c>
      <c r="H13" s="175"/>
      <c r="I13" s="178" t="s">
        <v>580</v>
      </c>
      <c r="J13" s="173"/>
      <c r="L13" s="453">
        <f>IF(OR(D13="",F13=""),0,(IF(D13&gt;F13,1,0)-D13+F13-H13)*24)</f>
        <v>0</v>
      </c>
      <c r="N13" s="179" t="str">
        <f t="shared" ref="N13:N55" si="1">IF(D13="","",$D$7)</f>
        <v/>
      </c>
      <c r="O13" s="176" t="s">
        <v>577</v>
      </c>
      <c r="P13" s="179" t="str">
        <f t="shared" ref="P13:P55" si="2">IF(N13="","",$F$7)</f>
        <v/>
      </c>
      <c r="R13" s="179" t="str">
        <f t="shared" ref="R13:R55" si="3">IF(OR(D13="",D13&lt;N13,P13&lt;=D13),"",D13)</f>
        <v/>
      </c>
      <c r="S13" s="176" t="s">
        <v>577</v>
      </c>
      <c r="T13" s="179" t="str">
        <f t="shared" ref="T13:T55" si="4">IF(R13="","",IF(D13&lt;F13,IF(F13&lt;=P13,F13,P13),P13))</f>
        <v/>
      </c>
      <c r="U13" s="177" t="s">
        <v>579</v>
      </c>
      <c r="V13" s="180"/>
      <c r="W13" s="178" t="s">
        <v>580</v>
      </c>
      <c r="X13" s="453">
        <f t="shared" ref="X13:X55" si="5">IF(R13="",0,(T13-R13-V13)*24)</f>
        <v>0</v>
      </c>
      <c r="Z13" s="179" t="str">
        <f t="shared" ref="Z13:Z55" si="6">IF(OR(D13="",AND(D13&lt;F13,N13&lt;=D13,D13&lt;=P13,N13&lt;=F13,F13&lt;=P13),J13="宿直"),"",IF(D13&lt;F13,IF(AND(D13&lt;P13,P13&lt;F13),P13,D13),IF(D13&lt;P13,P13,D13)))</f>
        <v/>
      </c>
      <c r="AA13" s="176" t="s">
        <v>577</v>
      </c>
      <c r="AB13" s="179" t="str">
        <f t="shared" ref="AB13:AB55" si="7">IF(Z13="","",IF(D13&lt;F13,IF(P13&lt;F13,F13,IF(F13&lt;N13,F13,N13)),IF(F13&lt;N13,F13,N13)))</f>
        <v/>
      </c>
      <c r="AC13" s="177" t="s">
        <v>579</v>
      </c>
      <c r="AD13" s="180"/>
      <c r="AE13" s="178" t="s">
        <v>580</v>
      </c>
      <c r="AF13" s="453">
        <f t="shared" ref="AF13:AF55" si="8">IF(Z13="",0,(IF(Z13&gt;AB13,1,0)-Z13+AB13-AD13)*24)</f>
        <v>0</v>
      </c>
      <c r="AH13" s="179" t="str">
        <f t="shared" ref="AH13:AH55" si="9">IF(OR(AND(D13&lt;F13,D13&lt;N13),AND(D13&gt;F13,F13&gt;N13)),N13,"")</f>
        <v/>
      </c>
      <c r="AI13" s="176" t="s">
        <v>577</v>
      </c>
      <c r="AJ13" s="179" t="str">
        <f t="shared" si="0"/>
        <v/>
      </c>
      <c r="AK13" s="177" t="s">
        <v>579</v>
      </c>
      <c r="AL13" s="180"/>
      <c r="AM13" s="178" t="s">
        <v>580</v>
      </c>
      <c r="AN13" s="453">
        <f t="shared" ref="AN13:AN55" si="10">IF(AH13="",0,(IF(AH13&gt;AJ13,1,0)-AH13+AJ13-AL13)*24)</f>
        <v>0</v>
      </c>
      <c r="AP13" s="453">
        <f t="shared" ref="AP13:AP55" si="11">X13+AN13</f>
        <v>0</v>
      </c>
      <c r="AQ13" s="453">
        <f t="shared" ref="AQ13:AQ55" si="12">IF(X13&lt;6,X13,IF(X13&lt;8,X13+0.75,X13+1))+IF(AN13&lt;6,AN13,IF(AN13&lt;8,AN13+0.75,AN13+1))</f>
        <v>0</v>
      </c>
      <c r="AR13" s="181"/>
    </row>
    <row r="14" spans="2:44" ht="16.5" customHeight="1">
      <c r="B14" s="173"/>
      <c r="C14" s="174" t="s">
        <v>578</v>
      </c>
      <c r="D14" s="175"/>
      <c r="E14" s="176" t="s">
        <v>577</v>
      </c>
      <c r="F14" s="175"/>
      <c r="G14" s="177" t="s">
        <v>579</v>
      </c>
      <c r="H14" s="175"/>
      <c r="I14" s="178" t="s">
        <v>580</v>
      </c>
      <c r="J14" s="173"/>
      <c r="L14" s="453">
        <f t="shared" ref="L14:L55" si="13">IF(OR(D14="",F14=""),0,(IF(D14&gt;F14,1,0)-D14+F14-H14)*24)</f>
        <v>0</v>
      </c>
      <c r="N14" s="179" t="str">
        <f t="shared" si="1"/>
        <v/>
      </c>
      <c r="O14" s="176" t="s">
        <v>577</v>
      </c>
      <c r="P14" s="179" t="str">
        <f t="shared" si="2"/>
        <v/>
      </c>
      <c r="R14" s="179" t="str">
        <f t="shared" si="3"/>
        <v/>
      </c>
      <c r="S14" s="176" t="s">
        <v>577</v>
      </c>
      <c r="T14" s="179" t="str">
        <f t="shared" si="4"/>
        <v/>
      </c>
      <c r="U14" s="177" t="s">
        <v>579</v>
      </c>
      <c r="V14" s="180"/>
      <c r="W14" s="178" t="s">
        <v>580</v>
      </c>
      <c r="X14" s="453">
        <f t="shared" si="5"/>
        <v>0</v>
      </c>
      <c r="Z14" s="179" t="str">
        <f t="shared" si="6"/>
        <v/>
      </c>
      <c r="AA14" s="176" t="s">
        <v>577</v>
      </c>
      <c r="AB14" s="179" t="str">
        <f t="shared" si="7"/>
        <v/>
      </c>
      <c r="AC14" s="177" t="s">
        <v>579</v>
      </c>
      <c r="AD14" s="180"/>
      <c r="AE14" s="178" t="s">
        <v>580</v>
      </c>
      <c r="AF14" s="453">
        <f t="shared" si="8"/>
        <v>0</v>
      </c>
      <c r="AH14" s="179" t="str">
        <f t="shared" si="9"/>
        <v/>
      </c>
      <c r="AI14" s="176" t="s">
        <v>577</v>
      </c>
      <c r="AJ14" s="179" t="str">
        <f t="shared" si="0"/>
        <v/>
      </c>
      <c r="AK14" s="177" t="s">
        <v>579</v>
      </c>
      <c r="AL14" s="180"/>
      <c r="AM14" s="178" t="s">
        <v>580</v>
      </c>
      <c r="AN14" s="453">
        <f t="shared" si="10"/>
        <v>0</v>
      </c>
      <c r="AP14" s="453">
        <f t="shared" si="11"/>
        <v>0</v>
      </c>
      <c r="AQ14" s="453">
        <f t="shared" si="12"/>
        <v>0</v>
      </c>
      <c r="AR14" s="181"/>
    </row>
    <row r="15" spans="2:44" ht="16.5" customHeight="1">
      <c r="B15" s="173"/>
      <c r="C15" s="174" t="s">
        <v>578</v>
      </c>
      <c r="D15" s="175"/>
      <c r="E15" s="176" t="s">
        <v>577</v>
      </c>
      <c r="F15" s="175"/>
      <c r="G15" s="177" t="s">
        <v>579</v>
      </c>
      <c r="H15" s="175"/>
      <c r="I15" s="178" t="s">
        <v>580</v>
      </c>
      <c r="J15" s="173"/>
      <c r="L15" s="453">
        <f>IF(OR(D15="",F15=""),0,(IF(D15&gt;F15,1,0)-D15+F15-H15)*24)</f>
        <v>0</v>
      </c>
      <c r="N15" s="179" t="str">
        <f t="shared" si="1"/>
        <v/>
      </c>
      <c r="O15" s="176" t="s">
        <v>577</v>
      </c>
      <c r="P15" s="179" t="str">
        <f t="shared" si="2"/>
        <v/>
      </c>
      <c r="R15" s="179" t="str">
        <f t="shared" si="3"/>
        <v/>
      </c>
      <c r="S15" s="176" t="s">
        <v>577</v>
      </c>
      <c r="T15" s="179" t="str">
        <f t="shared" si="4"/>
        <v/>
      </c>
      <c r="U15" s="177" t="s">
        <v>579</v>
      </c>
      <c r="V15" s="180"/>
      <c r="W15" s="178" t="s">
        <v>580</v>
      </c>
      <c r="X15" s="453">
        <f t="shared" si="5"/>
        <v>0</v>
      </c>
      <c r="Z15" s="179" t="str">
        <f t="shared" si="6"/>
        <v/>
      </c>
      <c r="AA15" s="176" t="s">
        <v>577</v>
      </c>
      <c r="AB15" s="179" t="str">
        <f t="shared" si="7"/>
        <v/>
      </c>
      <c r="AC15" s="177" t="s">
        <v>579</v>
      </c>
      <c r="AD15" s="180"/>
      <c r="AE15" s="178" t="s">
        <v>580</v>
      </c>
      <c r="AF15" s="453">
        <f t="shared" si="8"/>
        <v>0</v>
      </c>
      <c r="AH15" s="179" t="str">
        <f t="shared" si="9"/>
        <v/>
      </c>
      <c r="AI15" s="176" t="s">
        <v>577</v>
      </c>
      <c r="AJ15" s="179" t="str">
        <f t="shared" si="0"/>
        <v/>
      </c>
      <c r="AK15" s="177" t="s">
        <v>579</v>
      </c>
      <c r="AL15" s="180"/>
      <c r="AM15" s="178" t="s">
        <v>580</v>
      </c>
      <c r="AN15" s="453">
        <f t="shared" si="10"/>
        <v>0</v>
      </c>
      <c r="AP15" s="453">
        <f t="shared" si="11"/>
        <v>0</v>
      </c>
      <c r="AQ15" s="453">
        <f t="shared" si="12"/>
        <v>0</v>
      </c>
      <c r="AR15" s="181"/>
    </row>
    <row r="16" spans="2:44" ht="16.5" customHeight="1">
      <c r="B16" s="173"/>
      <c r="C16" s="174" t="s">
        <v>578</v>
      </c>
      <c r="D16" s="175"/>
      <c r="E16" s="176" t="s">
        <v>577</v>
      </c>
      <c r="F16" s="175"/>
      <c r="G16" s="177" t="s">
        <v>579</v>
      </c>
      <c r="H16" s="175"/>
      <c r="I16" s="178" t="s">
        <v>580</v>
      </c>
      <c r="J16" s="173"/>
      <c r="L16" s="453">
        <f t="shared" si="13"/>
        <v>0</v>
      </c>
      <c r="N16" s="179" t="str">
        <f t="shared" si="1"/>
        <v/>
      </c>
      <c r="O16" s="176" t="s">
        <v>577</v>
      </c>
      <c r="P16" s="179" t="str">
        <f t="shared" si="2"/>
        <v/>
      </c>
      <c r="R16" s="179" t="str">
        <f t="shared" si="3"/>
        <v/>
      </c>
      <c r="S16" s="176" t="s">
        <v>577</v>
      </c>
      <c r="T16" s="179" t="str">
        <f t="shared" si="4"/>
        <v/>
      </c>
      <c r="U16" s="177" t="s">
        <v>579</v>
      </c>
      <c r="V16" s="180"/>
      <c r="W16" s="178" t="s">
        <v>580</v>
      </c>
      <c r="X16" s="453">
        <f t="shared" si="5"/>
        <v>0</v>
      </c>
      <c r="Z16" s="179" t="str">
        <f t="shared" si="6"/>
        <v/>
      </c>
      <c r="AA16" s="176" t="s">
        <v>577</v>
      </c>
      <c r="AB16" s="179" t="str">
        <f t="shared" si="7"/>
        <v/>
      </c>
      <c r="AC16" s="177" t="s">
        <v>579</v>
      </c>
      <c r="AD16" s="180"/>
      <c r="AE16" s="178" t="s">
        <v>580</v>
      </c>
      <c r="AF16" s="453">
        <f t="shared" si="8"/>
        <v>0</v>
      </c>
      <c r="AH16" s="179" t="str">
        <f t="shared" si="9"/>
        <v/>
      </c>
      <c r="AI16" s="176" t="s">
        <v>577</v>
      </c>
      <c r="AJ16" s="179" t="str">
        <f t="shared" si="0"/>
        <v/>
      </c>
      <c r="AK16" s="177" t="s">
        <v>579</v>
      </c>
      <c r="AL16" s="180"/>
      <c r="AM16" s="178" t="s">
        <v>580</v>
      </c>
      <c r="AN16" s="453">
        <f t="shared" si="10"/>
        <v>0</v>
      </c>
      <c r="AP16" s="453">
        <f t="shared" si="11"/>
        <v>0</v>
      </c>
      <c r="AQ16" s="453">
        <f t="shared" si="12"/>
        <v>0</v>
      </c>
      <c r="AR16" s="181"/>
    </row>
    <row r="17" spans="2:44" ht="16.5" customHeight="1">
      <c r="B17" s="173"/>
      <c r="C17" s="174" t="s">
        <v>578</v>
      </c>
      <c r="D17" s="175"/>
      <c r="E17" s="176" t="s">
        <v>577</v>
      </c>
      <c r="F17" s="175"/>
      <c r="G17" s="177" t="s">
        <v>579</v>
      </c>
      <c r="H17" s="175"/>
      <c r="I17" s="178" t="s">
        <v>580</v>
      </c>
      <c r="J17" s="173"/>
      <c r="L17" s="453">
        <f t="shared" si="13"/>
        <v>0</v>
      </c>
      <c r="N17" s="179" t="str">
        <f t="shared" si="1"/>
        <v/>
      </c>
      <c r="O17" s="176" t="s">
        <v>577</v>
      </c>
      <c r="P17" s="179" t="str">
        <f t="shared" si="2"/>
        <v/>
      </c>
      <c r="R17" s="179" t="str">
        <f t="shared" si="3"/>
        <v/>
      </c>
      <c r="S17" s="176" t="s">
        <v>577</v>
      </c>
      <c r="T17" s="179" t="str">
        <f t="shared" si="4"/>
        <v/>
      </c>
      <c r="U17" s="177" t="s">
        <v>579</v>
      </c>
      <c r="V17" s="180"/>
      <c r="W17" s="178" t="s">
        <v>580</v>
      </c>
      <c r="X17" s="453">
        <f t="shared" si="5"/>
        <v>0</v>
      </c>
      <c r="Z17" s="179" t="str">
        <f t="shared" si="6"/>
        <v/>
      </c>
      <c r="AA17" s="176" t="s">
        <v>577</v>
      </c>
      <c r="AB17" s="179" t="str">
        <f t="shared" si="7"/>
        <v/>
      </c>
      <c r="AC17" s="177" t="s">
        <v>579</v>
      </c>
      <c r="AD17" s="180"/>
      <c r="AE17" s="178" t="s">
        <v>580</v>
      </c>
      <c r="AF17" s="453">
        <f t="shared" si="8"/>
        <v>0</v>
      </c>
      <c r="AH17" s="179" t="str">
        <f t="shared" si="9"/>
        <v/>
      </c>
      <c r="AI17" s="176" t="s">
        <v>577</v>
      </c>
      <c r="AJ17" s="179" t="str">
        <f t="shared" si="0"/>
        <v/>
      </c>
      <c r="AK17" s="177" t="s">
        <v>579</v>
      </c>
      <c r="AL17" s="180"/>
      <c r="AM17" s="178" t="s">
        <v>580</v>
      </c>
      <c r="AN17" s="453">
        <f t="shared" si="10"/>
        <v>0</v>
      </c>
      <c r="AP17" s="453">
        <f t="shared" si="11"/>
        <v>0</v>
      </c>
      <c r="AQ17" s="453">
        <f t="shared" si="12"/>
        <v>0</v>
      </c>
      <c r="AR17" s="181"/>
    </row>
    <row r="18" spans="2:44" ht="16.5" customHeight="1">
      <c r="B18" s="173"/>
      <c r="C18" s="174" t="s">
        <v>578</v>
      </c>
      <c r="D18" s="175"/>
      <c r="E18" s="176" t="s">
        <v>577</v>
      </c>
      <c r="F18" s="175"/>
      <c r="G18" s="177" t="s">
        <v>579</v>
      </c>
      <c r="H18" s="175"/>
      <c r="I18" s="178" t="s">
        <v>580</v>
      </c>
      <c r="J18" s="173"/>
      <c r="L18" s="453">
        <f t="shared" si="13"/>
        <v>0</v>
      </c>
      <c r="N18" s="179" t="str">
        <f t="shared" si="1"/>
        <v/>
      </c>
      <c r="O18" s="176" t="s">
        <v>577</v>
      </c>
      <c r="P18" s="179" t="str">
        <f t="shared" si="2"/>
        <v/>
      </c>
      <c r="R18" s="179" t="str">
        <f t="shared" si="3"/>
        <v/>
      </c>
      <c r="S18" s="176" t="s">
        <v>577</v>
      </c>
      <c r="T18" s="179" t="str">
        <f t="shared" si="4"/>
        <v/>
      </c>
      <c r="U18" s="177" t="s">
        <v>579</v>
      </c>
      <c r="V18" s="180"/>
      <c r="W18" s="178" t="s">
        <v>580</v>
      </c>
      <c r="X18" s="453">
        <f t="shared" si="5"/>
        <v>0</v>
      </c>
      <c r="Z18" s="179" t="str">
        <f t="shared" si="6"/>
        <v/>
      </c>
      <c r="AA18" s="176" t="s">
        <v>577</v>
      </c>
      <c r="AB18" s="179" t="str">
        <f t="shared" si="7"/>
        <v/>
      </c>
      <c r="AC18" s="177" t="s">
        <v>579</v>
      </c>
      <c r="AD18" s="180"/>
      <c r="AE18" s="178" t="s">
        <v>580</v>
      </c>
      <c r="AF18" s="453">
        <f t="shared" si="8"/>
        <v>0</v>
      </c>
      <c r="AH18" s="179" t="str">
        <f t="shared" si="9"/>
        <v/>
      </c>
      <c r="AI18" s="176" t="s">
        <v>577</v>
      </c>
      <c r="AJ18" s="179" t="str">
        <f t="shared" si="0"/>
        <v/>
      </c>
      <c r="AK18" s="177" t="s">
        <v>579</v>
      </c>
      <c r="AL18" s="180"/>
      <c r="AM18" s="178" t="s">
        <v>580</v>
      </c>
      <c r="AN18" s="453">
        <f t="shared" si="10"/>
        <v>0</v>
      </c>
      <c r="AP18" s="453">
        <f t="shared" si="11"/>
        <v>0</v>
      </c>
      <c r="AQ18" s="453">
        <f t="shared" si="12"/>
        <v>0</v>
      </c>
      <c r="AR18" s="181"/>
    </row>
    <row r="19" spans="2:44" ht="16.5" customHeight="1">
      <c r="B19" s="173"/>
      <c r="C19" s="174" t="s">
        <v>578</v>
      </c>
      <c r="D19" s="175"/>
      <c r="E19" s="176" t="s">
        <v>577</v>
      </c>
      <c r="F19" s="175"/>
      <c r="G19" s="177" t="s">
        <v>579</v>
      </c>
      <c r="H19" s="175"/>
      <c r="I19" s="178" t="s">
        <v>580</v>
      </c>
      <c r="J19" s="173"/>
      <c r="L19" s="478">
        <f t="shared" si="13"/>
        <v>0</v>
      </c>
      <c r="N19" s="179" t="str">
        <f t="shared" si="1"/>
        <v/>
      </c>
      <c r="O19" s="176" t="s">
        <v>577</v>
      </c>
      <c r="P19" s="179" t="str">
        <f t="shared" si="2"/>
        <v/>
      </c>
      <c r="R19" s="179" t="str">
        <f t="shared" si="3"/>
        <v/>
      </c>
      <c r="S19" s="176" t="s">
        <v>577</v>
      </c>
      <c r="T19" s="179" t="str">
        <f t="shared" si="4"/>
        <v/>
      </c>
      <c r="U19" s="177" t="s">
        <v>579</v>
      </c>
      <c r="V19" s="180"/>
      <c r="W19" s="178" t="s">
        <v>580</v>
      </c>
      <c r="X19" s="453">
        <f t="shared" si="5"/>
        <v>0</v>
      </c>
      <c r="Z19" s="179" t="str">
        <f t="shared" si="6"/>
        <v/>
      </c>
      <c r="AA19" s="176" t="s">
        <v>577</v>
      </c>
      <c r="AB19" s="179" t="str">
        <f t="shared" si="7"/>
        <v/>
      </c>
      <c r="AC19" s="177" t="s">
        <v>579</v>
      </c>
      <c r="AD19" s="180"/>
      <c r="AE19" s="178" t="s">
        <v>580</v>
      </c>
      <c r="AF19" s="453">
        <f t="shared" si="8"/>
        <v>0</v>
      </c>
      <c r="AH19" s="179" t="str">
        <f t="shared" si="9"/>
        <v/>
      </c>
      <c r="AI19" s="176" t="s">
        <v>577</v>
      </c>
      <c r="AJ19" s="179" t="str">
        <f t="shared" si="0"/>
        <v/>
      </c>
      <c r="AK19" s="177" t="s">
        <v>579</v>
      </c>
      <c r="AL19" s="180"/>
      <c r="AM19" s="178" t="s">
        <v>580</v>
      </c>
      <c r="AN19" s="453">
        <f t="shared" si="10"/>
        <v>0</v>
      </c>
      <c r="AP19" s="453">
        <f t="shared" si="11"/>
        <v>0</v>
      </c>
      <c r="AQ19" s="453">
        <f t="shared" si="12"/>
        <v>0</v>
      </c>
    </row>
    <row r="20" spans="2:44" ht="16.5" customHeight="1">
      <c r="B20" s="173"/>
      <c r="C20" s="174" t="s">
        <v>578</v>
      </c>
      <c r="D20" s="175"/>
      <c r="E20" s="176" t="s">
        <v>577</v>
      </c>
      <c r="F20" s="175"/>
      <c r="G20" s="177" t="s">
        <v>579</v>
      </c>
      <c r="H20" s="175"/>
      <c r="I20" s="178" t="s">
        <v>580</v>
      </c>
      <c r="J20" s="173"/>
      <c r="L20" s="453">
        <f t="shared" si="13"/>
        <v>0</v>
      </c>
      <c r="N20" s="179" t="str">
        <f t="shared" si="1"/>
        <v/>
      </c>
      <c r="O20" s="176" t="s">
        <v>577</v>
      </c>
      <c r="P20" s="179" t="str">
        <f t="shared" si="2"/>
        <v/>
      </c>
      <c r="R20" s="179" t="str">
        <f t="shared" si="3"/>
        <v/>
      </c>
      <c r="S20" s="176" t="s">
        <v>577</v>
      </c>
      <c r="T20" s="179" t="str">
        <f t="shared" si="4"/>
        <v/>
      </c>
      <c r="U20" s="177" t="s">
        <v>579</v>
      </c>
      <c r="V20" s="180"/>
      <c r="W20" s="178" t="s">
        <v>580</v>
      </c>
      <c r="X20" s="453">
        <f t="shared" si="5"/>
        <v>0</v>
      </c>
      <c r="Z20" s="179" t="str">
        <f t="shared" si="6"/>
        <v/>
      </c>
      <c r="AA20" s="176" t="s">
        <v>577</v>
      </c>
      <c r="AB20" s="179" t="str">
        <f t="shared" si="7"/>
        <v/>
      </c>
      <c r="AC20" s="177" t="s">
        <v>579</v>
      </c>
      <c r="AD20" s="180"/>
      <c r="AE20" s="178" t="s">
        <v>580</v>
      </c>
      <c r="AF20" s="453">
        <f t="shared" si="8"/>
        <v>0</v>
      </c>
      <c r="AH20" s="179" t="str">
        <f t="shared" si="9"/>
        <v/>
      </c>
      <c r="AI20" s="176" t="s">
        <v>577</v>
      </c>
      <c r="AJ20" s="179" t="str">
        <f t="shared" si="0"/>
        <v/>
      </c>
      <c r="AK20" s="177" t="s">
        <v>579</v>
      </c>
      <c r="AL20" s="180"/>
      <c r="AM20" s="178" t="s">
        <v>580</v>
      </c>
      <c r="AN20" s="453">
        <f t="shared" si="10"/>
        <v>0</v>
      </c>
      <c r="AP20" s="453">
        <f t="shared" si="11"/>
        <v>0</v>
      </c>
      <c r="AQ20" s="453">
        <f t="shared" si="12"/>
        <v>0</v>
      </c>
    </row>
    <row r="21" spans="2:44" ht="16.5" customHeight="1">
      <c r="B21" s="173"/>
      <c r="C21" s="174" t="s">
        <v>578</v>
      </c>
      <c r="D21" s="175"/>
      <c r="E21" s="176" t="s">
        <v>577</v>
      </c>
      <c r="F21" s="175"/>
      <c r="G21" s="177" t="s">
        <v>579</v>
      </c>
      <c r="H21" s="175"/>
      <c r="I21" s="178" t="s">
        <v>580</v>
      </c>
      <c r="J21" s="173"/>
      <c r="L21" s="453">
        <f t="shared" si="13"/>
        <v>0</v>
      </c>
      <c r="N21" s="179" t="str">
        <f t="shared" si="1"/>
        <v/>
      </c>
      <c r="O21" s="176" t="s">
        <v>577</v>
      </c>
      <c r="P21" s="179" t="str">
        <f t="shared" si="2"/>
        <v/>
      </c>
      <c r="R21" s="179" t="str">
        <f t="shared" si="3"/>
        <v/>
      </c>
      <c r="S21" s="176" t="s">
        <v>577</v>
      </c>
      <c r="T21" s="179" t="str">
        <f t="shared" si="4"/>
        <v/>
      </c>
      <c r="U21" s="177" t="s">
        <v>579</v>
      </c>
      <c r="V21" s="180"/>
      <c r="W21" s="178" t="s">
        <v>580</v>
      </c>
      <c r="X21" s="453">
        <f t="shared" si="5"/>
        <v>0</v>
      </c>
      <c r="Z21" s="179" t="str">
        <f t="shared" si="6"/>
        <v/>
      </c>
      <c r="AA21" s="176" t="s">
        <v>577</v>
      </c>
      <c r="AB21" s="179" t="str">
        <f t="shared" si="7"/>
        <v/>
      </c>
      <c r="AC21" s="177" t="s">
        <v>579</v>
      </c>
      <c r="AD21" s="180"/>
      <c r="AE21" s="178" t="s">
        <v>580</v>
      </c>
      <c r="AF21" s="453">
        <f t="shared" si="8"/>
        <v>0</v>
      </c>
      <c r="AH21" s="179" t="str">
        <f t="shared" si="9"/>
        <v/>
      </c>
      <c r="AI21" s="176" t="s">
        <v>577</v>
      </c>
      <c r="AJ21" s="179" t="str">
        <f t="shared" si="0"/>
        <v/>
      </c>
      <c r="AK21" s="177" t="s">
        <v>579</v>
      </c>
      <c r="AL21" s="180"/>
      <c r="AM21" s="178" t="s">
        <v>580</v>
      </c>
      <c r="AN21" s="453">
        <f t="shared" si="10"/>
        <v>0</v>
      </c>
      <c r="AP21" s="453">
        <f t="shared" si="11"/>
        <v>0</v>
      </c>
      <c r="AQ21" s="453">
        <f t="shared" si="12"/>
        <v>0</v>
      </c>
    </row>
    <row r="22" spans="2:44" ht="16.5" customHeight="1">
      <c r="B22" s="173"/>
      <c r="C22" s="174" t="s">
        <v>578</v>
      </c>
      <c r="D22" s="175"/>
      <c r="E22" s="176" t="s">
        <v>577</v>
      </c>
      <c r="F22" s="175"/>
      <c r="G22" s="177" t="s">
        <v>579</v>
      </c>
      <c r="H22" s="175"/>
      <c r="I22" s="178" t="s">
        <v>580</v>
      </c>
      <c r="J22" s="173"/>
      <c r="L22" s="453">
        <f t="shared" si="13"/>
        <v>0</v>
      </c>
      <c r="N22" s="179" t="str">
        <f t="shared" si="1"/>
        <v/>
      </c>
      <c r="O22" s="176" t="s">
        <v>577</v>
      </c>
      <c r="P22" s="179" t="str">
        <f t="shared" si="2"/>
        <v/>
      </c>
      <c r="R22" s="179" t="str">
        <f t="shared" si="3"/>
        <v/>
      </c>
      <c r="S22" s="176" t="s">
        <v>577</v>
      </c>
      <c r="T22" s="179" t="str">
        <f t="shared" si="4"/>
        <v/>
      </c>
      <c r="U22" s="177" t="s">
        <v>579</v>
      </c>
      <c r="V22" s="180"/>
      <c r="W22" s="178" t="s">
        <v>580</v>
      </c>
      <c r="X22" s="453">
        <f t="shared" si="5"/>
        <v>0</v>
      </c>
      <c r="Z22" s="179" t="str">
        <f t="shared" si="6"/>
        <v/>
      </c>
      <c r="AA22" s="176" t="s">
        <v>577</v>
      </c>
      <c r="AB22" s="179" t="str">
        <f t="shared" si="7"/>
        <v/>
      </c>
      <c r="AC22" s="177" t="s">
        <v>579</v>
      </c>
      <c r="AD22" s="180"/>
      <c r="AE22" s="178" t="s">
        <v>580</v>
      </c>
      <c r="AF22" s="453">
        <f t="shared" si="8"/>
        <v>0</v>
      </c>
      <c r="AH22" s="179" t="str">
        <f t="shared" si="9"/>
        <v/>
      </c>
      <c r="AI22" s="176" t="s">
        <v>577</v>
      </c>
      <c r="AJ22" s="179" t="str">
        <f t="shared" si="0"/>
        <v/>
      </c>
      <c r="AK22" s="177" t="s">
        <v>579</v>
      </c>
      <c r="AL22" s="180"/>
      <c r="AM22" s="178" t="s">
        <v>580</v>
      </c>
      <c r="AN22" s="453">
        <f t="shared" si="10"/>
        <v>0</v>
      </c>
      <c r="AP22" s="453">
        <f t="shared" si="11"/>
        <v>0</v>
      </c>
      <c r="AQ22" s="453">
        <f t="shared" si="12"/>
        <v>0</v>
      </c>
    </row>
    <row r="23" spans="2:44" ht="16.5" customHeight="1">
      <c r="B23" s="173"/>
      <c r="C23" s="174" t="s">
        <v>578</v>
      </c>
      <c r="D23" s="175"/>
      <c r="E23" s="176" t="s">
        <v>577</v>
      </c>
      <c r="F23" s="175"/>
      <c r="G23" s="177" t="s">
        <v>579</v>
      </c>
      <c r="H23" s="175"/>
      <c r="I23" s="178" t="s">
        <v>580</v>
      </c>
      <c r="J23" s="173"/>
      <c r="L23" s="453">
        <f t="shared" si="13"/>
        <v>0</v>
      </c>
      <c r="N23" s="179" t="str">
        <f t="shared" si="1"/>
        <v/>
      </c>
      <c r="O23" s="176" t="s">
        <v>577</v>
      </c>
      <c r="P23" s="179" t="str">
        <f t="shared" si="2"/>
        <v/>
      </c>
      <c r="R23" s="179" t="str">
        <f t="shared" si="3"/>
        <v/>
      </c>
      <c r="S23" s="176" t="s">
        <v>577</v>
      </c>
      <c r="T23" s="179" t="str">
        <f t="shared" si="4"/>
        <v/>
      </c>
      <c r="U23" s="177" t="s">
        <v>579</v>
      </c>
      <c r="V23" s="180"/>
      <c r="W23" s="178" t="s">
        <v>580</v>
      </c>
      <c r="X23" s="453">
        <f t="shared" si="5"/>
        <v>0</v>
      </c>
      <c r="Z23" s="179" t="str">
        <f t="shared" si="6"/>
        <v/>
      </c>
      <c r="AA23" s="176" t="s">
        <v>577</v>
      </c>
      <c r="AB23" s="179" t="str">
        <f t="shared" si="7"/>
        <v/>
      </c>
      <c r="AC23" s="177" t="s">
        <v>579</v>
      </c>
      <c r="AD23" s="180"/>
      <c r="AE23" s="178" t="s">
        <v>580</v>
      </c>
      <c r="AF23" s="453">
        <f t="shared" si="8"/>
        <v>0</v>
      </c>
      <c r="AH23" s="179" t="str">
        <f t="shared" si="9"/>
        <v/>
      </c>
      <c r="AI23" s="176" t="s">
        <v>577</v>
      </c>
      <c r="AJ23" s="179" t="str">
        <f t="shared" si="0"/>
        <v/>
      </c>
      <c r="AK23" s="177" t="s">
        <v>579</v>
      </c>
      <c r="AL23" s="180"/>
      <c r="AM23" s="178" t="s">
        <v>580</v>
      </c>
      <c r="AN23" s="453">
        <f t="shared" si="10"/>
        <v>0</v>
      </c>
      <c r="AP23" s="453">
        <f t="shared" si="11"/>
        <v>0</v>
      </c>
      <c r="AQ23" s="453">
        <f t="shared" si="12"/>
        <v>0</v>
      </c>
    </row>
    <row r="24" spans="2:44" ht="16.5" customHeight="1">
      <c r="B24" s="173"/>
      <c r="C24" s="174" t="s">
        <v>578</v>
      </c>
      <c r="D24" s="175"/>
      <c r="E24" s="176" t="s">
        <v>577</v>
      </c>
      <c r="F24" s="175"/>
      <c r="G24" s="177" t="s">
        <v>579</v>
      </c>
      <c r="H24" s="175"/>
      <c r="I24" s="178" t="s">
        <v>580</v>
      </c>
      <c r="J24" s="173"/>
      <c r="L24" s="453">
        <f t="shared" si="13"/>
        <v>0</v>
      </c>
      <c r="N24" s="179" t="str">
        <f t="shared" si="1"/>
        <v/>
      </c>
      <c r="O24" s="176" t="s">
        <v>577</v>
      </c>
      <c r="P24" s="179" t="str">
        <f t="shared" si="2"/>
        <v/>
      </c>
      <c r="R24" s="179" t="str">
        <f t="shared" si="3"/>
        <v/>
      </c>
      <c r="S24" s="176" t="s">
        <v>577</v>
      </c>
      <c r="T24" s="179" t="str">
        <f t="shared" si="4"/>
        <v/>
      </c>
      <c r="U24" s="177" t="s">
        <v>579</v>
      </c>
      <c r="V24" s="180"/>
      <c r="W24" s="178" t="s">
        <v>580</v>
      </c>
      <c r="X24" s="453">
        <f t="shared" si="5"/>
        <v>0</v>
      </c>
      <c r="Z24" s="179" t="str">
        <f t="shared" si="6"/>
        <v/>
      </c>
      <c r="AA24" s="176" t="s">
        <v>577</v>
      </c>
      <c r="AB24" s="179" t="str">
        <f t="shared" si="7"/>
        <v/>
      </c>
      <c r="AC24" s="177" t="s">
        <v>579</v>
      </c>
      <c r="AD24" s="180"/>
      <c r="AE24" s="178" t="s">
        <v>580</v>
      </c>
      <c r="AF24" s="453">
        <f t="shared" si="8"/>
        <v>0</v>
      </c>
      <c r="AH24" s="179" t="str">
        <f t="shared" si="9"/>
        <v/>
      </c>
      <c r="AI24" s="176" t="s">
        <v>577</v>
      </c>
      <c r="AJ24" s="179" t="str">
        <f t="shared" si="0"/>
        <v/>
      </c>
      <c r="AK24" s="177" t="s">
        <v>579</v>
      </c>
      <c r="AL24" s="180"/>
      <c r="AM24" s="178" t="s">
        <v>580</v>
      </c>
      <c r="AN24" s="453">
        <f t="shared" si="10"/>
        <v>0</v>
      </c>
      <c r="AP24" s="453">
        <f t="shared" si="11"/>
        <v>0</v>
      </c>
      <c r="AQ24" s="453">
        <f t="shared" si="12"/>
        <v>0</v>
      </c>
    </row>
    <row r="25" spans="2:44" ht="16.5" customHeight="1">
      <c r="B25" s="173"/>
      <c r="C25" s="174" t="s">
        <v>578</v>
      </c>
      <c r="D25" s="175"/>
      <c r="E25" s="176" t="s">
        <v>577</v>
      </c>
      <c r="F25" s="175"/>
      <c r="G25" s="177" t="s">
        <v>579</v>
      </c>
      <c r="H25" s="175"/>
      <c r="I25" s="178" t="s">
        <v>580</v>
      </c>
      <c r="J25" s="173"/>
      <c r="L25" s="453">
        <f t="shared" si="13"/>
        <v>0</v>
      </c>
      <c r="N25" s="179" t="str">
        <f t="shared" si="1"/>
        <v/>
      </c>
      <c r="O25" s="176" t="s">
        <v>577</v>
      </c>
      <c r="P25" s="179" t="str">
        <f t="shared" si="2"/>
        <v/>
      </c>
      <c r="R25" s="179" t="str">
        <f t="shared" si="3"/>
        <v/>
      </c>
      <c r="S25" s="176" t="s">
        <v>577</v>
      </c>
      <c r="T25" s="179" t="str">
        <f t="shared" si="4"/>
        <v/>
      </c>
      <c r="U25" s="177" t="s">
        <v>579</v>
      </c>
      <c r="V25" s="180"/>
      <c r="W25" s="178" t="s">
        <v>580</v>
      </c>
      <c r="X25" s="453">
        <f t="shared" si="5"/>
        <v>0</v>
      </c>
      <c r="Z25" s="179" t="str">
        <f t="shared" si="6"/>
        <v/>
      </c>
      <c r="AA25" s="176" t="s">
        <v>577</v>
      </c>
      <c r="AB25" s="179" t="str">
        <f t="shared" si="7"/>
        <v/>
      </c>
      <c r="AC25" s="177" t="s">
        <v>579</v>
      </c>
      <c r="AD25" s="180"/>
      <c r="AE25" s="178" t="s">
        <v>580</v>
      </c>
      <c r="AF25" s="453">
        <f t="shared" si="8"/>
        <v>0</v>
      </c>
      <c r="AH25" s="179" t="str">
        <f t="shared" si="9"/>
        <v/>
      </c>
      <c r="AI25" s="176" t="s">
        <v>577</v>
      </c>
      <c r="AJ25" s="179" t="str">
        <f t="shared" si="0"/>
        <v/>
      </c>
      <c r="AK25" s="177" t="s">
        <v>579</v>
      </c>
      <c r="AL25" s="180"/>
      <c r="AM25" s="178" t="s">
        <v>580</v>
      </c>
      <c r="AN25" s="453">
        <f t="shared" si="10"/>
        <v>0</v>
      </c>
      <c r="AP25" s="453">
        <f t="shared" si="11"/>
        <v>0</v>
      </c>
      <c r="AQ25" s="453">
        <f t="shared" si="12"/>
        <v>0</v>
      </c>
    </row>
    <row r="26" spans="2:44" ht="16.5" customHeight="1">
      <c r="B26" s="173"/>
      <c r="C26" s="174" t="s">
        <v>578</v>
      </c>
      <c r="D26" s="175"/>
      <c r="E26" s="176" t="s">
        <v>577</v>
      </c>
      <c r="F26" s="175"/>
      <c r="G26" s="177" t="s">
        <v>579</v>
      </c>
      <c r="H26" s="175"/>
      <c r="I26" s="178" t="s">
        <v>580</v>
      </c>
      <c r="J26" s="173"/>
      <c r="L26" s="453">
        <f t="shared" si="13"/>
        <v>0</v>
      </c>
      <c r="N26" s="179" t="str">
        <f t="shared" si="1"/>
        <v/>
      </c>
      <c r="O26" s="176" t="s">
        <v>577</v>
      </c>
      <c r="P26" s="179" t="str">
        <f t="shared" si="2"/>
        <v/>
      </c>
      <c r="R26" s="179" t="str">
        <f t="shared" si="3"/>
        <v/>
      </c>
      <c r="S26" s="176" t="s">
        <v>577</v>
      </c>
      <c r="T26" s="179" t="str">
        <f>IF(R26="","",IF(D26&lt;F26,IF(F26&lt;=P26,F26,P26),P26))</f>
        <v/>
      </c>
      <c r="U26" s="177" t="s">
        <v>579</v>
      </c>
      <c r="V26" s="180"/>
      <c r="W26" s="178" t="s">
        <v>580</v>
      </c>
      <c r="X26" s="453">
        <f t="shared" si="5"/>
        <v>0</v>
      </c>
      <c r="Z26" s="179" t="str">
        <f t="shared" si="6"/>
        <v/>
      </c>
      <c r="AA26" s="176" t="s">
        <v>577</v>
      </c>
      <c r="AB26" s="179" t="str">
        <f t="shared" si="7"/>
        <v/>
      </c>
      <c r="AC26" s="177" t="s">
        <v>579</v>
      </c>
      <c r="AD26" s="180"/>
      <c r="AE26" s="178" t="s">
        <v>580</v>
      </c>
      <c r="AF26" s="453">
        <f t="shared" si="8"/>
        <v>0</v>
      </c>
      <c r="AH26" s="179" t="str">
        <f t="shared" si="9"/>
        <v/>
      </c>
      <c r="AI26" s="176" t="s">
        <v>577</v>
      </c>
      <c r="AJ26" s="179" t="str">
        <f t="shared" si="0"/>
        <v/>
      </c>
      <c r="AK26" s="177" t="s">
        <v>579</v>
      </c>
      <c r="AL26" s="180"/>
      <c r="AM26" s="178" t="s">
        <v>580</v>
      </c>
      <c r="AN26" s="453">
        <f t="shared" si="10"/>
        <v>0</v>
      </c>
      <c r="AP26" s="453">
        <f t="shared" si="11"/>
        <v>0</v>
      </c>
      <c r="AQ26" s="453">
        <f t="shared" si="12"/>
        <v>0</v>
      </c>
    </row>
    <row r="27" spans="2:44" ht="16.5" customHeight="1">
      <c r="B27" s="173"/>
      <c r="C27" s="174" t="s">
        <v>578</v>
      </c>
      <c r="D27" s="175"/>
      <c r="E27" s="176" t="s">
        <v>577</v>
      </c>
      <c r="F27" s="175"/>
      <c r="G27" s="177" t="s">
        <v>579</v>
      </c>
      <c r="H27" s="175"/>
      <c r="I27" s="178" t="s">
        <v>580</v>
      </c>
      <c r="J27" s="173"/>
      <c r="L27" s="453">
        <f t="shared" si="13"/>
        <v>0</v>
      </c>
      <c r="N27" s="179" t="str">
        <f t="shared" si="1"/>
        <v/>
      </c>
      <c r="O27" s="176" t="s">
        <v>577</v>
      </c>
      <c r="P27" s="179" t="str">
        <f t="shared" si="2"/>
        <v/>
      </c>
      <c r="R27" s="179" t="str">
        <f t="shared" si="3"/>
        <v/>
      </c>
      <c r="S27" s="176" t="s">
        <v>577</v>
      </c>
      <c r="T27" s="179" t="str">
        <f t="shared" si="4"/>
        <v/>
      </c>
      <c r="U27" s="177" t="s">
        <v>579</v>
      </c>
      <c r="V27" s="180"/>
      <c r="W27" s="178" t="s">
        <v>580</v>
      </c>
      <c r="X27" s="453">
        <f t="shared" si="5"/>
        <v>0</v>
      </c>
      <c r="Z27" s="179" t="str">
        <f t="shared" si="6"/>
        <v/>
      </c>
      <c r="AA27" s="176" t="s">
        <v>577</v>
      </c>
      <c r="AB27" s="179" t="str">
        <f t="shared" si="7"/>
        <v/>
      </c>
      <c r="AC27" s="177" t="s">
        <v>579</v>
      </c>
      <c r="AD27" s="180"/>
      <c r="AE27" s="178" t="s">
        <v>580</v>
      </c>
      <c r="AF27" s="453">
        <f t="shared" si="8"/>
        <v>0</v>
      </c>
      <c r="AH27" s="179" t="str">
        <f t="shared" si="9"/>
        <v/>
      </c>
      <c r="AI27" s="176" t="s">
        <v>577</v>
      </c>
      <c r="AJ27" s="179" t="str">
        <f t="shared" si="0"/>
        <v/>
      </c>
      <c r="AK27" s="177" t="s">
        <v>579</v>
      </c>
      <c r="AL27" s="180"/>
      <c r="AM27" s="178" t="s">
        <v>580</v>
      </c>
      <c r="AN27" s="453">
        <f t="shared" si="10"/>
        <v>0</v>
      </c>
      <c r="AP27" s="453">
        <f t="shared" si="11"/>
        <v>0</v>
      </c>
      <c r="AQ27" s="453">
        <f t="shared" si="12"/>
        <v>0</v>
      </c>
    </row>
    <row r="28" spans="2:44" ht="16.5" customHeight="1">
      <c r="B28" s="173"/>
      <c r="C28" s="174" t="s">
        <v>578</v>
      </c>
      <c r="D28" s="175"/>
      <c r="E28" s="176" t="s">
        <v>577</v>
      </c>
      <c r="F28" s="175"/>
      <c r="G28" s="177" t="s">
        <v>579</v>
      </c>
      <c r="H28" s="175"/>
      <c r="I28" s="178" t="s">
        <v>580</v>
      </c>
      <c r="J28" s="173"/>
      <c r="L28" s="453">
        <f t="shared" si="13"/>
        <v>0</v>
      </c>
      <c r="N28" s="179" t="str">
        <f t="shared" si="1"/>
        <v/>
      </c>
      <c r="O28" s="176" t="s">
        <v>577</v>
      </c>
      <c r="P28" s="179" t="str">
        <f t="shared" si="2"/>
        <v/>
      </c>
      <c r="R28" s="179" t="str">
        <f t="shared" si="3"/>
        <v/>
      </c>
      <c r="S28" s="176" t="s">
        <v>577</v>
      </c>
      <c r="T28" s="179" t="str">
        <f t="shared" si="4"/>
        <v/>
      </c>
      <c r="U28" s="177" t="s">
        <v>579</v>
      </c>
      <c r="V28" s="180"/>
      <c r="W28" s="178" t="s">
        <v>580</v>
      </c>
      <c r="X28" s="453">
        <f t="shared" si="5"/>
        <v>0</v>
      </c>
      <c r="Z28" s="179" t="str">
        <f t="shared" si="6"/>
        <v/>
      </c>
      <c r="AA28" s="176" t="s">
        <v>577</v>
      </c>
      <c r="AB28" s="179" t="str">
        <f t="shared" si="7"/>
        <v/>
      </c>
      <c r="AC28" s="177" t="s">
        <v>579</v>
      </c>
      <c r="AD28" s="180"/>
      <c r="AE28" s="178" t="s">
        <v>580</v>
      </c>
      <c r="AF28" s="453">
        <f t="shared" si="8"/>
        <v>0</v>
      </c>
      <c r="AH28" s="179" t="str">
        <f t="shared" si="9"/>
        <v/>
      </c>
      <c r="AI28" s="176" t="s">
        <v>577</v>
      </c>
      <c r="AJ28" s="179" t="str">
        <f t="shared" si="0"/>
        <v/>
      </c>
      <c r="AK28" s="177" t="s">
        <v>579</v>
      </c>
      <c r="AL28" s="180"/>
      <c r="AM28" s="178" t="s">
        <v>580</v>
      </c>
      <c r="AN28" s="453">
        <f t="shared" si="10"/>
        <v>0</v>
      </c>
      <c r="AP28" s="453">
        <f t="shared" si="11"/>
        <v>0</v>
      </c>
      <c r="AQ28" s="453">
        <f t="shared" si="12"/>
        <v>0</v>
      </c>
    </row>
    <row r="29" spans="2:44" ht="16.5" customHeight="1">
      <c r="B29" s="173"/>
      <c r="C29" s="174" t="s">
        <v>578</v>
      </c>
      <c r="D29" s="175"/>
      <c r="E29" s="176" t="s">
        <v>577</v>
      </c>
      <c r="F29" s="175"/>
      <c r="G29" s="177" t="s">
        <v>579</v>
      </c>
      <c r="H29" s="175"/>
      <c r="I29" s="178" t="s">
        <v>580</v>
      </c>
      <c r="J29" s="173"/>
      <c r="L29" s="453">
        <f t="shared" si="13"/>
        <v>0</v>
      </c>
      <c r="N29" s="179" t="str">
        <f t="shared" si="1"/>
        <v/>
      </c>
      <c r="O29" s="176" t="s">
        <v>577</v>
      </c>
      <c r="P29" s="179" t="str">
        <f t="shared" si="2"/>
        <v/>
      </c>
      <c r="R29" s="179" t="str">
        <f t="shared" si="3"/>
        <v/>
      </c>
      <c r="S29" s="176" t="s">
        <v>577</v>
      </c>
      <c r="T29" s="179" t="str">
        <f t="shared" si="4"/>
        <v/>
      </c>
      <c r="U29" s="177" t="s">
        <v>579</v>
      </c>
      <c r="V29" s="180"/>
      <c r="W29" s="178" t="s">
        <v>580</v>
      </c>
      <c r="X29" s="453">
        <f>IF(R29="",0,(T29-R29-V29)*24)</f>
        <v>0</v>
      </c>
      <c r="Z29" s="179" t="str">
        <f t="shared" si="6"/>
        <v/>
      </c>
      <c r="AA29" s="176" t="s">
        <v>577</v>
      </c>
      <c r="AB29" s="179" t="str">
        <f t="shared" si="7"/>
        <v/>
      </c>
      <c r="AC29" s="177" t="s">
        <v>579</v>
      </c>
      <c r="AD29" s="180"/>
      <c r="AE29" s="178" t="s">
        <v>580</v>
      </c>
      <c r="AF29" s="453">
        <f t="shared" si="8"/>
        <v>0</v>
      </c>
      <c r="AH29" s="179" t="str">
        <f t="shared" si="9"/>
        <v/>
      </c>
      <c r="AI29" s="176" t="s">
        <v>577</v>
      </c>
      <c r="AJ29" s="179" t="str">
        <f t="shared" si="0"/>
        <v/>
      </c>
      <c r="AK29" s="177" t="s">
        <v>579</v>
      </c>
      <c r="AL29" s="180"/>
      <c r="AM29" s="178" t="s">
        <v>580</v>
      </c>
      <c r="AN29" s="453">
        <f t="shared" si="10"/>
        <v>0</v>
      </c>
      <c r="AP29" s="453">
        <f t="shared" si="11"/>
        <v>0</v>
      </c>
      <c r="AQ29" s="453">
        <f t="shared" si="12"/>
        <v>0</v>
      </c>
    </row>
    <row r="30" spans="2:44" ht="16.5" customHeight="1">
      <c r="B30" s="173"/>
      <c r="C30" s="174" t="s">
        <v>578</v>
      </c>
      <c r="D30" s="175"/>
      <c r="E30" s="176" t="s">
        <v>577</v>
      </c>
      <c r="F30" s="175"/>
      <c r="G30" s="177" t="s">
        <v>579</v>
      </c>
      <c r="H30" s="175"/>
      <c r="I30" s="178" t="s">
        <v>580</v>
      </c>
      <c r="J30" s="173"/>
      <c r="L30" s="453">
        <f t="shared" si="13"/>
        <v>0</v>
      </c>
      <c r="N30" s="179" t="str">
        <f t="shared" si="1"/>
        <v/>
      </c>
      <c r="O30" s="176" t="s">
        <v>577</v>
      </c>
      <c r="P30" s="179" t="str">
        <f t="shared" si="2"/>
        <v/>
      </c>
      <c r="R30" s="179" t="str">
        <f t="shared" si="3"/>
        <v/>
      </c>
      <c r="S30" s="176" t="s">
        <v>577</v>
      </c>
      <c r="T30" s="179" t="str">
        <f t="shared" si="4"/>
        <v/>
      </c>
      <c r="U30" s="177" t="s">
        <v>579</v>
      </c>
      <c r="V30" s="180"/>
      <c r="W30" s="178" t="s">
        <v>580</v>
      </c>
      <c r="X30" s="453">
        <f t="shared" si="5"/>
        <v>0</v>
      </c>
      <c r="Z30" s="179" t="str">
        <f t="shared" si="6"/>
        <v/>
      </c>
      <c r="AA30" s="176" t="s">
        <v>577</v>
      </c>
      <c r="AB30" s="179" t="str">
        <f t="shared" si="7"/>
        <v/>
      </c>
      <c r="AC30" s="177" t="s">
        <v>579</v>
      </c>
      <c r="AD30" s="180"/>
      <c r="AE30" s="178" t="s">
        <v>580</v>
      </c>
      <c r="AF30" s="453">
        <f t="shared" si="8"/>
        <v>0</v>
      </c>
      <c r="AH30" s="179" t="str">
        <f t="shared" si="9"/>
        <v/>
      </c>
      <c r="AI30" s="176" t="s">
        <v>577</v>
      </c>
      <c r="AJ30" s="179" t="str">
        <f t="shared" si="0"/>
        <v/>
      </c>
      <c r="AK30" s="177" t="s">
        <v>579</v>
      </c>
      <c r="AL30" s="180"/>
      <c r="AM30" s="178" t="s">
        <v>580</v>
      </c>
      <c r="AN30" s="453">
        <f t="shared" si="10"/>
        <v>0</v>
      </c>
      <c r="AP30" s="453">
        <f t="shared" si="11"/>
        <v>0</v>
      </c>
      <c r="AQ30" s="453">
        <f t="shared" si="12"/>
        <v>0</v>
      </c>
    </row>
    <row r="31" spans="2:44" ht="16.5" customHeight="1">
      <c r="B31" s="173"/>
      <c r="C31" s="174" t="s">
        <v>578</v>
      </c>
      <c r="D31" s="175"/>
      <c r="E31" s="176" t="s">
        <v>577</v>
      </c>
      <c r="F31" s="175"/>
      <c r="G31" s="177" t="s">
        <v>579</v>
      </c>
      <c r="H31" s="175"/>
      <c r="I31" s="178" t="s">
        <v>580</v>
      </c>
      <c r="J31" s="173"/>
      <c r="L31" s="453">
        <f t="shared" si="13"/>
        <v>0</v>
      </c>
      <c r="N31" s="179" t="str">
        <f t="shared" si="1"/>
        <v/>
      </c>
      <c r="O31" s="176" t="s">
        <v>577</v>
      </c>
      <c r="P31" s="179" t="str">
        <f t="shared" si="2"/>
        <v/>
      </c>
      <c r="R31" s="179" t="str">
        <f t="shared" si="3"/>
        <v/>
      </c>
      <c r="S31" s="176" t="s">
        <v>577</v>
      </c>
      <c r="T31" s="179" t="str">
        <f t="shared" si="4"/>
        <v/>
      </c>
      <c r="U31" s="177" t="s">
        <v>579</v>
      </c>
      <c r="V31" s="180"/>
      <c r="W31" s="178" t="s">
        <v>580</v>
      </c>
      <c r="X31" s="453">
        <f t="shared" si="5"/>
        <v>0</v>
      </c>
      <c r="Z31" s="179" t="str">
        <f>IF(OR(D31="",AND(D31&lt;F31,N31&lt;=D31,D31&lt;=P31,N31&lt;=F31,F31&lt;=P31),J31="宿直"),"",IF(D31&lt;F31,IF(AND(D31&lt;P31,P31&lt;F31),P31,D31),IF(D31&lt;P31,P31,D31)))</f>
        <v/>
      </c>
      <c r="AA31" s="176" t="s">
        <v>577</v>
      </c>
      <c r="AB31" s="179" t="str">
        <f t="shared" si="7"/>
        <v/>
      </c>
      <c r="AC31" s="177" t="s">
        <v>579</v>
      </c>
      <c r="AD31" s="180"/>
      <c r="AE31" s="178" t="s">
        <v>580</v>
      </c>
      <c r="AF31" s="453">
        <f t="shared" si="8"/>
        <v>0</v>
      </c>
      <c r="AH31" s="179" t="str">
        <f t="shared" si="9"/>
        <v/>
      </c>
      <c r="AI31" s="176" t="s">
        <v>577</v>
      </c>
      <c r="AJ31" s="179" t="str">
        <f t="shared" si="0"/>
        <v/>
      </c>
      <c r="AK31" s="177" t="s">
        <v>579</v>
      </c>
      <c r="AL31" s="180"/>
      <c r="AM31" s="178" t="s">
        <v>580</v>
      </c>
      <c r="AN31" s="453">
        <f t="shared" si="10"/>
        <v>0</v>
      </c>
      <c r="AP31" s="453">
        <f t="shared" si="11"/>
        <v>0</v>
      </c>
      <c r="AQ31" s="453">
        <f t="shared" si="12"/>
        <v>0</v>
      </c>
    </row>
    <row r="32" spans="2:44" ht="16.5" customHeight="1">
      <c r="B32" s="173"/>
      <c r="C32" s="174" t="s">
        <v>578</v>
      </c>
      <c r="D32" s="175"/>
      <c r="E32" s="176" t="s">
        <v>577</v>
      </c>
      <c r="F32" s="175"/>
      <c r="G32" s="177" t="s">
        <v>579</v>
      </c>
      <c r="H32" s="175"/>
      <c r="I32" s="178" t="s">
        <v>580</v>
      </c>
      <c r="J32" s="173"/>
      <c r="L32" s="453">
        <f t="shared" si="13"/>
        <v>0</v>
      </c>
      <c r="N32" s="179" t="str">
        <f t="shared" si="1"/>
        <v/>
      </c>
      <c r="O32" s="176" t="s">
        <v>577</v>
      </c>
      <c r="P32" s="179" t="str">
        <f t="shared" si="2"/>
        <v/>
      </c>
      <c r="R32" s="179" t="str">
        <f t="shared" si="3"/>
        <v/>
      </c>
      <c r="S32" s="176" t="s">
        <v>577</v>
      </c>
      <c r="T32" s="179" t="str">
        <f t="shared" si="4"/>
        <v/>
      </c>
      <c r="U32" s="177" t="s">
        <v>579</v>
      </c>
      <c r="V32" s="180"/>
      <c r="W32" s="178" t="s">
        <v>580</v>
      </c>
      <c r="X32" s="453">
        <f t="shared" si="5"/>
        <v>0</v>
      </c>
      <c r="Z32" s="179" t="str">
        <f t="shared" si="6"/>
        <v/>
      </c>
      <c r="AA32" s="176" t="s">
        <v>577</v>
      </c>
      <c r="AB32" s="179" t="str">
        <f t="shared" si="7"/>
        <v/>
      </c>
      <c r="AC32" s="177" t="s">
        <v>579</v>
      </c>
      <c r="AD32" s="180"/>
      <c r="AE32" s="178" t="s">
        <v>580</v>
      </c>
      <c r="AF32" s="453">
        <f t="shared" si="8"/>
        <v>0</v>
      </c>
      <c r="AH32" s="179" t="str">
        <f t="shared" si="9"/>
        <v/>
      </c>
      <c r="AI32" s="176" t="s">
        <v>577</v>
      </c>
      <c r="AJ32" s="179" t="str">
        <f t="shared" si="0"/>
        <v/>
      </c>
      <c r="AK32" s="177" t="s">
        <v>579</v>
      </c>
      <c r="AL32" s="180"/>
      <c r="AM32" s="178" t="s">
        <v>580</v>
      </c>
      <c r="AN32" s="453">
        <f t="shared" si="10"/>
        <v>0</v>
      </c>
      <c r="AP32" s="453">
        <f t="shared" si="11"/>
        <v>0</v>
      </c>
      <c r="AQ32" s="453">
        <f t="shared" si="12"/>
        <v>0</v>
      </c>
    </row>
    <row r="33" spans="2:43" ht="16.5" customHeight="1">
      <c r="B33" s="173"/>
      <c r="C33" s="174" t="s">
        <v>578</v>
      </c>
      <c r="D33" s="175"/>
      <c r="E33" s="176" t="s">
        <v>577</v>
      </c>
      <c r="F33" s="175"/>
      <c r="G33" s="177" t="s">
        <v>579</v>
      </c>
      <c r="H33" s="175"/>
      <c r="I33" s="178" t="s">
        <v>580</v>
      </c>
      <c r="J33" s="173"/>
      <c r="L33" s="453">
        <f t="shared" si="13"/>
        <v>0</v>
      </c>
      <c r="N33" s="179" t="str">
        <f t="shared" si="1"/>
        <v/>
      </c>
      <c r="O33" s="176" t="s">
        <v>577</v>
      </c>
      <c r="P33" s="179" t="str">
        <f t="shared" si="2"/>
        <v/>
      </c>
      <c r="R33" s="179" t="str">
        <f t="shared" si="3"/>
        <v/>
      </c>
      <c r="S33" s="176" t="s">
        <v>577</v>
      </c>
      <c r="T33" s="179" t="str">
        <f t="shared" si="4"/>
        <v/>
      </c>
      <c r="U33" s="177" t="s">
        <v>579</v>
      </c>
      <c r="V33" s="180"/>
      <c r="W33" s="178" t="s">
        <v>580</v>
      </c>
      <c r="X33" s="453">
        <f t="shared" si="5"/>
        <v>0</v>
      </c>
      <c r="Z33" s="179" t="str">
        <f t="shared" si="6"/>
        <v/>
      </c>
      <c r="AA33" s="176" t="s">
        <v>577</v>
      </c>
      <c r="AB33" s="179" t="str">
        <f t="shared" si="7"/>
        <v/>
      </c>
      <c r="AC33" s="177" t="s">
        <v>579</v>
      </c>
      <c r="AD33" s="180"/>
      <c r="AE33" s="178" t="s">
        <v>580</v>
      </c>
      <c r="AF33" s="453">
        <f t="shared" si="8"/>
        <v>0</v>
      </c>
      <c r="AH33" s="179" t="str">
        <f t="shared" si="9"/>
        <v/>
      </c>
      <c r="AI33" s="176" t="s">
        <v>577</v>
      </c>
      <c r="AJ33" s="179" t="str">
        <f t="shared" si="0"/>
        <v/>
      </c>
      <c r="AK33" s="177" t="s">
        <v>579</v>
      </c>
      <c r="AL33" s="180"/>
      <c r="AM33" s="178" t="s">
        <v>580</v>
      </c>
      <c r="AN33" s="453">
        <f t="shared" si="10"/>
        <v>0</v>
      </c>
      <c r="AP33" s="453">
        <f t="shared" si="11"/>
        <v>0</v>
      </c>
      <c r="AQ33" s="453">
        <f t="shared" si="12"/>
        <v>0</v>
      </c>
    </row>
    <row r="34" spans="2:43" ht="16.5" customHeight="1">
      <c r="B34" s="173"/>
      <c r="C34" s="174" t="s">
        <v>578</v>
      </c>
      <c r="D34" s="175"/>
      <c r="E34" s="176" t="s">
        <v>577</v>
      </c>
      <c r="F34" s="175"/>
      <c r="G34" s="177" t="s">
        <v>579</v>
      </c>
      <c r="H34" s="175"/>
      <c r="I34" s="178" t="s">
        <v>580</v>
      </c>
      <c r="J34" s="173"/>
      <c r="L34" s="453">
        <f t="shared" si="13"/>
        <v>0</v>
      </c>
      <c r="N34" s="179" t="str">
        <f t="shared" si="1"/>
        <v/>
      </c>
      <c r="O34" s="176" t="s">
        <v>577</v>
      </c>
      <c r="P34" s="179" t="str">
        <f t="shared" si="2"/>
        <v/>
      </c>
      <c r="R34" s="179" t="str">
        <f t="shared" si="3"/>
        <v/>
      </c>
      <c r="S34" s="176" t="s">
        <v>577</v>
      </c>
      <c r="T34" s="179" t="str">
        <f t="shared" si="4"/>
        <v/>
      </c>
      <c r="U34" s="177" t="s">
        <v>579</v>
      </c>
      <c r="V34" s="180"/>
      <c r="W34" s="178" t="s">
        <v>580</v>
      </c>
      <c r="X34" s="453">
        <f t="shared" si="5"/>
        <v>0</v>
      </c>
      <c r="Z34" s="179" t="str">
        <f t="shared" si="6"/>
        <v/>
      </c>
      <c r="AA34" s="176" t="s">
        <v>577</v>
      </c>
      <c r="AB34" s="179" t="str">
        <f t="shared" si="7"/>
        <v/>
      </c>
      <c r="AC34" s="177" t="s">
        <v>579</v>
      </c>
      <c r="AD34" s="180"/>
      <c r="AE34" s="178" t="s">
        <v>580</v>
      </c>
      <c r="AF34" s="453">
        <f t="shared" si="8"/>
        <v>0</v>
      </c>
      <c r="AH34" s="179" t="str">
        <f t="shared" si="9"/>
        <v/>
      </c>
      <c r="AI34" s="176" t="s">
        <v>577</v>
      </c>
      <c r="AJ34" s="179" t="str">
        <f t="shared" si="0"/>
        <v/>
      </c>
      <c r="AK34" s="177" t="s">
        <v>579</v>
      </c>
      <c r="AL34" s="180"/>
      <c r="AM34" s="178" t="s">
        <v>580</v>
      </c>
      <c r="AN34" s="453">
        <f t="shared" si="10"/>
        <v>0</v>
      </c>
      <c r="AP34" s="453">
        <f t="shared" si="11"/>
        <v>0</v>
      </c>
      <c r="AQ34" s="453">
        <f t="shared" si="12"/>
        <v>0</v>
      </c>
    </row>
    <row r="35" spans="2:43" ht="16.5" customHeight="1">
      <c r="B35" s="173"/>
      <c r="C35" s="174" t="s">
        <v>578</v>
      </c>
      <c r="D35" s="175"/>
      <c r="E35" s="176" t="s">
        <v>577</v>
      </c>
      <c r="F35" s="175"/>
      <c r="G35" s="177" t="s">
        <v>579</v>
      </c>
      <c r="H35" s="175"/>
      <c r="I35" s="178" t="s">
        <v>580</v>
      </c>
      <c r="J35" s="173"/>
      <c r="L35" s="453">
        <f t="shared" si="13"/>
        <v>0</v>
      </c>
      <c r="N35" s="179" t="str">
        <f t="shared" si="1"/>
        <v/>
      </c>
      <c r="O35" s="176" t="s">
        <v>577</v>
      </c>
      <c r="P35" s="179" t="str">
        <f t="shared" si="2"/>
        <v/>
      </c>
      <c r="R35" s="179" t="str">
        <f t="shared" si="3"/>
        <v/>
      </c>
      <c r="S35" s="176" t="s">
        <v>577</v>
      </c>
      <c r="T35" s="179" t="str">
        <f t="shared" si="4"/>
        <v/>
      </c>
      <c r="U35" s="177" t="s">
        <v>579</v>
      </c>
      <c r="V35" s="180"/>
      <c r="W35" s="178" t="s">
        <v>580</v>
      </c>
      <c r="X35" s="453">
        <f t="shared" si="5"/>
        <v>0</v>
      </c>
      <c r="Z35" s="179" t="str">
        <f t="shared" si="6"/>
        <v/>
      </c>
      <c r="AA35" s="176" t="s">
        <v>577</v>
      </c>
      <c r="AB35" s="179" t="str">
        <f t="shared" si="7"/>
        <v/>
      </c>
      <c r="AC35" s="177" t="s">
        <v>579</v>
      </c>
      <c r="AD35" s="180"/>
      <c r="AE35" s="178" t="s">
        <v>580</v>
      </c>
      <c r="AF35" s="453">
        <f t="shared" si="8"/>
        <v>0</v>
      </c>
      <c r="AH35" s="179" t="str">
        <f t="shared" si="9"/>
        <v/>
      </c>
      <c r="AI35" s="176" t="s">
        <v>577</v>
      </c>
      <c r="AJ35" s="179" t="str">
        <f t="shared" si="0"/>
        <v/>
      </c>
      <c r="AK35" s="177" t="s">
        <v>579</v>
      </c>
      <c r="AL35" s="180"/>
      <c r="AM35" s="178" t="s">
        <v>580</v>
      </c>
      <c r="AN35" s="453">
        <f t="shared" si="10"/>
        <v>0</v>
      </c>
      <c r="AP35" s="453">
        <f t="shared" si="11"/>
        <v>0</v>
      </c>
      <c r="AQ35" s="453">
        <f t="shared" si="12"/>
        <v>0</v>
      </c>
    </row>
    <row r="36" spans="2:43" ht="16.5" customHeight="1">
      <c r="B36" s="173"/>
      <c r="C36" s="174" t="s">
        <v>578</v>
      </c>
      <c r="D36" s="175"/>
      <c r="E36" s="176" t="s">
        <v>577</v>
      </c>
      <c r="F36" s="175"/>
      <c r="G36" s="177" t="s">
        <v>579</v>
      </c>
      <c r="H36" s="175"/>
      <c r="I36" s="178" t="s">
        <v>580</v>
      </c>
      <c r="J36" s="173"/>
      <c r="L36" s="453">
        <f t="shared" si="13"/>
        <v>0</v>
      </c>
      <c r="N36" s="179" t="str">
        <f t="shared" si="1"/>
        <v/>
      </c>
      <c r="O36" s="176" t="s">
        <v>577</v>
      </c>
      <c r="P36" s="179" t="str">
        <f t="shared" si="2"/>
        <v/>
      </c>
      <c r="R36" s="179" t="str">
        <f t="shared" si="3"/>
        <v/>
      </c>
      <c r="S36" s="176" t="s">
        <v>577</v>
      </c>
      <c r="T36" s="179" t="str">
        <f t="shared" si="4"/>
        <v/>
      </c>
      <c r="U36" s="177" t="s">
        <v>579</v>
      </c>
      <c r="V36" s="180"/>
      <c r="W36" s="178" t="s">
        <v>580</v>
      </c>
      <c r="X36" s="453">
        <f t="shared" si="5"/>
        <v>0</v>
      </c>
      <c r="Z36" s="179" t="str">
        <f t="shared" si="6"/>
        <v/>
      </c>
      <c r="AA36" s="176" t="s">
        <v>577</v>
      </c>
      <c r="AB36" s="179" t="str">
        <f t="shared" si="7"/>
        <v/>
      </c>
      <c r="AC36" s="177" t="s">
        <v>579</v>
      </c>
      <c r="AD36" s="180"/>
      <c r="AE36" s="178" t="s">
        <v>580</v>
      </c>
      <c r="AF36" s="453">
        <f t="shared" si="8"/>
        <v>0</v>
      </c>
      <c r="AH36" s="179" t="str">
        <f t="shared" si="9"/>
        <v/>
      </c>
      <c r="AI36" s="176" t="s">
        <v>577</v>
      </c>
      <c r="AJ36" s="179" t="str">
        <f t="shared" si="0"/>
        <v/>
      </c>
      <c r="AK36" s="177" t="s">
        <v>579</v>
      </c>
      <c r="AL36" s="180"/>
      <c r="AM36" s="178" t="s">
        <v>580</v>
      </c>
      <c r="AN36" s="453">
        <f t="shared" si="10"/>
        <v>0</v>
      </c>
      <c r="AP36" s="453">
        <f t="shared" si="11"/>
        <v>0</v>
      </c>
      <c r="AQ36" s="453">
        <f t="shared" si="12"/>
        <v>0</v>
      </c>
    </row>
    <row r="37" spans="2:43" ht="16.5" customHeight="1">
      <c r="B37" s="173"/>
      <c r="C37" s="174" t="s">
        <v>578</v>
      </c>
      <c r="D37" s="175"/>
      <c r="E37" s="176" t="s">
        <v>577</v>
      </c>
      <c r="F37" s="175"/>
      <c r="G37" s="177" t="s">
        <v>579</v>
      </c>
      <c r="H37" s="175"/>
      <c r="I37" s="178" t="s">
        <v>580</v>
      </c>
      <c r="J37" s="173"/>
      <c r="L37" s="453">
        <f t="shared" si="13"/>
        <v>0</v>
      </c>
      <c r="N37" s="179" t="str">
        <f t="shared" si="1"/>
        <v/>
      </c>
      <c r="O37" s="176" t="s">
        <v>577</v>
      </c>
      <c r="P37" s="179" t="str">
        <f t="shared" si="2"/>
        <v/>
      </c>
      <c r="R37" s="179" t="str">
        <f t="shared" si="3"/>
        <v/>
      </c>
      <c r="S37" s="176" t="s">
        <v>577</v>
      </c>
      <c r="T37" s="179" t="str">
        <f t="shared" si="4"/>
        <v/>
      </c>
      <c r="U37" s="177" t="s">
        <v>579</v>
      </c>
      <c r="V37" s="180"/>
      <c r="W37" s="178" t="s">
        <v>580</v>
      </c>
      <c r="X37" s="453">
        <f t="shared" si="5"/>
        <v>0</v>
      </c>
      <c r="Z37" s="179" t="str">
        <f t="shared" si="6"/>
        <v/>
      </c>
      <c r="AA37" s="176" t="s">
        <v>577</v>
      </c>
      <c r="AB37" s="179" t="str">
        <f t="shared" si="7"/>
        <v/>
      </c>
      <c r="AC37" s="177" t="s">
        <v>579</v>
      </c>
      <c r="AD37" s="180"/>
      <c r="AE37" s="178" t="s">
        <v>580</v>
      </c>
      <c r="AF37" s="453">
        <f t="shared" si="8"/>
        <v>0</v>
      </c>
      <c r="AH37" s="179" t="str">
        <f t="shared" si="9"/>
        <v/>
      </c>
      <c r="AI37" s="176" t="s">
        <v>577</v>
      </c>
      <c r="AJ37" s="179" t="str">
        <f t="shared" si="0"/>
        <v/>
      </c>
      <c r="AK37" s="177" t="s">
        <v>579</v>
      </c>
      <c r="AL37" s="180"/>
      <c r="AM37" s="178" t="s">
        <v>580</v>
      </c>
      <c r="AN37" s="453">
        <f t="shared" si="10"/>
        <v>0</v>
      </c>
      <c r="AP37" s="453">
        <f t="shared" si="11"/>
        <v>0</v>
      </c>
      <c r="AQ37" s="453">
        <f t="shared" si="12"/>
        <v>0</v>
      </c>
    </row>
    <row r="38" spans="2:43" s="186" customFormat="1" ht="16.5" customHeight="1">
      <c r="B38" s="173"/>
      <c r="C38" s="182" t="s">
        <v>578</v>
      </c>
      <c r="D38" s="175"/>
      <c r="E38" s="183" t="s">
        <v>577</v>
      </c>
      <c r="F38" s="175"/>
      <c r="G38" s="184" t="s">
        <v>579</v>
      </c>
      <c r="H38" s="175"/>
      <c r="I38" s="185" t="s">
        <v>580</v>
      </c>
      <c r="J38" s="173"/>
      <c r="L38" s="453">
        <f t="shared" si="13"/>
        <v>0</v>
      </c>
      <c r="N38" s="179" t="str">
        <f t="shared" si="1"/>
        <v/>
      </c>
      <c r="O38" s="183" t="s">
        <v>577</v>
      </c>
      <c r="P38" s="179" t="str">
        <f t="shared" si="2"/>
        <v/>
      </c>
      <c r="R38" s="179" t="str">
        <f t="shared" si="3"/>
        <v/>
      </c>
      <c r="S38" s="183" t="s">
        <v>577</v>
      </c>
      <c r="T38" s="179" t="str">
        <f t="shared" si="4"/>
        <v/>
      </c>
      <c r="U38" s="184" t="s">
        <v>579</v>
      </c>
      <c r="V38" s="180"/>
      <c r="W38" s="185" t="s">
        <v>580</v>
      </c>
      <c r="X38" s="453">
        <f t="shared" si="5"/>
        <v>0</v>
      </c>
      <c r="Z38" s="179" t="str">
        <f t="shared" si="6"/>
        <v/>
      </c>
      <c r="AA38" s="183" t="s">
        <v>577</v>
      </c>
      <c r="AB38" s="179" t="str">
        <f t="shared" si="7"/>
        <v/>
      </c>
      <c r="AC38" s="184" t="s">
        <v>579</v>
      </c>
      <c r="AD38" s="180"/>
      <c r="AE38" s="185" t="s">
        <v>580</v>
      </c>
      <c r="AF38" s="453">
        <f t="shared" si="8"/>
        <v>0</v>
      </c>
      <c r="AH38" s="179" t="str">
        <f t="shared" si="9"/>
        <v/>
      </c>
      <c r="AI38" s="183" t="s">
        <v>577</v>
      </c>
      <c r="AJ38" s="179" t="str">
        <f t="shared" si="0"/>
        <v/>
      </c>
      <c r="AK38" s="184" t="s">
        <v>579</v>
      </c>
      <c r="AL38" s="180"/>
      <c r="AM38" s="185" t="s">
        <v>580</v>
      </c>
      <c r="AN38" s="453">
        <f t="shared" si="10"/>
        <v>0</v>
      </c>
      <c r="AP38" s="453">
        <f t="shared" si="11"/>
        <v>0</v>
      </c>
      <c r="AQ38" s="453">
        <f t="shared" si="12"/>
        <v>0</v>
      </c>
    </row>
    <row r="39" spans="2:43" s="186" customFormat="1" ht="16.5" customHeight="1">
      <c r="B39" s="173"/>
      <c r="C39" s="182" t="s">
        <v>578</v>
      </c>
      <c r="D39" s="175"/>
      <c r="E39" s="183" t="s">
        <v>577</v>
      </c>
      <c r="F39" s="175"/>
      <c r="G39" s="184" t="s">
        <v>579</v>
      </c>
      <c r="H39" s="175"/>
      <c r="I39" s="185" t="s">
        <v>580</v>
      </c>
      <c r="J39" s="173"/>
      <c r="L39" s="453">
        <f t="shared" si="13"/>
        <v>0</v>
      </c>
      <c r="N39" s="179" t="str">
        <f t="shared" si="1"/>
        <v/>
      </c>
      <c r="O39" s="183" t="s">
        <v>577</v>
      </c>
      <c r="P39" s="179" t="str">
        <f t="shared" si="2"/>
        <v/>
      </c>
      <c r="R39" s="179" t="str">
        <f t="shared" si="3"/>
        <v/>
      </c>
      <c r="S39" s="183" t="s">
        <v>577</v>
      </c>
      <c r="T39" s="179" t="str">
        <f t="shared" si="4"/>
        <v/>
      </c>
      <c r="U39" s="184" t="s">
        <v>579</v>
      </c>
      <c r="V39" s="180"/>
      <c r="W39" s="185" t="s">
        <v>580</v>
      </c>
      <c r="X39" s="453">
        <f t="shared" si="5"/>
        <v>0</v>
      </c>
      <c r="Z39" s="179" t="str">
        <f t="shared" si="6"/>
        <v/>
      </c>
      <c r="AA39" s="183" t="s">
        <v>577</v>
      </c>
      <c r="AB39" s="179" t="str">
        <f t="shared" si="7"/>
        <v/>
      </c>
      <c r="AC39" s="184" t="s">
        <v>579</v>
      </c>
      <c r="AD39" s="180"/>
      <c r="AE39" s="185" t="s">
        <v>580</v>
      </c>
      <c r="AF39" s="453">
        <f t="shared" si="8"/>
        <v>0</v>
      </c>
      <c r="AH39" s="179" t="str">
        <f t="shared" si="9"/>
        <v/>
      </c>
      <c r="AI39" s="183" t="s">
        <v>577</v>
      </c>
      <c r="AJ39" s="179" t="str">
        <f t="shared" si="0"/>
        <v/>
      </c>
      <c r="AK39" s="184" t="s">
        <v>579</v>
      </c>
      <c r="AL39" s="180"/>
      <c r="AM39" s="185" t="s">
        <v>580</v>
      </c>
      <c r="AN39" s="453">
        <f t="shared" si="10"/>
        <v>0</v>
      </c>
      <c r="AP39" s="453">
        <f t="shared" si="11"/>
        <v>0</v>
      </c>
      <c r="AQ39" s="453">
        <f t="shared" si="12"/>
        <v>0</v>
      </c>
    </row>
    <row r="40" spans="2:43" s="186" customFormat="1" ht="16.5" customHeight="1">
      <c r="B40" s="173"/>
      <c r="C40" s="182" t="s">
        <v>578</v>
      </c>
      <c r="D40" s="175"/>
      <c r="E40" s="183" t="s">
        <v>577</v>
      </c>
      <c r="F40" s="175"/>
      <c r="G40" s="184" t="s">
        <v>579</v>
      </c>
      <c r="H40" s="175"/>
      <c r="I40" s="185" t="s">
        <v>580</v>
      </c>
      <c r="J40" s="173"/>
      <c r="L40" s="453">
        <f t="shared" si="13"/>
        <v>0</v>
      </c>
      <c r="N40" s="179" t="str">
        <f t="shared" si="1"/>
        <v/>
      </c>
      <c r="O40" s="183" t="s">
        <v>577</v>
      </c>
      <c r="P40" s="179" t="str">
        <f t="shared" si="2"/>
        <v/>
      </c>
      <c r="R40" s="179" t="str">
        <f t="shared" si="3"/>
        <v/>
      </c>
      <c r="S40" s="183" t="s">
        <v>577</v>
      </c>
      <c r="T40" s="179" t="str">
        <f t="shared" si="4"/>
        <v/>
      </c>
      <c r="U40" s="184" t="s">
        <v>579</v>
      </c>
      <c r="V40" s="180"/>
      <c r="W40" s="185" t="s">
        <v>580</v>
      </c>
      <c r="X40" s="453">
        <f t="shared" si="5"/>
        <v>0</v>
      </c>
      <c r="Z40" s="179" t="str">
        <f t="shared" si="6"/>
        <v/>
      </c>
      <c r="AA40" s="183" t="s">
        <v>577</v>
      </c>
      <c r="AB40" s="179" t="str">
        <f t="shared" si="7"/>
        <v/>
      </c>
      <c r="AC40" s="184" t="s">
        <v>579</v>
      </c>
      <c r="AD40" s="180"/>
      <c r="AE40" s="185" t="s">
        <v>580</v>
      </c>
      <c r="AF40" s="453">
        <f t="shared" si="8"/>
        <v>0</v>
      </c>
      <c r="AH40" s="179" t="str">
        <f t="shared" si="9"/>
        <v/>
      </c>
      <c r="AI40" s="183" t="s">
        <v>577</v>
      </c>
      <c r="AJ40" s="179" t="str">
        <f t="shared" si="0"/>
        <v/>
      </c>
      <c r="AK40" s="184" t="s">
        <v>579</v>
      </c>
      <c r="AL40" s="180"/>
      <c r="AM40" s="185" t="s">
        <v>580</v>
      </c>
      <c r="AN40" s="453">
        <f t="shared" si="10"/>
        <v>0</v>
      </c>
      <c r="AP40" s="453">
        <f t="shared" si="11"/>
        <v>0</v>
      </c>
      <c r="AQ40" s="453">
        <f t="shared" si="12"/>
        <v>0</v>
      </c>
    </row>
    <row r="41" spans="2:43" s="186" customFormat="1" ht="16.5" customHeight="1">
      <c r="B41" s="173"/>
      <c r="C41" s="182" t="s">
        <v>578</v>
      </c>
      <c r="D41" s="175"/>
      <c r="E41" s="183" t="s">
        <v>577</v>
      </c>
      <c r="F41" s="175"/>
      <c r="G41" s="184" t="s">
        <v>579</v>
      </c>
      <c r="H41" s="175"/>
      <c r="I41" s="185" t="s">
        <v>580</v>
      </c>
      <c r="J41" s="173"/>
      <c r="L41" s="453">
        <f>IF(OR(D41="",F41=""),0,(IF(D41&gt;F41,1,0)-D41+F41-H41)*24)</f>
        <v>0</v>
      </c>
      <c r="N41" s="179" t="str">
        <f t="shared" si="1"/>
        <v/>
      </c>
      <c r="O41" s="183" t="s">
        <v>577</v>
      </c>
      <c r="P41" s="179" t="str">
        <f t="shared" si="2"/>
        <v/>
      </c>
      <c r="R41" s="179" t="str">
        <f>IF(OR(D41="",D41&lt;N41,P41&lt;=D41),"",D41)</f>
        <v/>
      </c>
      <c r="S41" s="183" t="s">
        <v>577</v>
      </c>
      <c r="T41" s="179" t="str">
        <f>IF(R41="","",IF(D41&lt;F41,IF(F41&lt;=P41,F41,P41),P41))</f>
        <v/>
      </c>
      <c r="U41" s="184" t="s">
        <v>579</v>
      </c>
      <c r="V41" s="180"/>
      <c r="W41" s="185" t="s">
        <v>580</v>
      </c>
      <c r="X41" s="453">
        <f>IF(R41="",0,(T41-R41-V41)*24)</f>
        <v>0</v>
      </c>
      <c r="Z41" s="179" t="str">
        <f>IF(OR(D41="",AND(D41&lt;F41,N41&lt;=D41,D41&lt;=P41,N41&lt;=F41,F41&lt;=P41),J41="宿直"),"",IF(D41&lt;F41,IF(AND(D41&lt;P41,P41&lt;F41),P41,D41),IF(D41&lt;P41,P41,D41)))</f>
        <v/>
      </c>
      <c r="AA41" s="183" t="s">
        <v>577</v>
      </c>
      <c r="AB41" s="179" t="str">
        <f>IF(Z41="","",IF(D41&lt;F41,IF(P41&lt;F41,F41,IF(F41&lt;N41,F41,N41)),IF(F41&lt;N41,F41,N41)))</f>
        <v/>
      </c>
      <c r="AC41" s="184" t="s">
        <v>579</v>
      </c>
      <c r="AD41" s="180"/>
      <c r="AE41" s="185" t="s">
        <v>580</v>
      </c>
      <c r="AF41" s="453">
        <f>IF(Z41="",0,(IF(Z41&gt;AB41,1,0)-Z41+AB41-AD41)*24)</f>
        <v>0</v>
      </c>
      <c r="AH41" s="179" t="str">
        <f>IF(OR(AND(D41&lt;F41,D41&lt;N41),AND(D41&gt;F41,F41&gt;N41)),N41,"")</f>
        <v/>
      </c>
      <c r="AI41" s="183" t="s">
        <v>577</v>
      </c>
      <c r="AJ41" s="179" t="str">
        <f>IF(AH41="","",F41)</f>
        <v/>
      </c>
      <c r="AK41" s="184" t="s">
        <v>579</v>
      </c>
      <c r="AL41" s="180"/>
      <c r="AM41" s="185" t="s">
        <v>580</v>
      </c>
      <c r="AN41" s="453">
        <f>IF(AH41="",0,(IF(AH41&gt;AJ41,1,0)-AH41+AJ41-AL41)*24)</f>
        <v>0</v>
      </c>
      <c r="AP41" s="453">
        <f>X41+AN41</f>
        <v>0</v>
      </c>
      <c r="AQ41" s="453">
        <f>IF(X41&lt;6,X41,IF(X41&lt;8,X41+0.75,X41+1))+IF(AN41&lt;6,AN41,IF(AN41&lt;8,AN41+0.75,AN41+1))</f>
        <v>0</v>
      </c>
    </row>
    <row r="42" spans="2:43" s="186" customFormat="1" ht="16.5" customHeight="1">
      <c r="B42" s="173"/>
      <c r="C42" s="182" t="s">
        <v>578</v>
      </c>
      <c r="D42" s="175"/>
      <c r="E42" s="183" t="s">
        <v>577</v>
      </c>
      <c r="F42" s="175"/>
      <c r="G42" s="184" t="s">
        <v>579</v>
      </c>
      <c r="H42" s="175"/>
      <c r="I42" s="185" t="s">
        <v>580</v>
      </c>
      <c r="J42" s="173"/>
      <c r="L42" s="453">
        <f>IF(OR(D42="",F42=""),0,(IF(D42&gt;F42,1,0)-D42+F42-H42)*24)</f>
        <v>0</v>
      </c>
      <c r="N42" s="179" t="str">
        <f t="shared" si="1"/>
        <v/>
      </c>
      <c r="O42" s="183" t="s">
        <v>577</v>
      </c>
      <c r="P42" s="179" t="str">
        <f t="shared" si="2"/>
        <v/>
      </c>
      <c r="R42" s="179" t="str">
        <f>IF(OR(D42="",D42&lt;N42,P42&lt;=D42),"",D42)</f>
        <v/>
      </c>
      <c r="S42" s="183" t="s">
        <v>577</v>
      </c>
      <c r="T42" s="179" t="str">
        <f>IF(R42="","",IF(D42&lt;F42,IF(F42&lt;=P42,F42,P42),P42))</f>
        <v/>
      </c>
      <c r="U42" s="184" t="s">
        <v>579</v>
      </c>
      <c r="V42" s="180"/>
      <c r="W42" s="185" t="s">
        <v>580</v>
      </c>
      <c r="X42" s="453">
        <f>IF(R42="",0,(T42-R42-V42)*24)</f>
        <v>0</v>
      </c>
      <c r="Z42" s="179" t="str">
        <f>IF(OR(D42="",AND(D42&lt;F42,N42&lt;=D42,D42&lt;=P42,N42&lt;=F42,F42&lt;=P42),J42="宿直"),"",IF(D42&lt;F42,IF(AND(D42&lt;P42,P42&lt;F42),P42,D42),IF(D42&lt;P42,P42,D42)))</f>
        <v/>
      </c>
      <c r="AA42" s="183" t="s">
        <v>577</v>
      </c>
      <c r="AB42" s="179" t="str">
        <f>IF(Z42="","",IF(D42&lt;F42,IF(P42&lt;F42,F42,IF(F42&lt;N42,F42,N42)),IF(F42&lt;N42,F42,N42)))</f>
        <v/>
      </c>
      <c r="AC42" s="184" t="s">
        <v>579</v>
      </c>
      <c r="AD42" s="180"/>
      <c r="AE42" s="185" t="s">
        <v>580</v>
      </c>
      <c r="AF42" s="453">
        <f>IF(Z42="",0,(IF(Z42&gt;AB42,1,0)-Z42+AB42-AD42)*24)</f>
        <v>0</v>
      </c>
      <c r="AH42" s="179" t="str">
        <f>IF(OR(AND(D42&lt;F42,D42&lt;N42),AND(D42&gt;F42,F42&gt;N42)),N42,"")</f>
        <v/>
      </c>
      <c r="AI42" s="183" t="s">
        <v>577</v>
      </c>
      <c r="AJ42" s="179" t="str">
        <f>IF(AH42="","",F42)</f>
        <v/>
      </c>
      <c r="AK42" s="184" t="s">
        <v>579</v>
      </c>
      <c r="AL42" s="180"/>
      <c r="AM42" s="185" t="s">
        <v>580</v>
      </c>
      <c r="AN42" s="453">
        <f>IF(AH42="",0,(IF(AH42&gt;AJ42,1,0)-AH42+AJ42-AL42)*24)</f>
        <v>0</v>
      </c>
      <c r="AP42" s="453">
        <f>X42+AN42</f>
        <v>0</v>
      </c>
      <c r="AQ42" s="453">
        <f>IF(X42&lt;6,X42,IF(X42&lt;8,X42+0.75,X42+1))+IF(AN42&lt;6,AN42,IF(AN42&lt;8,AN42+0.75,AN42+1))</f>
        <v>0</v>
      </c>
    </row>
    <row r="43" spans="2:43" s="186" customFormat="1" ht="16.5" customHeight="1">
      <c r="B43" s="173"/>
      <c r="C43" s="182" t="s">
        <v>578</v>
      </c>
      <c r="D43" s="175"/>
      <c r="E43" s="183" t="s">
        <v>577</v>
      </c>
      <c r="F43" s="175"/>
      <c r="G43" s="184" t="s">
        <v>579</v>
      </c>
      <c r="H43" s="175"/>
      <c r="I43" s="185" t="s">
        <v>580</v>
      </c>
      <c r="J43" s="173"/>
      <c r="L43" s="453">
        <f>IF(OR(D43="",F43=""),0,(IF(D43&gt;F43,1,0)-D43+F43-H43)*24)</f>
        <v>0</v>
      </c>
      <c r="N43" s="179" t="str">
        <f t="shared" si="1"/>
        <v/>
      </c>
      <c r="O43" s="183" t="s">
        <v>577</v>
      </c>
      <c r="P43" s="179" t="str">
        <f t="shared" si="2"/>
        <v/>
      </c>
      <c r="R43" s="179" t="str">
        <f>IF(OR(D43="",D43&lt;N43,P43&lt;=D43),"",D43)</f>
        <v/>
      </c>
      <c r="S43" s="183" t="s">
        <v>577</v>
      </c>
      <c r="T43" s="179" t="str">
        <f>IF(R43="","",IF(D43&lt;F43,IF(F43&lt;=P43,F43,P43),P43))</f>
        <v/>
      </c>
      <c r="U43" s="184" t="s">
        <v>579</v>
      </c>
      <c r="V43" s="180"/>
      <c r="W43" s="185" t="s">
        <v>580</v>
      </c>
      <c r="X43" s="453">
        <f>IF(R43="",0,(T43-R43-V43)*24)</f>
        <v>0</v>
      </c>
      <c r="Z43" s="179" t="str">
        <f>IF(OR(D43="",AND(D43&lt;F43,N43&lt;=D43,D43&lt;=P43,N43&lt;=F43,F43&lt;=P43),J43="宿直"),"",IF(D43&lt;F43,IF(AND(D43&lt;P43,P43&lt;F43),P43,D43),IF(D43&lt;P43,P43,D43)))</f>
        <v/>
      </c>
      <c r="AA43" s="183" t="s">
        <v>577</v>
      </c>
      <c r="AB43" s="179" t="str">
        <f>IF(Z43="","",IF(D43&lt;F43,IF(P43&lt;F43,F43,IF(F43&lt;N43,F43,N43)),IF(F43&lt;N43,F43,N43)))</f>
        <v/>
      </c>
      <c r="AC43" s="184" t="s">
        <v>579</v>
      </c>
      <c r="AD43" s="180"/>
      <c r="AE43" s="185" t="s">
        <v>580</v>
      </c>
      <c r="AF43" s="453">
        <f>IF(Z43="",0,(IF(Z43&gt;AB43,1,0)-Z43+AB43-AD43)*24)</f>
        <v>0</v>
      </c>
      <c r="AH43" s="179" t="str">
        <f>IF(OR(AND(D43&lt;F43,D43&lt;N43),AND(D43&gt;F43,F43&gt;N43)),N43,"")</f>
        <v/>
      </c>
      <c r="AI43" s="183" t="s">
        <v>577</v>
      </c>
      <c r="AJ43" s="179" t="str">
        <f>IF(AH43="","",F43)</f>
        <v/>
      </c>
      <c r="AK43" s="184" t="s">
        <v>579</v>
      </c>
      <c r="AL43" s="180"/>
      <c r="AM43" s="185" t="s">
        <v>580</v>
      </c>
      <c r="AN43" s="453">
        <f>IF(AH43="",0,(IF(AH43&gt;AJ43,1,0)-AH43+AJ43-AL43)*24)</f>
        <v>0</v>
      </c>
      <c r="AP43" s="453">
        <f>X43+AN43</f>
        <v>0</v>
      </c>
      <c r="AQ43" s="453">
        <f>IF(X43&lt;6,X43,IF(X43&lt;8,X43+0.75,X43+1))+IF(AN43&lt;6,AN43,IF(AN43&lt;8,AN43+0.75,AN43+1))</f>
        <v>0</v>
      </c>
    </row>
    <row r="44" spans="2:43" s="186" customFormat="1" ht="16.5" customHeight="1">
      <c r="B44" s="173"/>
      <c r="C44" s="182" t="s">
        <v>578</v>
      </c>
      <c r="D44" s="175"/>
      <c r="E44" s="183" t="s">
        <v>577</v>
      </c>
      <c r="F44" s="175"/>
      <c r="G44" s="184" t="s">
        <v>579</v>
      </c>
      <c r="H44" s="175"/>
      <c r="I44" s="185" t="s">
        <v>580</v>
      </c>
      <c r="J44" s="173"/>
      <c r="L44" s="453">
        <f t="shared" si="13"/>
        <v>0</v>
      </c>
      <c r="N44" s="179" t="str">
        <f t="shared" si="1"/>
        <v/>
      </c>
      <c r="O44" s="183" t="s">
        <v>577</v>
      </c>
      <c r="P44" s="179" t="str">
        <f t="shared" si="2"/>
        <v/>
      </c>
      <c r="R44" s="179" t="str">
        <f t="shared" si="3"/>
        <v/>
      </c>
      <c r="S44" s="183" t="s">
        <v>577</v>
      </c>
      <c r="T44" s="179" t="str">
        <f t="shared" si="4"/>
        <v/>
      </c>
      <c r="U44" s="184" t="s">
        <v>579</v>
      </c>
      <c r="V44" s="180"/>
      <c r="W44" s="185" t="s">
        <v>580</v>
      </c>
      <c r="X44" s="453">
        <f t="shared" si="5"/>
        <v>0</v>
      </c>
      <c r="Z44" s="179" t="str">
        <f t="shared" si="6"/>
        <v/>
      </c>
      <c r="AA44" s="183" t="s">
        <v>577</v>
      </c>
      <c r="AB44" s="179" t="str">
        <f t="shared" si="7"/>
        <v/>
      </c>
      <c r="AC44" s="184" t="s">
        <v>579</v>
      </c>
      <c r="AD44" s="180"/>
      <c r="AE44" s="185" t="s">
        <v>580</v>
      </c>
      <c r="AF44" s="453">
        <f t="shared" si="8"/>
        <v>0</v>
      </c>
      <c r="AH44" s="179" t="str">
        <f t="shared" si="9"/>
        <v/>
      </c>
      <c r="AI44" s="183" t="s">
        <v>577</v>
      </c>
      <c r="AJ44" s="179" t="str">
        <f t="shared" si="0"/>
        <v/>
      </c>
      <c r="AK44" s="184" t="s">
        <v>579</v>
      </c>
      <c r="AL44" s="180"/>
      <c r="AM44" s="185" t="s">
        <v>580</v>
      </c>
      <c r="AN44" s="453">
        <f t="shared" si="10"/>
        <v>0</v>
      </c>
      <c r="AP44" s="453">
        <f t="shared" si="11"/>
        <v>0</v>
      </c>
      <c r="AQ44" s="453">
        <f t="shared" si="12"/>
        <v>0</v>
      </c>
    </row>
    <row r="45" spans="2:43" s="186" customFormat="1" ht="16.5" customHeight="1">
      <c r="B45" s="173"/>
      <c r="C45" s="182" t="s">
        <v>578</v>
      </c>
      <c r="D45" s="175"/>
      <c r="E45" s="183" t="s">
        <v>577</v>
      </c>
      <c r="F45" s="175"/>
      <c r="G45" s="184" t="s">
        <v>579</v>
      </c>
      <c r="H45" s="175"/>
      <c r="I45" s="185" t="s">
        <v>580</v>
      </c>
      <c r="J45" s="173"/>
      <c r="L45" s="453">
        <f t="shared" si="13"/>
        <v>0</v>
      </c>
      <c r="N45" s="179" t="str">
        <f t="shared" si="1"/>
        <v/>
      </c>
      <c r="O45" s="183" t="s">
        <v>577</v>
      </c>
      <c r="P45" s="179" t="str">
        <f t="shared" si="2"/>
        <v/>
      </c>
      <c r="R45" s="179" t="str">
        <f t="shared" si="3"/>
        <v/>
      </c>
      <c r="S45" s="183" t="s">
        <v>577</v>
      </c>
      <c r="T45" s="179" t="str">
        <f t="shared" si="4"/>
        <v/>
      </c>
      <c r="U45" s="184" t="s">
        <v>579</v>
      </c>
      <c r="V45" s="180"/>
      <c r="W45" s="185" t="s">
        <v>580</v>
      </c>
      <c r="X45" s="453">
        <f t="shared" si="5"/>
        <v>0</v>
      </c>
      <c r="Z45" s="179" t="str">
        <f t="shared" si="6"/>
        <v/>
      </c>
      <c r="AA45" s="183" t="s">
        <v>577</v>
      </c>
      <c r="AB45" s="179" t="str">
        <f t="shared" si="7"/>
        <v/>
      </c>
      <c r="AC45" s="184" t="s">
        <v>579</v>
      </c>
      <c r="AD45" s="180"/>
      <c r="AE45" s="185" t="s">
        <v>580</v>
      </c>
      <c r="AF45" s="453">
        <f t="shared" si="8"/>
        <v>0</v>
      </c>
      <c r="AH45" s="179" t="str">
        <f t="shared" si="9"/>
        <v/>
      </c>
      <c r="AI45" s="183" t="s">
        <v>577</v>
      </c>
      <c r="AJ45" s="179" t="str">
        <f t="shared" si="0"/>
        <v/>
      </c>
      <c r="AK45" s="184" t="s">
        <v>579</v>
      </c>
      <c r="AL45" s="180"/>
      <c r="AM45" s="185" t="s">
        <v>580</v>
      </c>
      <c r="AN45" s="453">
        <f t="shared" si="10"/>
        <v>0</v>
      </c>
      <c r="AP45" s="453">
        <f t="shared" si="11"/>
        <v>0</v>
      </c>
      <c r="AQ45" s="453">
        <f t="shared" si="12"/>
        <v>0</v>
      </c>
    </row>
    <row r="46" spans="2:43" s="186" customFormat="1" ht="16.5" customHeight="1">
      <c r="B46" s="173"/>
      <c r="C46" s="182" t="s">
        <v>578</v>
      </c>
      <c r="D46" s="175"/>
      <c r="E46" s="183" t="s">
        <v>577</v>
      </c>
      <c r="F46" s="175"/>
      <c r="G46" s="184" t="s">
        <v>579</v>
      </c>
      <c r="H46" s="175"/>
      <c r="I46" s="185" t="s">
        <v>580</v>
      </c>
      <c r="J46" s="173"/>
      <c r="L46" s="453">
        <f t="shared" si="13"/>
        <v>0</v>
      </c>
      <c r="N46" s="179" t="str">
        <f t="shared" si="1"/>
        <v/>
      </c>
      <c r="O46" s="183" t="s">
        <v>577</v>
      </c>
      <c r="P46" s="179" t="str">
        <f t="shared" si="2"/>
        <v/>
      </c>
      <c r="R46" s="179" t="str">
        <f t="shared" si="3"/>
        <v/>
      </c>
      <c r="S46" s="183" t="s">
        <v>577</v>
      </c>
      <c r="T46" s="179" t="str">
        <f t="shared" si="4"/>
        <v/>
      </c>
      <c r="U46" s="184" t="s">
        <v>579</v>
      </c>
      <c r="V46" s="180"/>
      <c r="W46" s="185" t="s">
        <v>580</v>
      </c>
      <c r="X46" s="453">
        <f t="shared" si="5"/>
        <v>0</v>
      </c>
      <c r="Z46" s="179" t="str">
        <f t="shared" si="6"/>
        <v/>
      </c>
      <c r="AA46" s="183" t="s">
        <v>577</v>
      </c>
      <c r="AB46" s="179" t="str">
        <f t="shared" si="7"/>
        <v/>
      </c>
      <c r="AC46" s="184" t="s">
        <v>579</v>
      </c>
      <c r="AD46" s="180"/>
      <c r="AE46" s="185" t="s">
        <v>580</v>
      </c>
      <c r="AF46" s="453">
        <f t="shared" si="8"/>
        <v>0</v>
      </c>
      <c r="AH46" s="179" t="str">
        <f t="shared" si="9"/>
        <v/>
      </c>
      <c r="AI46" s="183" t="s">
        <v>577</v>
      </c>
      <c r="AJ46" s="179" t="str">
        <f t="shared" si="0"/>
        <v/>
      </c>
      <c r="AK46" s="184" t="s">
        <v>579</v>
      </c>
      <c r="AL46" s="180"/>
      <c r="AM46" s="185" t="s">
        <v>580</v>
      </c>
      <c r="AN46" s="453">
        <f t="shared" si="10"/>
        <v>0</v>
      </c>
      <c r="AP46" s="453">
        <f t="shared" si="11"/>
        <v>0</v>
      </c>
      <c r="AQ46" s="453">
        <f t="shared" si="12"/>
        <v>0</v>
      </c>
    </row>
    <row r="47" spans="2:43" s="186" customFormat="1" ht="16.5" customHeight="1">
      <c r="B47" s="173"/>
      <c r="C47" s="182" t="s">
        <v>578</v>
      </c>
      <c r="D47" s="175"/>
      <c r="E47" s="183" t="s">
        <v>577</v>
      </c>
      <c r="F47" s="175"/>
      <c r="G47" s="184" t="s">
        <v>579</v>
      </c>
      <c r="H47" s="175"/>
      <c r="I47" s="185" t="s">
        <v>580</v>
      </c>
      <c r="J47" s="173"/>
      <c r="L47" s="453">
        <f t="shared" si="13"/>
        <v>0</v>
      </c>
      <c r="N47" s="179" t="str">
        <f t="shared" si="1"/>
        <v/>
      </c>
      <c r="O47" s="183" t="s">
        <v>577</v>
      </c>
      <c r="P47" s="179" t="str">
        <f t="shared" si="2"/>
        <v/>
      </c>
      <c r="R47" s="179" t="str">
        <f t="shared" si="3"/>
        <v/>
      </c>
      <c r="S47" s="183" t="s">
        <v>577</v>
      </c>
      <c r="T47" s="179" t="str">
        <f t="shared" si="4"/>
        <v/>
      </c>
      <c r="U47" s="184" t="s">
        <v>579</v>
      </c>
      <c r="V47" s="180"/>
      <c r="W47" s="185" t="s">
        <v>580</v>
      </c>
      <c r="X47" s="453">
        <f t="shared" si="5"/>
        <v>0</v>
      </c>
      <c r="Z47" s="179" t="str">
        <f t="shared" si="6"/>
        <v/>
      </c>
      <c r="AA47" s="183" t="s">
        <v>577</v>
      </c>
      <c r="AB47" s="179" t="str">
        <f t="shared" si="7"/>
        <v/>
      </c>
      <c r="AC47" s="184" t="s">
        <v>579</v>
      </c>
      <c r="AD47" s="180"/>
      <c r="AE47" s="185" t="s">
        <v>580</v>
      </c>
      <c r="AF47" s="453">
        <f t="shared" si="8"/>
        <v>0</v>
      </c>
      <c r="AH47" s="179" t="str">
        <f t="shared" si="9"/>
        <v/>
      </c>
      <c r="AI47" s="183" t="s">
        <v>577</v>
      </c>
      <c r="AJ47" s="179" t="str">
        <f t="shared" si="0"/>
        <v/>
      </c>
      <c r="AK47" s="184" t="s">
        <v>579</v>
      </c>
      <c r="AL47" s="180"/>
      <c r="AM47" s="185" t="s">
        <v>580</v>
      </c>
      <c r="AN47" s="453">
        <f t="shared" si="10"/>
        <v>0</v>
      </c>
      <c r="AP47" s="453">
        <f t="shared" si="11"/>
        <v>0</v>
      </c>
      <c r="AQ47" s="453">
        <f t="shared" si="12"/>
        <v>0</v>
      </c>
    </row>
    <row r="48" spans="2:43" s="186" customFormat="1" ht="16.5" customHeight="1">
      <c r="B48" s="173"/>
      <c r="C48" s="182" t="s">
        <v>578</v>
      </c>
      <c r="D48" s="175"/>
      <c r="E48" s="183" t="s">
        <v>577</v>
      </c>
      <c r="F48" s="175"/>
      <c r="G48" s="184" t="s">
        <v>579</v>
      </c>
      <c r="H48" s="175"/>
      <c r="I48" s="185" t="s">
        <v>580</v>
      </c>
      <c r="J48" s="173"/>
      <c r="L48" s="453">
        <f t="shared" si="13"/>
        <v>0</v>
      </c>
      <c r="N48" s="179" t="str">
        <f t="shared" si="1"/>
        <v/>
      </c>
      <c r="O48" s="183" t="s">
        <v>577</v>
      </c>
      <c r="P48" s="179" t="str">
        <f t="shared" si="2"/>
        <v/>
      </c>
      <c r="R48" s="179" t="str">
        <f t="shared" si="3"/>
        <v/>
      </c>
      <c r="S48" s="183" t="s">
        <v>577</v>
      </c>
      <c r="T48" s="179" t="str">
        <f t="shared" si="4"/>
        <v/>
      </c>
      <c r="U48" s="184" t="s">
        <v>579</v>
      </c>
      <c r="V48" s="180"/>
      <c r="W48" s="185" t="s">
        <v>580</v>
      </c>
      <c r="X48" s="453">
        <f t="shared" si="5"/>
        <v>0</v>
      </c>
      <c r="Z48" s="179" t="str">
        <f t="shared" si="6"/>
        <v/>
      </c>
      <c r="AA48" s="183" t="s">
        <v>577</v>
      </c>
      <c r="AB48" s="179" t="str">
        <f t="shared" si="7"/>
        <v/>
      </c>
      <c r="AC48" s="184" t="s">
        <v>579</v>
      </c>
      <c r="AD48" s="180"/>
      <c r="AE48" s="185" t="s">
        <v>580</v>
      </c>
      <c r="AF48" s="453">
        <f t="shared" si="8"/>
        <v>0</v>
      </c>
      <c r="AH48" s="179" t="str">
        <f t="shared" si="9"/>
        <v/>
      </c>
      <c r="AI48" s="183" t="s">
        <v>577</v>
      </c>
      <c r="AJ48" s="179" t="str">
        <f t="shared" si="0"/>
        <v/>
      </c>
      <c r="AK48" s="184" t="s">
        <v>579</v>
      </c>
      <c r="AL48" s="180"/>
      <c r="AM48" s="185" t="s">
        <v>580</v>
      </c>
      <c r="AN48" s="453">
        <f t="shared" si="10"/>
        <v>0</v>
      </c>
      <c r="AP48" s="453">
        <f t="shared" si="11"/>
        <v>0</v>
      </c>
      <c r="AQ48" s="453">
        <f t="shared" si="12"/>
        <v>0</v>
      </c>
    </row>
    <row r="49" spans="2:43" s="186" customFormat="1" ht="16.5" customHeight="1">
      <c r="B49" s="173"/>
      <c r="C49" s="182" t="s">
        <v>578</v>
      </c>
      <c r="D49" s="175"/>
      <c r="E49" s="183" t="s">
        <v>577</v>
      </c>
      <c r="F49" s="175"/>
      <c r="G49" s="184" t="s">
        <v>579</v>
      </c>
      <c r="H49" s="175"/>
      <c r="I49" s="185" t="s">
        <v>580</v>
      </c>
      <c r="J49" s="173"/>
      <c r="L49" s="453">
        <f t="shared" si="13"/>
        <v>0</v>
      </c>
      <c r="N49" s="179" t="str">
        <f t="shared" si="1"/>
        <v/>
      </c>
      <c r="O49" s="183" t="s">
        <v>577</v>
      </c>
      <c r="P49" s="179" t="str">
        <f t="shared" si="2"/>
        <v/>
      </c>
      <c r="R49" s="179" t="str">
        <f t="shared" si="3"/>
        <v/>
      </c>
      <c r="S49" s="183" t="s">
        <v>577</v>
      </c>
      <c r="T49" s="179" t="str">
        <f t="shared" si="4"/>
        <v/>
      </c>
      <c r="U49" s="184" t="s">
        <v>579</v>
      </c>
      <c r="V49" s="180"/>
      <c r="W49" s="185" t="s">
        <v>580</v>
      </c>
      <c r="X49" s="453">
        <f t="shared" si="5"/>
        <v>0</v>
      </c>
      <c r="Z49" s="179" t="str">
        <f t="shared" si="6"/>
        <v/>
      </c>
      <c r="AA49" s="183" t="s">
        <v>577</v>
      </c>
      <c r="AB49" s="179" t="str">
        <f t="shared" si="7"/>
        <v/>
      </c>
      <c r="AC49" s="184" t="s">
        <v>579</v>
      </c>
      <c r="AD49" s="180"/>
      <c r="AE49" s="185" t="s">
        <v>580</v>
      </c>
      <c r="AF49" s="453">
        <f t="shared" si="8"/>
        <v>0</v>
      </c>
      <c r="AH49" s="179" t="str">
        <f t="shared" si="9"/>
        <v/>
      </c>
      <c r="AI49" s="183" t="s">
        <v>577</v>
      </c>
      <c r="AJ49" s="179" t="str">
        <f t="shared" si="0"/>
        <v/>
      </c>
      <c r="AK49" s="184" t="s">
        <v>579</v>
      </c>
      <c r="AL49" s="180"/>
      <c r="AM49" s="185" t="s">
        <v>580</v>
      </c>
      <c r="AN49" s="453">
        <f t="shared" si="10"/>
        <v>0</v>
      </c>
      <c r="AP49" s="453">
        <f t="shared" si="11"/>
        <v>0</v>
      </c>
      <c r="AQ49" s="453">
        <f t="shared" si="12"/>
        <v>0</v>
      </c>
    </row>
    <row r="50" spans="2:43" s="186" customFormat="1" ht="16.5" customHeight="1">
      <c r="B50" s="173"/>
      <c r="C50" s="182" t="s">
        <v>578</v>
      </c>
      <c r="D50" s="175"/>
      <c r="E50" s="183" t="s">
        <v>577</v>
      </c>
      <c r="F50" s="175"/>
      <c r="G50" s="184" t="s">
        <v>579</v>
      </c>
      <c r="H50" s="175"/>
      <c r="I50" s="185" t="s">
        <v>580</v>
      </c>
      <c r="J50" s="173"/>
      <c r="L50" s="453">
        <f t="shared" si="13"/>
        <v>0</v>
      </c>
      <c r="N50" s="179" t="str">
        <f t="shared" si="1"/>
        <v/>
      </c>
      <c r="O50" s="183" t="s">
        <v>577</v>
      </c>
      <c r="P50" s="179" t="str">
        <f t="shared" si="2"/>
        <v/>
      </c>
      <c r="R50" s="179" t="str">
        <f t="shared" si="3"/>
        <v/>
      </c>
      <c r="S50" s="183" t="s">
        <v>577</v>
      </c>
      <c r="T50" s="179" t="str">
        <f t="shared" si="4"/>
        <v/>
      </c>
      <c r="U50" s="184" t="s">
        <v>579</v>
      </c>
      <c r="V50" s="180"/>
      <c r="W50" s="185" t="s">
        <v>580</v>
      </c>
      <c r="X50" s="453">
        <f t="shared" si="5"/>
        <v>0</v>
      </c>
      <c r="Z50" s="179" t="str">
        <f t="shared" si="6"/>
        <v/>
      </c>
      <c r="AA50" s="183" t="s">
        <v>577</v>
      </c>
      <c r="AB50" s="179" t="str">
        <f t="shared" si="7"/>
        <v/>
      </c>
      <c r="AC50" s="184" t="s">
        <v>579</v>
      </c>
      <c r="AD50" s="180"/>
      <c r="AE50" s="185" t="s">
        <v>580</v>
      </c>
      <c r="AF50" s="453">
        <f t="shared" si="8"/>
        <v>0</v>
      </c>
      <c r="AH50" s="179" t="str">
        <f t="shared" si="9"/>
        <v/>
      </c>
      <c r="AI50" s="183" t="s">
        <v>577</v>
      </c>
      <c r="AJ50" s="179" t="str">
        <f t="shared" si="0"/>
        <v/>
      </c>
      <c r="AK50" s="184" t="s">
        <v>579</v>
      </c>
      <c r="AL50" s="180"/>
      <c r="AM50" s="185" t="s">
        <v>580</v>
      </c>
      <c r="AN50" s="453">
        <f t="shared" si="10"/>
        <v>0</v>
      </c>
      <c r="AP50" s="453">
        <f t="shared" si="11"/>
        <v>0</v>
      </c>
      <c r="AQ50" s="453">
        <f t="shared" si="12"/>
        <v>0</v>
      </c>
    </row>
    <row r="51" spans="2:43" s="186" customFormat="1" ht="16.5" customHeight="1">
      <c r="B51" s="173"/>
      <c r="C51" s="182" t="s">
        <v>578</v>
      </c>
      <c r="D51" s="175"/>
      <c r="E51" s="183" t="s">
        <v>577</v>
      </c>
      <c r="F51" s="175"/>
      <c r="G51" s="184" t="s">
        <v>579</v>
      </c>
      <c r="H51" s="175"/>
      <c r="I51" s="185" t="s">
        <v>580</v>
      </c>
      <c r="J51" s="173"/>
      <c r="L51" s="453">
        <f t="shared" si="13"/>
        <v>0</v>
      </c>
      <c r="N51" s="179" t="str">
        <f t="shared" si="1"/>
        <v/>
      </c>
      <c r="O51" s="183" t="s">
        <v>577</v>
      </c>
      <c r="P51" s="179" t="str">
        <f t="shared" si="2"/>
        <v/>
      </c>
      <c r="R51" s="179" t="str">
        <f t="shared" si="3"/>
        <v/>
      </c>
      <c r="S51" s="183" t="s">
        <v>577</v>
      </c>
      <c r="T51" s="179" t="str">
        <f t="shared" si="4"/>
        <v/>
      </c>
      <c r="U51" s="184" t="s">
        <v>579</v>
      </c>
      <c r="V51" s="180"/>
      <c r="W51" s="185" t="s">
        <v>580</v>
      </c>
      <c r="X51" s="453">
        <f t="shared" si="5"/>
        <v>0</v>
      </c>
      <c r="Z51" s="179" t="str">
        <f t="shared" si="6"/>
        <v/>
      </c>
      <c r="AA51" s="183" t="s">
        <v>577</v>
      </c>
      <c r="AB51" s="179" t="str">
        <f t="shared" si="7"/>
        <v/>
      </c>
      <c r="AC51" s="184" t="s">
        <v>579</v>
      </c>
      <c r="AD51" s="180"/>
      <c r="AE51" s="185" t="s">
        <v>580</v>
      </c>
      <c r="AF51" s="453">
        <f t="shared" si="8"/>
        <v>0</v>
      </c>
      <c r="AH51" s="179" t="str">
        <f t="shared" si="9"/>
        <v/>
      </c>
      <c r="AI51" s="183" t="s">
        <v>577</v>
      </c>
      <c r="AJ51" s="179" t="str">
        <f t="shared" si="0"/>
        <v/>
      </c>
      <c r="AK51" s="184" t="s">
        <v>579</v>
      </c>
      <c r="AL51" s="180"/>
      <c r="AM51" s="185" t="s">
        <v>580</v>
      </c>
      <c r="AN51" s="453">
        <f t="shared" si="10"/>
        <v>0</v>
      </c>
      <c r="AP51" s="453">
        <f t="shared" si="11"/>
        <v>0</v>
      </c>
      <c r="AQ51" s="453">
        <f t="shared" si="12"/>
        <v>0</v>
      </c>
    </row>
    <row r="52" spans="2:43" s="186" customFormat="1" ht="16.5" customHeight="1">
      <c r="B52" s="173"/>
      <c r="C52" s="182" t="s">
        <v>578</v>
      </c>
      <c r="D52" s="187"/>
      <c r="E52" s="183" t="s">
        <v>577</v>
      </c>
      <c r="F52" s="187"/>
      <c r="G52" s="184" t="s">
        <v>579</v>
      </c>
      <c r="H52" s="187"/>
      <c r="I52" s="185" t="s">
        <v>580</v>
      </c>
      <c r="J52" s="173"/>
      <c r="L52" s="453">
        <f t="shared" si="13"/>
        <v>0</v>
      </c>
      <c r="N52" s="179" t="str">
        <f t="shared" si="1"/>
        <v/>
      </c>
      <c r="O52" s="183" t="s">
        <v>577</v>
      </c>
      <c r="P52" s="179" t="str">
        <f t="shared" si="2"/>
        <v/>
      </c>
      <c r="R52" s="179" t="str">
        <f t="shared" si="3"/>
        <v/>
      </c>
      <c r="S52" s="183" t="s">
        <v>577</v>
      </c>
      <c r="T52" s="179" t="str">
        <f t="shared" si="4"/>
        <v/>
      </c>
      <c r="U52" s="184" t="s">
        <v>579</v>
      </c>
      <c r="V52" s="180"/>
      <c r="W52" s="185" t="s">
        <v>580</v>
      </c>
      <c r="X52" s="453">
        <f t="shared" si="5"/>
        <v>0</v>
      </c>
      <c r="Z52" s="179" t="str">
        <f t="shared" si="6"/>
        <v/>
      </c>
      <c r="AA52" s="183" t="s">
        <v>577</v>
      </c>
      <c r="AB52" s="179" t="str">
        <f t="shared" si="7"/>
        <v/>
      </c>
      <c r="AC52" s="184" t="s">
        <v>579</v>
      </c>
      <c r="AD52" s="188"/>
      <c r="AE52" s="185" t="s">
        <v>580</v>
      </c>
      <c r="AF52" s="453">
        <f t="shared" si="8"/>
        <v>0</v>
      </c>
      <c r="AH52" s="179" t="str">
        <f t="shared" si="9"/>
        <v/>
      </c>
      <c r="AI52" s="183" t="s">
        <v>577</v>
      </c>
      <c r="AJ52" s="179" t="str">
        <f t="shared" si="0"/>
        <v/>
      </c>
      <c r="AK52" s="184" t="s">
        <v>579</v>
      </c>
      <c r="AL52" s="180"/>
      <c r="AM52" s="185" t="s">
        <v>580</v>
      </c>
      <c r="AN52" s="453">
        <f t="shared" si="10"/>
        <v>0</v>
      </c>
      <c r="AP52" s="453">
        <f t="shared" si="11"/>
        <v>0</v>
      </c>
      <c r="AQ52" s="453">
        <f t="shared" si="12"/>
        <v>0</v>
      </c>
    </row>
    <row r="53" spans="2:43" s="186" customFormat="1" ht="16.5" customHeight="1">
      <c r="B53" s="173"/>
      <c r="C53" s="182" t="s">
        <v>578</v>
      </c>
      <c r="D53" s="175"/>
      <c r="E53" s="183" t="s">
        <v>577</v>
      </c>
      <c r="F53" s="175"/>
      <c r="G53" s="184" t="s">
        <v>579</v>
      </c>
      <c r="H53" s="175"/>
      <c r="I53" s="185" t="s">
        <v>580</v>
      </c>
      <c r="J53" s="173"/>
      <c r="L53" s="453">
        <f t="shared" si="13"/>
        <v>0</v>
      </c>
      <c r="N53" s="179" t="str">
        <f t="shared" si="1"/>
        <v/>
      </c>
      <c r="O53" s="183" t="s">
        <v>577</v>
      </c>
      <c r="P53" s="179" t="str">
        <f t="shared" si="2"/>
        <v/>
      </c>
      <c r="R53" s="179" t="str">
        <f t="shared" si="3"/>
        <v/>
      </c>
      <c r="S53" s="183" t="s">
        <v>577</v>
      </c>
      <c r="T53" s="179" t="str">
        <f t="shared" si="4"/>
        <v/>
      </c>
      <c r="U53" s="184" t="s">
        <v>579</v>
      </c>
      <c r="V53" s="180"/>
      <c r="W53" s="185" t="s">
        <v>580</v>
      </c>
      <c r="X53" s="453">
        <f t="shared" si="5"/>
        <v>0</v>
      </c>
      <c r="Z53" s="179" t="str">
        <f t="shared" si="6"/>
        <v/>
      </c>
      <c r="AA53" s="183" t="s">
        <v>577</v>
      </c>
      <c r="AB53" s="179" t="str">
        <f t="shared" si="7"/>
        <v/>
      </c>
      <c r="AC53" s="184" t="s">
        <v>579</v>
      </c>
      <c r="AD53" s="180"/>
      <c r="AE53" s="185" t="s">
        <v>580</v>
      </c>
      <c r="AF53" s="453">
        <f t="shared" si="8"/>
        <v>0</v>
      </c>
      <c r="AH53" s="179" t="str">
        <f t="shared" si="9"/>
        <v/>
      </c>
      <c r="AI53" s="183" t="s">
        <v>577</v>
      </c>
      <c r="AJ53" s="179" t="str">
        <f t="shared" si="0"/>
        <v/>
      </c>
      <c r="AK53" s="184" t="s">
        <v>579</v>
      </c>
      <c r="AL53" s="180"/>
      <c r="AM53" s="185" t="s">
        <v>580</v>
      </c>
      <c r="AN53" s="453">
        <f t="shared" si="10"/>
        <v>0</v>
      </c>
      <c r="AP53" s="453">
        <f t="shared" si="11"/>
        <v>0</v>
      </c>
      <c r="AQ53" s="453">
        <f t="shared" si="12"/>
        <v>0</v>
      </c>
    </row>
    <row r="54" spans="2:43" s="186" customFormat="1" ht="16.5" customHeight="1">
      <c r="B54" s="173"/>
      <c r="C54" s="182" t="s">
        <v>578</v>
      </c>
      <c r="D54" s="175"/>
      <c r="E54" s="183" t="s">
        <v>577</v>
      </c>
      <c r="F54" s="175"/>
      <c r="G54" s="184" t="s">
        <v>579</v>
      </c>
      <c r="H54" s="175"/>
      <c r="I54" s="185" t="s">
        <v>580</v>
      </c>
      <c r="J54" s="173"/>
      <c r="L54" s="453">
        <f t="shared" si="13"/>
        <v>0</v>
      </c>
      <c r="N54" s="179" t="str">
        <f t="shared" si="1"/>
        <v/>
      </c>
      <c r="O54" s="183" t="s">
        <v>577</v>
      </c>
      <c r="P54" s="179" t="str">
        <f t="shared" si="2"/>
        <v/>
      </c>
      <c r="R54" s="179" t="str">
        <f t="shared" si="3"/>
        <v/>
      </c>
      <c r="S54" s="183" t="s">
        <v>577</v>
      </c>
      <c r="T54" s="179" t="str">
        <f t="shared" si="4"/>
        <v/>
      </c>
      <c r="U54" s="184" t="s">
        <v>579</v>
      </c>
      <c r="V54" s="180"/>
      <c r="W54" s="185" t="s">
        <v>580</v>
      </c>
      <c r="X54" s="453">
        <f t="shared" si="5"/>
        <v>0</v>
      </c>
      <c r="Z54" s="179" t="str">
        <f t="shared" si="6"/>
        <v/>
      </c>
      <c r="AA54" s="183" t="s">
        <v>577</v>
      </c>
      <c r="AB54" s="179" t="str">
        <f t="shared" si="7"/>
        <v/>
      </c>
      <c r="AC54" s="184" t="s">
        <v>579</v>
      </c>
      <c r="AD54" s="180"/>
      <c r="AE54" s="185" t="s">
        <v>580</v>
      </c>
      <c r="AF54" s="453">
        <f t="shared" si="8"/>
        <v>0</v>
      </c>
      <c r="AH54" s="179" t="str">
        <f t="shared" si="9"/>
        <v/>
      </c>
      <c r="AI54" s="183" t="s">
        <v>577</v>
      </c>
      <c r="AJ54" s="179" t="str">
        <f t="shared" si="0"/>
        <v/>
      </c>
      <c r="AK54" s="184" t="s">
        <v>579</v>
      </c>
      <c r="AL54" s="180"/>
      <c r="AM54" s="185" t="s">
        <v>580</v>
      </c>
      <c r="AN54" s="453">
        <f t="shared" si="10"/>
        <v>0</v>
      </c>
      <c r="AP54" s="453">
        <f t="shared" si="11"/>
        <v>0</v>
      </c>
      <c r="AQ54" s="453">
        <f t="shared" si="12"/>
        <v>0</v>
      </c>
    </row>
    <row r="55" spans="2:43" s="186" customFormat="1" ht="16.5" customHeight="1">
      <c r="B55" s="173"/>
      <c r="C55" s="182" t="s">
        <v>578</v>
      </c>
      <c r="D55" s="187"/>
      <c r="E55" s="183" t="s">
        <v>577</v>
      </c>
      <c r="F55" s="187"/>
      <c r="G55" s="184" t="s">
        <v>579</v>
      </c>
      <c r="H55" s="187"/>
      <c r="I55" s="185" t="s">
        <v>580</v>
      </c>
      <c r="J55" s="173"/>
      <c r="L55" s="453">
        <f t="shared" si="13"/>
        <v>0</v>
      </c>
      <c r="N55" s="179" t="str">
        <f t="shared" si="1"/>
        <v/>
      </c>
      <c r="O55" s="183" t="s">
        <v>577</v>
      </c>
      <c r="P55" s="179" t="str">
        <f t="shared" si="2"/>
        <v/>
      </c>
      <c r="R55" s="179" t="str">
        <f t="shared" si="3"/>
        <v/>
      </c>
      <c r="S55" s="183" t="s">
        <v>577</v>
      </c>
      <c r="T55" s="179" t="str">
        <f t="shared" si="4"/>
        <v/>
      </c>
      <c r="U55" s="184" t="s">
        <v>579</v>
      </c>
      <c r="V55" s="180"/>
      <c r="W55" s="185" t="s">
        <v>580</v>
      </c>
      <c r="X55" s="453">
        <f t="shared" si="5"/>
        <v>0</v>
      </c>
      <c r="Z55" s="179" t="str">
        <f t="shared" si="6"/>
        <v/>
      </c>
      <c r="AA55" s="183" t="s">
        <v>577</v>
      </c>
      <c r="AB55" s="179" t="str">
        <f t="shared" si="7"/>
        <v/>
      </c>
      <c r="AC55" s="184" t="s">
        <v>579</v>
      </c>
      <c r="AD55" s="188"/>
      <c r="AE55" s="185" t="s">
        <v>580</v>
      </c>
      <c r="AF55" s="453">
        <f t="shared" si="8"/>
        <v>0</v>
      </c>
      <c r="AH55" s="179" t="str">
        <f t="shared" si="9"/>
        <v/>
      </c>
      <c r="AI55" s="183" t="s">
        <v>577</v>
      </c>
      <c r="AJ55" s="179" t="str">
        <f t="shared" si="0"/>
        <v/>
      </c>
      <c r="AK55" s="184" t="s">
        <v>579</v>
      </c>
      <c r="AL55" s="180"/>
      <c r="AM55" s="185" t="s">
        <v>580</v>
      </c>
      <c r="AN55" s="453">
        <f t="shared" si="10"/>
        <v>0</v>
      </c>
      <c r="AP55" s="453">
        <f t="shared" si="11"/>
        <v>0</v>
      </c>
      <c r="AQ55" s="453">
        <f t="shared" si="12"/>
        <v>0</v>
      </c>
    </row>
    <row r="56" spans="2:43" ht="16.5" customHeight="1">
      <c r="B56" s="189" t="s">
        <v>331</v>
      </c>
      <c r="C56" s="174" t="s">
        <v>581</v>
      </c>
      <c r="D56" s="190"/>
      <c r="E56" s="191"/>
      <c r="F56" s="191"/>
      <c r="G56" s="191"/>
      <c r="H56" s="191"/>
      <c r="I56" s="191"/>
      <c r="J56" s="191"/>
      <c r="K56" s="191"/>
      <c r="L56" s="192" t="s">
        <v>582</v>
      </c>
      <c r="N56" s="190"/>
      <c r="O56" s="191"/>
      <c r="P56" s="193"/>
      <c r="R56" s="194"/>
      <c r="S56" s="195"/>
      <c r="T56" s="195"/>
      <c r="U56" s="195"/>
      <c r="V56" s="195"/>
      <c r="W56" s="195"/>
      <c r="X56" s="192" t="s">
        <v>582</v>
      </c>
      <c r="Z56" s="190"/>
      <c r="AA56" s="191"/>
      <c r="AB56" s="191"/>
      <c r="AC56" s="191"/>
      <c r="AD56" s="191"/>
      <c r="AE56" s="191"/>
      <c r="AF56" s="192" t="s">
        <v>582</v>
      </c>
      <c r="AH56" s="190"/>
      <c r="AI56" s="191"/>
      <c r="AJ56" s="191"/>
      <c r="AK56" s="191"/>
      <c r="AL56" s="191"/>
      <c r="AM56" s="191"/>
      <c r="AN56" s="192" t="s">
        <v>582</v>
      </c>
      <c r="AP56" s="192" t="s">
        <v>582</v>
      </c>
      <c r="AQ56" s="453"/>
    </row>
    <row r="57" spans="2:43" ht="8.1" customHeight="1"/>
    <row r="58" spans="2:43" ht="15" customHeight="1">
      <c r="B58" s="196" t="s">
        <v>332</v>
      </c>
      <c r="C58" s="197"/>
    </row>
    <row r="59" spans="2:43" ht="15" customHeight="1">
      <c r="B59" s="198" t="s">
        <v>333</v>
      </c>
      <c r="C59" s="197"/>
    </row>
    <row r="60" spans="2:43" ht="15" customHeight="1">
      <c r="B60" s="198"/>
      <c r="C60" s="197"/>
    </row>
    <row r="61" spans="2:43" ht="15" customHeight="1">
      <c r="B61" s="198"/>
      <c r="C61" s="197"/>
    </row>
  </sheetData>
  <sheetProtection password="C714" sheet="1" objects="1" scenarios="1" formatRows="0" insertRows="0" deleteRows="0" selectLockedCells="1"/>
  <mergeCells count="15">
    <mergeCell ref="V1:X1"/>
    <mergeCell ref="B1:L1"/>
    <mergeCell ref="Z10:AF10"/>
    <mergeCell ref="AH10:AN10"/>
    <mergeCell ref="G11:I11"/>
    <mergeCell ref="U11:W11"/>
    <mergeCell ref="AC11:AE11"/>
    <mergeCell ref="AK11:AM11"/>
    <mergeCell ref="B2:D2"/>
    <mergeCell ref="V2:X2"/>
    <mergeCell ref="D5:F5"/>
    <mergeCell ref="J5:L5"/>
    <mergeCell ref="D10:L10"/>
    <mergeCell ref="N10:P10"/>
    <mergeCell ref="R10:X10"/>
  </mergeCells>
  <phoneticPr fontId="3"/>
  <conditionalFormatting sqref="D12">
    <cfRule type="cellIs" dxfId="13" priority="12" operator="equal">
      <formula>""</formula>
    </cfRule>
  </conditionalFormatting>
  <conditionalFormatting sqref="F12:F39">
    <cfRule type="expression" dxfId="12" priority="11">
      <formula>AND($D12&lt;&gt;"",F12="")</formula>
    </cfRule>
  </conditionalFormatting>
  <conditionalFormatting sqref="H12:H39">
    <cfRule type="expression" dxfId="11" priority="9">
      <formula>AND($D12&lt;&gt;"",H12="")</formula>
    </cfRule>
    <cfRule type="expression" dxfId="10" priority="10">
      <formula>AND(H12&lt;&gt;"",L12&lt;=0)</formula>
    </cfRule>
  </conditionalFormatting>
  <conditionalFormatting sqref="J12:J55">
    <cfRule type="expression" dxfId="9" priority="8">
      <formula>AND($D12&lt;&gt;"",J12="")</formula>
    </cfRule>
  </conditionalFormatting>
  <conditionalFormatting sqref="L12:L56 X12:X56 AF12:AF56 AN12:AN56">
    <cfRule type="cellIs" dxfId="8" priority="14" operator="equal">
      <formula>0</formula>
    </cfRule>
  </conditionalFormatting>
  <conditionalFormatting sqref="V16:V39">
    <cfRule type="expression" dxfId="7" priority="3">
      <formula>AND(OR(AD16&lt;&gt;"",AL16&lt;&gt;""),V16&lt;&gt;"",V16+AD16+AL16&lt;&gt;H16)</formula>
    </cfRule>
    <cfRule type="expression" dxfId="6" priority="4">
      <formula>AND(D16&lt;F16,N16&lt;D16,D16,P16,N16&lt;F16,F16&lt;P16,L16&lt;&gt;X16,V16&lt;&gt;"")</formula>
    </cfRule>
    <cfRule type="cellIs" dxfId="5" priority="5" operator="greaterThan">
      <formula>$H16</formula>
    </cfRule>
    <cfRule type="expression" dxfId="4" priority="6">
      <formula>V16&lt;&gt;""</formula>
    </cfRule>
    <cfRule type="expression" dxfId="3" priority="7">
      <formula>$R16&lt;&gt;""</formula>
    </cfRule>
  </conditionalFormatting>
  <conditionalFormatting sqref="AP12:AQ56">
    <cfRule type="cellIs" dxfId="2" priority="13" operator="equal">
      <formula>0</formula>
    </cfRule>
  </conditionalFormatting>
  <conditionalFormatting sqref="D7">
    <cfRule type="cellIs" dxfId="1" priority="2" operator="equal">
      <formula>""</formula>
    </cfRule>
  </conditionalFormatting>
  <conditionalFormatting sqref="F7">
    <cfRule type="expression" dxfId="0" priority="1">
      <formula>AND($D7&lt;&gt;"",F7="")</formula>
    </cfRule>
  </conditionalFormatting>
  <dataValidations count="2">
    <dataValidation type="list" allowBlank="1" showInputMessage="1" sqref="J12:J55">
      <formula1>"日勤,夜勤,宿直"</formula1>
    </dataValidation>
    <dataValidation allowBlank="1" showInputMessage="1" sqref="J2:J11 J56:J1048576 E2:I1048576 A1:D1048576 M1:XFD1048576 K2:L1048576"/>
  </dataValidations>
  <pageMargins left="0.25" right="0.25" top="0.75" bottom="0.75" header="0.3" footer="0.3"/>
  <pageSetup paperSize="9" scale="79" fitToHeight="0" orientation="landscape" r:id="rId1"/>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Y347"/>
  <sheetViews>
    <sheetView showGridLines="0" view="pageBreakPreview" zoomScaleNormal="90" zoomScaleSheetLayoutView="100" workbookViewId="0">
      <selection activeCell="AN2" sqref="AN2:AQ2"/>
    </sheetView>
  </sheetViews>
  <sheetFormatPr defaultColWidth="8.25" defaultRowHeight="21" customHeight="1"/>
  <cols>
    <col min="1" max="1" width="2.625" style="228" customWidth="1"/>
    <col min="2" max="2" width="17.25" style="258" customWidth="1"/>
    <col min="3" max="3" width="7.5" style="228" bestFit="1" customWidth="1"/>
    <col min="4" max="4" width="3.25" style="228" customWidth="1"/>
    <col min="5" max="7" width="7.625" style="228" customWidth="1"/>
    <col min="8" max="8" width="5.25" style="228" customWidth="1"/>
    <col min="9" max="39" width="2.625" style="228" customWidth="1"/>
    <col min="40" max="41" width="7.625" style="228" customWidth="1"/>
    <col min="42" max="43" width="7.875" style="228" customWidth="1"/>
    <col min="44" max="45" width="7.625" style="228" customWidth="1"/>
    <col min="46" max="46" width="8.25" style="259"/>
    <col min="47" max="48" width="10.5" style="207" hidden="1" customWidth="1"/>
    <col min="49" max="49" width="3.125" style="207" hidden="1" customWidth="1"/>
    <col min="50" max="51" width="15.625" style="207" hidden="1" customWidth="1"/>
    <col min="52" max="16384" width="8.25" style="207"/>
  </cols>
  <sheetData>
    <row r="1" spans="1:48" s="301" customFormat="1" ht="19.5" customHeight="1">
      <c r="A1" s="298" t="s">
        <v>597</v>
      </c>
      <c r="B1" s="299"/>
      <c r="C1" s="299"/>
      <c r="D1" s="299"/>
      <c r="E1" s="299"/>
      <c r="F1" s="299"/>
      <c r="G1" s="300"/>
      <c r="H1" s="300"/>
      <c r="I1" s="300"/>
      <c r="J1" s="300"/>
      <c r="K1" s="300"/>
      <c r="L1" s="300"/>
      <c r="M1" s="300"/>
      <c r="N1" s="300"/>
      <c r="O1" s="300"/>
      <c r="P1" s="300"/>
      <c r="Q1" s="300"/>
      <c r="R1" s="300"/>
      <c r="S1" s="300"/>
      <c r="T1" s="300"/>
      <c r="U1" s="300"/>
    </row>
    <row r="2" spans="1:48" ht="18" customHeight="1">
      <c r="A2" s="200" t="s">
        <v>583</v>
      </c>
      <c r="B2" s="199"/>
      <c r="C2" s="200"/>
      <c r="D2" s="200"/>
      <c r="E2" s="200"/>
      <c r="F2" s="200"/>
      <c r="G2" s="200"/>
      <c r="H2" s="200"/>
      <c r="I2" s="200"/>
      <c r="J2" s="200"/>
      <c r="K2" s="200"/>
      <c r="L2" s="200"/>
      <c r="M2" s="200"/>
      <c r="N2" s="200"/>
      <c r="O2" s="200"/>
      <c r="P2" s="200"/>
      <c r="Q2" s="200"/>
      <c r="R2" s="200"/>
      <c r="S2" s="200"/>
      <c r="T2" s="200"/>
      <c r="U2" s="200"/>
      <c r="V2" s="200"/>
      <c r="W2" s="200"/>
      <c r="X2" s="200"/>
      <c r="Y2" s="200"/>
      <c r="Z2" s="200"/>
      <c r="AA2" s="201"/>
      <c r="AB2" s="201"/>
      <c r="AC2" s="202"/>
      <c r="AD2" s="202"/>
      <c r="AE2" s="202"/>
      <c r="AF2" s="202"/>
      <c r="AG2" s="203"/>
      <c r="AH2" s="203"/>
      <c r="AI2" s="203"/>
      <c r="AJ2" s="203"/>
      <c r="AK2" s="203"/>
      <c r="AL2" s="204" t="s">
        <v>334</v>
      </c>
      <c r="AM2" s="204"/>
      <c r="AN2" s="609" t="s">
        <v>443</v>
      </c>
      <c r="AO2" s="610"/>
      <c r="AP2" s="610"/>
      <c r="AQ2" s="611"/>
      <c r="AR2" s="205"/>
      <c r="AS2" s="205"/>
      <c r="AT2" s="206"/>
    </row>
    <row r="3" spans="1:48" ht="18" customHeight="1">
      <c r="A3" s="208" t="s">
        <v>335</v>
      </c>
      <c r="B3" s="209"/>
      <c r="C3" s="209"/>
      <c r="D3" s="209"/>
      <c r="E3" s="209"/>
      <c r="F3" s="209"/>
      <c r="G3" s="209"/>
      <c r="H3" s="209"/>
      <c r="I3" s="209"/>
      <c r="J3" s="209"/>
      <c r="K3" s="209"/>
      <c r="L3" s="209"/>
      <c r="M3" s="209"/>
      <c r="N3" s="210"/>
      <c r="O3" s="210"/>
      <c r="P3" s="612">
        <v>2025</v>
      </c>
      <c r="Q3" s="612"/>
      <c r="R3" s="612"/>
      <c r="S3" s="612"/>
      <c r="T3" s="613" t="s">
        <v>9</v>
      </c>
      <c r="U3" s="613"/>
      <c r="V3" s="614">
        <f>【共通】!P9-3</f>
        <v>-3</v>
      </c>
      <c r="W3" s="614"/>
      <c r="X3" s="613" t="s">
        <v>336</v>
      </c>
      <c r="Y3" s="613"/>
      <c r="Z3" s="209"/>
      <c r="AA3" s="209"/>
      <c r="AB3" s="209"/>
      <c r="AC3" s="202"/>
      <c r="AD3" s="202"/>
      <c r="AE3" s="211"/>
      <c r="AF3" s="204"/>
      <c r="AG3" s="209"/>
      <c r="AH3" s="209"/>
      <c r="AI3" s="209"/>
      <c r="AJ3" s="209"/>
      <c r="AK3" s="209"/>
      <c r="AL3" s="204" t="s">
        <v>337</v>
      </c>
      <c r="AM3" s="204"/>
      <c r="AN3" s="615"/>
      <c r="AO3" s="616"/>
      <c r="AP3" s="616"/>
      <c r="AQ3" s="617"/>
      <c r="AR3" s="205"/>
      <c r="AS3" s="205"/>
      <c r="AT3" s="206"/>
    </row>
    <row r="4" spans="1:48" ht="18" customHeight="1">
      <c r="A4" s="212"/>
      <c r="B4" s="209"/>
      <c r="C4" s="212"/>
      <c r="D4" s="212"/>
      <c r="E4" s="212"/>
      <c r="F4" s="212"/>
      <c r="G4" s="212"/>
      <c r="H4" s="212"/>
      <c r="I4" s="212"/>
      <c r="J4" s="212"/>
      <c r="K4" s="212"/>
      <c r="L4" s="212"/>
      <c r="M4" s="212"/>
      <c r="N4" s="212"/>
      <c r="O4" s="212"/>
      <c r="P4" s="212"/>
      <c r="Q4" s="212"/>
      <c r="R4" s="212"/>
      <c r="S4" s="212"/>
      <c r="T4" s="212"/>
      <c r="U4" s="212"/>
      <c r="V4" s="212"/>
      <c r="W4" s="212"/>
      <c r="X4" s="212"/>
      <c r="Y4" s="212"/>
      <c r="Z4" s="212"/>
      <c r="AA4" s="211"/>
      <c r="AB4" s="213"/>
      <c r="AC4" s="213"/>
      <c r="AD4" s="213"/>
      <c r="AE4" s="202"/>
      <c r="AF4" s="213"/>
      <c r="AG4" s="213"/>
      <c r="AH4" s="213"/>
      <c r="AI4" s="213"/>
      <c r="AJ4" s="213"/>
      <c r="AK4" s="213"/>
      <c r="AL4" s="214" t="s">
        <v>338</v>
      </c>
      <c r="AM4" s="204"/>
      <c r="AN4" s="624" t="str">
        <f>IF(AN5="","予定/実績の別を選択",IF(AN5="予定","４週","暦月"))</f>
        <v>暦月</v>
      </c>
      <c r="AO4" s="625"/>
      <c r="AP4" s="625"/>
      <c r="AQ4" s="626"/>
      <c r="AR4" s="205"/>
      <c r="AS4" s="205"/>
      <c r="AT4" s="206"/>
    </row>
    <row r="5" spans="1:48" ht="18" customHeight="1">
      <c r="A5" s="212"/>
      <c r="B5" s="209"/>
      <c r="C5" s="212"/>
      <c r="D5" s="212"/>
      <c r="E5" s="212"/>
      <c r="F5" s="212"/>
      <c r="G5" s="212"/>
      <c r="H5" s="212"/>
      <c r="I5" s="212"/>
      <c r="J5" s="212"/>
      <c r="K5" s="212"/>
      <c r="L5" s="212"/>
      <c r="M5" s="212"/>
      <c r="N5" s="212"/>
      <c r="O5" s="212"/>
      <c r="P5" s="212"/>
      <c r="Q5" s="212"/>
      <c r="R5" s="212"/>
      <c r="S5" s="212"/>
      <c r="T5" s="212"/>
      <c r="U5" s="212"/>
      <c r="V5" s="212"/>
      <c r="W5" s="212"/>
      <c r="X5" s="212"/>
      <c r="Y5" s="212"/>
      <c r="Z5" s="212"/>
      <c r="AA5" s="211"/>
      <c r="AB5" s="213"/>
      <c r="AC5" s="213"/>
      <c r="AD5" s="213"/>
      <c r="AE5" s="202"/>
      <c r="AF5" s="213"/>
      <c r="AG5" s="213"/>
      <c r="AH5" s="213"/>
      <c r="AI5" s="213"/>
      <c r="AJ5" s="213"/>
      <c r="AK5" s="213"/>
      <c r="AL5" s="214" t="s">
        <v>339</v>
      </c>
      <c r="AM5" s="204"/>
      <c r="AN5" s="627" t="s">
        <v>492</v>
      </c>
      <c r="AO5" s="628"/>
      <c r="AP5" s="628"/>
      <c r="AQ5" s="629"/>
      <c r="AR5" s="205"/>
      <c r="AS5" s="205"/>
      <c r="AT5" s="206"/>
      <c r="AU5" s="215"/>
      <c r="AV5" s="215"/>
    </row>
    <row r="6" spans="1:48" s="225" customFormat="1" ht="6.75" customHeight="1">
      <c r="A6" s="216"/>
      <c r="B6" s="209"/>
      <c r="C6" s="216"/>
      <c r="D6" s="216"/>
      <c r="E6" s="216"/>
      <c r="F6" s="216"/>
      <c r="G6" s="216"/>
      <c r="H6" s="216"/>
      <c r="I6" s="216"/>
      <c r="J6" s="216"/>
      <c r="K6" s="216"/>
      <c r="L6" s="216"/>
      <c r="M6" s="216"/>
      <c r="N6" s="216"/>
      <c r="O6" s="216"/>
      <c r="P6" s="216"/>
      <c r="Q6" s="216"/>
      <c r="R6" s="216"/>
      <c r="S6" s="216"/>
      <c r="T6" s="216"/>
      <c r="U6" s="216"/>
      <c r="V6" s="216"/>
      <c r="W6" s="216"/>
      <c r="X6" s="216"/>
      <c r="Y6" s="216"/>
      <c r="Z6" s="216"/>
      <c r="AA6" s="217"/>
      <c r="AB6" s="218"/>
      <c r="AC6" s="218"/>
      <c r="AD6" s="218"/>
      <c r="AE6" s="219"/>
      <c r="AF6" s="218"/>
      <c r="AG6" s="218"/>
      <c r="AH6" s="218"/>
      <c r="AI6" s="218"/>
      <c r="AJ6" s="218"/>
      <c r="AK6" s="218"/>
      <c r="AL6" s="220"/>
      <c r="AM6" s="221"/>
      <c r="AN6" s="210"/>
      <c r="AO6" s="210"/>
      <c r="AP6" s="210"/>
      <c r="AQ6" s="210"/>
      <c r="AR6" s="222"/>
      <c r="AS6" s="222"/>
      <c r="AT6" s="223"/>
      <c r="AU6" s="224"/>
      <c r="AV6" s="224"/>
    </row>
    <row r="7" spans="1:48" ht="18" customHeight="1">
      <c r="A7" s="212"/>
      <c r="B7" s="209"/>
      <c r="C7" s="212"/>
      <c r="D7" s="212"/>
      <c r="E7" s="212"/>
      <c r="F7" s="212"/>
      <c r="G7" s="212"/>
      <c r="H7" s="212"/>
      <c r="I7" s="212"/>
      <c r="J7" s="212"/>
      <c r="K7" s="212"/>
      <c r="L7" s="212"/>
      <c r="M7" s="212"/>
      <c r="N7" s="212"/>
      <c r="O7" s="212"/>
      <c r="P7" s="212"/>
      <c r="Q7" s="212"/>
      <c r="R7" s="212"/>
      <c r="S7" s="212"/>
      <c r="T7" s="212"/>
      <c r="U7" s="212"/>
      <c r="V7" s="212"/>
      <c r="W7" s="211"/>
      <c r="X7" s="212"/>
      <c r="Y7" s="212"/>
      <c r="Z7" s="212"/>
      <c r="AA7" s="211"/>
      <c r="AB7" s="213"/>
      <c r="AC7" s="213"/>
      <c r="AD7" s="213"/>
      <c r="AE7" s="202"/>
      <c r="AF7" s="213"/>
      <c r="AG7" s="213"/>
      <c r="AH7" s="213"/>
      <c r="AI7" s="213"/>
      <c r="AJ7" s="214" t="s">
        <v>340</v>
      </c>
      <c r="AK7" s="630"/>
      <c r="AL7" s="630"/>
      <c r="AM7" s="630"/>
      <c r="AN7" s="213" t="s">
        <v>341</v>
      </c>
      <c r="AO7" s="479"/>
      <c r="AP7" s="213" t="s">
        <v>342</v>
      </c>
      <c r="AQ7" s="202"/>
      <c r="AR7" s="205"/>
      <c r="AS7" s="205"/>
      <c r="AT7" s="206"/>
      <c r="AU7" s="215"/>
      <c r="AV7" s="215"/>
    </row>
    <row r="8" spans="1:48" s="225" customFormat="1" ht="7.5" customHeight="1">
      <c r="A8" s="216"/>
      <c r="B8" s="209"/>
      <c r="C8" s="216"/>
      <c r="D8" s="216"/>
      <c r="E8" s="216"/>
      <c r="F8" s="216"/>
      <c r="G8" s="216"/>
      <c r="H8" s="216"/>
      <c r="I8" s="216"/>
      <c r="J8" s="216"/>
      <c r="K8" s="216"/>
      <c r="L8" s="216"/>
      <c r="M8" s="216"/>
      <c r="N8" s="216"/>
      <c r="O8" s="216"/>
      <c r="P8" s="216"/>
      <c r="Q8" s="216"/>
      <c r="R8" s="216"/>
      <c r="S8" s="216"/>
      <c r="T8" s="216"/>
      <c r="U8" s="216"/>
      <c r="V8" s="216"/>
      <c r="W8" s="217"/>
      <c r="X8" s="216"/>
      <c r="Y8" s="216"/>
      <c r="Z8" s="216"/>
      <c r="AA8" s="217"/>
      <c r="AB8" s="218"/>
      <c r="AC8" s="218"/>
      <c r="AD8" s="218"/>
      <c r="AE8" s="219"/>
      <c r="AF8" s="218"/>
      <c r="AG8" s="218"/>
      <c r="AH8" s="218"/>
      <c r="AI8" s="218"/>
      <c r="AJ8" s="220"/>
      <c r="AK8" s="218"/>
      <c r="AL8" s="218"/>
      <c r="AM8" s="218"/>
      <c r="AN8" s="218"/>
      <c r="AO8" s="218"/>
      <c r="AP8" s="218"/>
      <c r="AQ8" s="219"/>
      <c r="AR8" s="222"/>
      <c r="AS8" s="222"/>
      <c r="AT8" s="223"/>
      <c r="AU8" s="224"/>
      <c r="AV8" s="224"/>
    </row>
    <row r="9" spans="1:48" ht="18" customHeight="1">
      <c r="A9" s="212"/>
      <c r="B9" s="212"/>
      <c r="C9" s="212"/>
      <c r="D9" s="212"/>
      <c r="E9" s="212"/>
      <c r="F9" s="212"/>
      <c r="G9" s="212"/>
      <c r="H9" s="212"/>
      <c r="I9" s="212"/>
      <c r="J9" s="212"/>
      <c r="K9" s="212"/>
      <c r="L9" s="212"/>
      <c r="M9" s="212"/>
      <c r="N9" s="212"/>
      <c r="O9" s="212"/>
      <c r="P9" s="212"/>
      <c r="Q9" s="212"/>
      <c r="R9" s="212"/>
      <c r="S9" s="212"/>
      <c r="T9" s="212"/>
      <c r="U9" s="212"/>
      <c r="V9" s="212"/>
      <c r="W9" s="211"/>
      <c r="X9" s="212"/>
      <c r="Y9" s="212"/>
      <c r="Z9" s="212"/>
      <c r="AA9" s="211"/>
      <c r="AB9" s="213"/>
      <c r="AC9" s="213"/>
      <c r="AD9" s="213"/>
      <c r="AE9" s="202"/>
      <c r="AF9" s="213"/>
      <c r="AG9" s="213"/>
      <c r="AH9" s="213"/>
      <c r="AI9" s="213"/>
      <c r="AJ9" s="214" t="s">
        <v>343</v>
      </c>
      <c r="AK9" s="630"/>
      <c r="AL9" s="630"/>
      <c r="AM9" s="630"/>
      <c r="AN9" s="213" t="s">
        <v>341</v>
      </c>
      <c r="AO9" s="479"/>
      <c r="AP9" s="213" t="s">
        <v>342</v>
      </c>
      <c r="AQ9" s="202"/>
      <c r="AR9" s="205"/>
      <c r="AS9" s="205"/>
      <c r="AT9" s="206"/>
      <c r="AU9" s="215"/>
      <c r="AV9" s="215"/>
    </row>
    <row r="10" spans="1:48" s="225" customFormat="1" ht="5.25" customHeight="1">
      <c r="A10" s="216"/>
      <c r="B10" s="216"/>
      <c r="C10" s="216"/>
      <c r="D10" s="216"/>
      <c r="E10" s="216"/>
      <c r="F10" s="216"/>
      <c r="G10" s="216"/>
      <c r="H10" s="216"/>
      <c r="I10" s="216"/>
      <c r="J10" s="216"/>
      <c r="K10" s="216"/>
      <c r="L10" s="216"/>
      <c r="M10" s="216"/>
      <c r="N10" s="216"/>
      <c r="O10" s="216"/>
      <c r="P10" s="216"/>
      <c r="Q10" s="216"/>
      <c r="R10" s="216"/>
      <c r="S10" s="216"/>
      <c r="T10" s="216"/>
      <c r="U10" s="216"/>
      <c r="V10" s="216"/>
      <c r="W10" s="217"/>
      <c r="X10" s="216"/>
      <c r="Y10" s="216"/>
      <c r="Z10" s="216"/>
      <c r="AA10" s="217"/>
      <c r="AB10" s="218"/>
      <c r="AC10" s="218"/>
      <c r="AD10" s="218"/>
      <c r="AE10" s="219"/>
      <c r="AF10" s="218"/>
      <c r="AG10" s="218"/>
      <c r="AH10" s="218"/>
      <c r="AI10" s="218"/>
      <c r="AJ10" s="220"/>
      <c r="AK10" s="218"/>
      <c r="AL10" s="218"/>
      <c r="AM10" s="218"/>
      <c r="AN10" s="218"/>
      <c r="AO10" s="218"/>
      <c r="AP10" s="218"/>
      <c r="AQ10" s="219"/>
      <c r="AR10" s="222"/>
      <c r="AS10" s="222"/>
      <c r="AT10" s="223"/>
      <c r="AU10" s="224"/>
      <c r="AV10" s="224"/>
    </row>
    <row r="11" spans="1:48" s="228" customFormat="1" ht="21" customHeight="1">
      <c r="A11" s="226"/>
      <c r="B11" s="599"/>
      <c r="C11" s="601" t="s">
        <v>344</v>
      </c>
      <c r="D11" s="602"/>
      <c r="E11" s="605" t="str">
        <f>IFERROR(IF(VLOOKUP($AN$2,'選択肢 (2)'!$A:$L,3,FALSE)="","---",(VLOOKUP($AN$2,'選択肢 (2)'!$A:$L,3,FALSE))),"サービス種別未選択")</f>
        <v>サービス管理責任者</v>
      </c>
      <c r="F11" s="605"/>
      <c r="G11" s="605" t="str">
        <f>IFERROR(IF(VLOOKUP($AN$2,'選択肢 (2)'!$A:$L,4,FALSE)="","---",(VLOOKUP($AN$2,'選択肢 (2)'!$A:$L,4,FALSE))),"サービス種別"&amp;CHAR(10)&amp;"未選択")</f>
        <v>医師</v>
      </c>
      <c r="H11" s="605"/>
      <c r="I11" s="605"/>
      <c r="J11" s="606" t="str">
        <f>IFERROR(IF(VLOOKUP($AN$2,'選択肢 (2)'!$A:$L,5,FALSE)="","---",(VLOOKUP($AN$2,'選択肢 (2)'!$A:$L,5,FALSE))),"サービス種別未選択")</f>
        <v>看護職員</v>
      </c>
      <c r="K11" s="607"/>
      <c r="L11" s="607"/>
      <c r="M11" s="607"/>
      <c r="N11" s="607"/>
      <c r="O11" s="608"/>
      <c r="P11" s="606" t="str">
        <f>IFERROR(IF(VLOOKUP($AN$2,'選択肢 (2)'!$A:$L,6,FALSE)="","---",(VLOOKUP($AN$2,'選択肢 (2)'!$A:$L,6,FALSE))),"サービス種別未選択")</f>
        <v>理学療法士</v>
      </c>
      <c r="Q11" s="607"/>
      <c r="R11" s="607"/>
      <c r="S11" s="607"/>
      <c r="T11" s="607"/>
      <c r="U11" s="608"/>
      <c r="V11" s="606" t="str">
        <f>IFERROR(IF(VLOOKUP($AN$2,'選択肢 (2)'!$A:$L,7,FALSE)="","---",(VLOOKUP($AN$2,'選択肢 (2)'!$A:$L,7,FALSE))),"サービス種別未選択")</f>
        <v>作業療法士</v>
      </c>
      <c r="W11" s="607"/>
      <c r="X11" s="607"/>
      <c r="Y11" s="607"/>
      <c r="Z11" s="607"/>
      <c r="AA11" s="608"/>
      <c r="AB11" s="606" t="str">
        <f>IFERROR(IF(VLOOKUP($AN$2,'選択肢 (2)'!$A:$L,8,FALSE)="","---",(VLOOKUP($AN$2,'選択肢 (2)'!$A:$L,8,FALSE))),"サービス種別未選択")</f>
        <v>言語聴覚士</v>
      </c>
      <c r="AC11" s="607"/>
      <c r="AD11" s="607"/>
      <c r="AE11" s="607"/>
      <c r="AF11" s="607"/>
      <c r="AG11" s="608"/>
      <c r="AH11" s="606" t="str">
        <f>IFERROR(IF(VLOOKUP($AN$2,'選択肢 (2)'!$A:$L,9,FALSE)="","---",(VLOOKUP($AN$2,'選択肢 (2)'!$A:$L,9,FALSE))),"サービス種別未選択")</f>
        <v>就労支援員</v>
      </c>
      <c r="AI11" s="607"/>
      <c r="AJ11" s="607"/>
      <c r="AK11" s="607"/>
      <c r="AL11" s="607"/>
      <c r="AM11" s="608"/>
      <c r="AN11" s="618" t="str">
        <f>IFERROR(IF(VLOOKUP($AN$2,'選択肢 (2)'!$A:$L,10,FALSE)="","---",(VLOOKUP($AN$2,'選択肢 (2)'!$A:$L,10,FALSE))),"サービス種別未選択")</f>
        <v>職業指導員</v>
      </c>
      <c r="AO11" s="619"/>
      <c r="AP11" s="605" t="str">
        <f>IFERROR(IF(VLOOKUP($AN$2,'選択肢 (2)'!$A:$L,11,FALSE)="","---",(VLOOKUP($AN$2,'選択肢 (2)'!$A:$L,11,FALSE))),"サービス種別未選択")</f>
        <v>生活支援員</v>
      </c>
      <c r="AQ11" s="605"/>
      <c r="AR11" s="605" t="str">
        <f>IFERROR(IF(VLOOKUP($AN$2,'選択肢 (2)'!$A:$L,12,FALSE)="","---",(VLOOKUP($AN$2,'選択肢 (2)'!$A:$L,12,FALSE))),"サービス種別未選択")</f>
        <v>その他職員</v>
      </c>
      <c r="AS11" s="605"/>
      <c r="AT11" s="227"/>
    </row>
    <row r="12" spans="1:48" s="228" customFormat="1" ht="24.95" customHeight="1">
      <c r="A12" s="229"/>
      <c r="B12" s="600"/>
      <c r="C12" s="603"/>
      <c r="D12" s="604"/>
      <c r="E12" s="230" t="s">
        <v>345</v>
      </c>
      <c r="F12" s="230" t="s">
        <v>346</v>
      </c>
      <c r="G12" s="480" t="s">
        <v>347</v>
      </c>
      <c r="H12" s="623" t="s">
        <v>348</v>
      </c>
      <c r="I12" s="623"/>
      <c r="J12" s="620" t="s">
        <v>349</v>
      </c>
      <c r="K12" s="621"/>
      <c r="L12" s="622"/>
      <c r="M12" s="620" t="s">
        <v>350</v>
      </c>
      <c r="N12" s="621"/>
      <c r="O12" s="622"/>
      <c r="P12" s="620" t="s">
        <v>349</v>
      </c>
      <c r="Q12" s="621"/>
      <c r="R12" s="622"/>
      <c r="S12" s="620" t="s">
        <v>350</v>
      </c>
      <c r="T12" s="621"/>
      <c r="U12" s="622"/>
      <c r="V12" s="620" t="s">
        <v>349</v>
      </c>
      <c r="W12" s="621"/>
      <c r="X12" s="622"/>
      <c r="Y12" s="620" t="s">
        <v>350</v>
      </c>
      <c r="Z12" s="621"/>
      <c r="AA12" s="622"/>
      <c r="AB12" s="620" t="s">
        <v>349</v>
      </c>
      <c r="AC12" s="621"/>
      <c r="AD12" s="622"/>
      <c r="AE12" s="620" t="s">
        <v>350</v>
      </c>
      <c r="AF12" s="621"/>
      <c r="AG12" s="622"/>
      <c r="AH12" s="620" t="s">
        <v>349</v>
      </c>
      <c r="AI12" s="621"/>
      <c r="AJ12" s="622"/>
      <c r="AK12" s="620" t="s">
        <v>350</v>
      </c>
      <c r="AL12" s="621"/>
      <c r="AM12" s="622"/>
      <c r="AN12" s="230" t="s">
        <v>345</v>
      </c>
      <c r="AO12" s="230" t="s">
        <v>346</v>
      </c>
      <c r="AP12" s="230" t="s">
        <v>345</v>
      </c>
      <c r="AQ12" s="230" t="s">
        <v>346</v>
      </c>
      <c r="AR12" s="230" t="s">
        <v>345</v>
      </c>
      <c r="AS12" s="230" t="s">
        <v>346</v>
      </c>
      <c r="AT12" s="227"/>
    </row>
    <row r="13" spans="1:48" s="228" customFormat="1" ht="18" customHeight="1">
      <c r="A13" s="229"/>
      <c r="B13" s="481" t="s">
        <v>351</v>
      </c>
      <c r="C13" s="618">
        <f>SUM(E13:AS13)</f>
        <v>0</v>
      </c>
      <c r="D13" s="619"/>
      <c r="E13" s="230">
        <f>COUNTIFS($B:$B,$E$11,$C:$C,"(A)常/専")</f>
        <v>0</v>
      </c>
      <c r="F13" s="230">
        <f>COUNTIFS($B:$B,$E$11,$C:$C,"(B)常/兼")</f>
        <v>0</v>
      </c>
      <c r="G13" s="230">
        <f>COUNTIFS($B:$B,$G$11,$C:$C,"(A)常/専")</f>
        <v>0</v>
      </c>
      <c r="H13" s="623">
        <f>COUNTIFS($B:$B,$G$11,$C:$C,"(B)常/兼")</f>
        <v>0</v>
      </c>
      <c r="I13" s="623"/>
      <c r="J13" s="620">
        <f>COUNTIFS($B:$B,$J$11,$C:$C,"(A)常/専")</f>
        <v>0</v>
      </c>
      <c r="K13" s="621"/>
      <c r="L13" s="622"/>
      <c r="M13" s="620">
        <f>COUNTIFS($B:$B,$J$11,$C:$C,"(B)常/兼")</f>
        <v>0</v>
      </c>
      <c r="N13" s="621"/>
      <c r="O13" s="622"/>
      <c r="P13" s="620">
        <f>COUNTIFS($B:$B,$P$11,$C:$C,"(A)常/専")</f>
        <v>0</v>
      </c>
      <c r="Q13" s="621"/>
      <c r="R13" s="622"/>
      <c r="S13" s="620">
        <f>COUNTIFS($B:$B,$P$11,$C:$C,"(B)常/兼")</f>
        <v>0</v>
      </c>
      <c r="T13" s="621"/>
      <c r="U13" s="622"/>
      <c r="V13" s="620">
        <f>COUNTIFS($B:$B,$V$11,$C:$C,"(A)常/専")</f>
        <v>0</v>
      </c>
      <c r="W13" s="621"/>
      <c r="X13" s="622"/>
      <c r="Y13" s="620">
        <f>COUNTIFS($B:$B,$V$11,$C:$C,"(B)常/兼")</f>
        <v>0</v>
      </c>
      <c r="Z13" s="621"/>
      <c r="AA13" s="622"/>
      <c r="AB13" s="620">
        <f>COUNTIFS($B:$B,$AB$11,$C:$C,"(A)常/専")</f>
        <v>0</v>
      </c>
      <c r="AC13" s="621"/>
      <c r="AD13" s="622"/>
      <c r="AE13" s="620">
        <f>COUNTIFS($B:$B,$AB$11,$C:$C,"(B)常/兼")</f>
        <v>0</v>
      </c>
      <c r="AF13" s="621"/>
      <c r="AG13" s="622"/>
      <c r="AH13" s="620">
        <f>COUNTIFS($B:$B,$AH$11,$C:$C,"(A)常/専")</f>
        <v>0</v>
      </c>
      <c r="AI13" s="621"/>
      <c r="AJ13" s="622"/>
      <c r="AK13" s="620">
        <f>COUNTIFS($B:$B,$AH$11,$C:$C,"(B)常/兼")</f>
        <v>0</v>
      </c>
      <c r="AL13" s="621"/>
      <c r="AM13" s="622"/>
      <c r="AN13" s="230">
        <f>COUNTIFS($B:$B,$AN$11,$C:$C,"(A)常/専")</f>
        <v>0</v>
      </c>
      <c r="AO13" s="230">
        <f>COUNTIFS($B:$B,$AN$11,$C:$C,"(B)常/兼")</f>
        <v>0</v>
      </c>
      <c r="AP13" s="230">
        <f>COUNTIFS($B:$B,$AP$11,$C:$C,"(A)常/専")</f>
        <v>0</v>
      </c>
      <c r="AQ13" s="230">
        <f>COUNTIFS($B:$B,$AP$11,$C:$C,"(B)常/兼")</f>
        <v>0</v>
      </c>
      <c r="AR13" s="230">
        <f>COUNTIFS($B:$B,$AR$11,$C:$C,"(A)常/専")</f>
        <v>0</v>
      </c>
      <c r="AS13" s="230">
        <f>COUNTIFS($B:$B,$AR$11,$C:$C,"(B)常/兼")</f>
        <v>0</v>
      </c>
      <c r="AT13" s="227"/>
    </row>
    <row r="14" spans="1:48" s="228" customFormat="1" ht="18" customHeight="1">
      <c r="A14" s="229"/>
      <c r="B14" s="481" t="s">
        <v>352</v>
      </c>
      <c r="C14" s="618">
        <f>SUM(E14:AS14)</f>
        <v>0</v>
      </c>
      <c r="D14" s="619"/>
      <c r="E14" s="230">
        <f>COUNTIFS($B:$B,$E$11,$C:$C,"(C)非/専")</f>
        <v>0</v>
      </c>
      <c r="F14" s="230">
        <f>COUNTIFS($B:$B,$E$11,$C:$C,"(D)非/兼")</f>
        <v>0</v>
      </c>
      <c r="G14" s="230">
        <f>COUNTIFS($B:$B,$G$11,$C:$C,"(C)非/専")</f>
        <v>0</v>
      </c>
      <c r="H14" s="623">
        <f>COUNTIFS($B:$B,$G$11,$C:$C,"(D)非/兼")</f>
        <v>0</v>
      </c>
      <c r="I14" s="623"/>
      <c r="J14" s="620">
        <f>COUNTIFS($B:$B,$J$11,$C:$C,"(C)非/専")</f>
        <v>0</v>
      </c>
      <c r="K14" s="621"/>
      <c r="L14" s="622"/>
      <c r="M14" s="620">
        <f>COUNTIFS($B:$B,$J$11,$C:$C,"(D)非/兼")</f>
        <v>0</v>
      </c>
      <c r="N14" s="621"/>
      <c r="O14" s="622"/>
      <c r="P14" s="620">
        <f>COUNTIFS($B:$B,$P$11,$C:$C,"(C)非/専")</f>
        <v>0</v>
      </c>
      <c r="Q14" s="621"/>
      <c r="R14" s="622"/>
      <c r="S14" s="620">
        <f>COUNTIFS($B:$B,$P$11,$C:$C,"(D)非/兼")</f>
        <v>0</v>
      </c>
      <c r="T14" s="621"/>
      <c r="U14" s="622"/>
      <c r="V14" s="620">
        <f>COUNTIFS($B:$B,$V$11,$C:$C,"(C)非/専")</f>
        <v>0</v>
      </c>
      <c r="W14" s="621"/>
      <c r="X14" s="622"/>
      <c r="Y14" s="620">
        <f>COUNTIFS($B:$B,$V$11,$C:$C,"(D)非/兼")</f>
        <v>0</v>
      </c>
      <c r="Z14" s="621"/>
      <c r="AA14" s="622"/>
      <c r="AB14" s="620">
        <f>COUNTIFS($B:$B,$AB$11,$C:$C,"(C)非/専")</f>
        <v>0</v>
      </c>
      <c r="AC14" s="621"/>
      <c r="AD14" s="622"/>
      <c r="AE14" s="620">
        <f>COUNTIFS($B:$B,$AB$11,$C:$C,"(D)非/兼")</f>
        <v>0</v>
      </c>
      <c r="AF14" s="621"/>
      <c r="AG14" s="622"/>
      <c r="AH14" s="620">
        <f>COUNTIFS($B:$B,$AH$11,$C:$C,"(C)非/専")</f>
        <v>0</v>
      </c>
      <c r="AI14" s="621"/>
      <c r="AJ14" s="622"/>
      <c r="AK14" s="620">
        <f>COUNTIFS($B:$B,$AH$11,$C:$C,"(D)非/兼")</f>
        <v>0</v>
      </c>
      <c r="AL14" s="621"/>
      <c r="AM14" s="622"/>
      <c r="AN14" s="230">
        <f>COUNTIFS($B:$B,$AN$11,$C:$C,"(C)非/専")</f>
        <v>0</v>
      </c>
      <c r="AO14" s="230">
        <f>COUNTIFS($B:$B,$AN$11,$C:$C,"(D)非/兼")</f>
        <v>0</v>
      </c>
      <c r="AP14" s="230">
        <f>COUNTIFS($B:$B,$AP$11,$C:$C,"(C)非/専")</f>
        <v>0</v>
      </c>
      <c r="AQ14" s="230">
        <f>COUNTIFS($B:$B,$AP$11,$C:$C,"(D)非/兼")</f>
        <v>0</v>
      </c>
      <c r="AR14" s="230">
        <f>COUNTIFS($B:$B,$AR$11,$C:$C,"(C)非/専")</f>
        <v>0</v>
      </c>
      <c r="AS14" s="230">
        <f>COUNTIFS($B:$B,$AR$11,$C:$C,"(D)非/兼")</f>
        <v>0</v>
      </c>
      <c r="AT14" s="227"/>
    </row>
    <row r="15" spans="1:48" s="228" customFormat="1" ht="18" customHeight="1">
      <c r="A15" s="229"/>
      <c r="B15" s="481" t="s">
        <v>353</v>
      </c>
      <c r="C15" s="618">
        <f>SUM(E15:AS15)-(SUMIFS($AR:$AR,$B:$B,"サービス管理責任者")+SUMIFS($AR:$AR,$B:$B,"医師")+SUMIFS($AR:$AR,$B:$B,"その他職員"))</f>
        <v>0</v>
      </c>
      <c r="D15" s="619"/>
      <c r="E15" s="606">
        <f>SUMIF($B:$B,E11,$AR:$AR)</f>
        <v>0</v>
      </c>
      <c r="F15" s="608"/>
      <c r="G15" s="657">
        <f>SUMIF($B:$B,G11,$AR:$AR)</f>
        <v>0</v>
      </c>
      <c r="H15" s="657"/>
      <c r="I15" s="657"/>
      <c r="J15" s="606">
        <f>SUMIF($B:$B,J11,$AR:$AR)</f>
        <v>0</v>
      </c>
      <c r="K15" s="607"/>
      <c r="L15" s="607"/>
      <c r="M15" s="607"/>
      <c r="N15" s="607"/>
      <c r="O15" s="608"/>
      <c r="P15" s="606">
        <f>SUMIF($B:$B,P11,$AR:$AR)</f>
        <v>0</v>
      </c>
      <c r="Q15" s="607"/>
      <c r="R15" s="607"/>
      <c r="S15" s="607"/>
      <c r="T15" s="607"/>
      <c r="U15" s="608"/>
      <c r="V15" s="606">
        <f>SUMIF($B:$B,V11,$AR:$AR)</f>
        <v>0</v>
      </c>
      <c r="W15" s="607"/>
      <c r="X15" s="607"/>
      <c r="Y15" s="607"/>
      <c r="Z15" s="607"/>
      <c r="AA15" s="608"/>
      <c r="AB15" s="606">
        <f>SUMIF($B:$B,AB11,$AR:$AR)</f>
        <v>0</v>
      </c>
      <c r="AC15" s="607"/>
      <c r="AD15" s="607"/>
      <c r="AE15" s="607"/>
      <c r="AF15" s="607"/>
      <c r="AG15" s="608"/>
      <c r="AH15" s="606">
        <f>SUMIF($B:$B,AH11,$AR:$AR)</f>
        <v>0</v>
      </c>
      <c r="AI15" s="607"/>
      <c r="AJ15" s="607"/>
      <c r="AK15" s="607"/>
      <c r="AL15" s="607"/>
      <c r="AM15" s="608"/>
      <c r="AN15" s="606">
        <f>SUMIF($B:$B,AN11,$AR:$AR)</f>
        <v>0</v>
      </c>
      <c r="AO15" s="608"/>
      <c r="AP15" s="606">
        <f>SUMIF($B:$B,AP11,$AR:$AR)</f>
        <v>0</v>
      </c>
      <c r="AQ15" s="608"/>
      <c r="AR15" s="606">
        <f>SUMIF($B:$B,AR11,$AR:$AR)</f>
        <v>0</v>
      </c>
      <c r="AS15" s="608"/>
      <c r="AT15" s="227"/>
    </row>
    <row r="16" spans="1:48" s="228" customFormat="1" ht="7.5" customHeight="1">
      <c r="A16" s="229"/>
      <c r="B16" s="631" t="s">
        <v>354</v>
      </c>
      <c r="C16" s="631"/>
      <c r="D16" s="631"/>
      <c r="E16" s="631"/>
      <c r="F16" s="631"/>
      <c r="G16" s="631"/>
      <c r="H16" s="631"/>
      <c r="I16" s="482"/>
      <c r="J16" s="231"/>
      <c r="K16" s="231"/>
      <c r="L16" s="231"/>
      <c r="M16" s="231"/>
      <c r="N16" s="231"/>
      <c r="O16" s="231"/>
      <c r="P16" s="231"/>
      <c r="Q16" s="231"/>
      <c r="R16" s="231"/>
      <c r="S16" s="231"/>
      <c r="T16" s="231"/>
      <c r="U16" s="231"/>
      <c r="V16" s="231"/>
      <c r="W16" s="231"/>
      <c r="X16" s="231"/>
      <c r="Y16" s="231"/>
      <c r="Z16" s="231"/>
      <c r="AA16" s="231"/>
      <c r="AB16" s="231"/>
      <c r="AC16" s="231"/>
      <c r="AD16" s="231"/>
      <c r="AE16" s="231"/>
      <c r="AF16" s="231"/>
      <c r="AG16" s="231"/>
      <c r="AH16" s="231"/>
      <c r="AI16" s="231"/>
      <c r="AJ16" s="231"/>
      <c r="AK16" s="231"/>
      <c r="AL16" s="231"/>
      <c r="AM16" s="231"/>
      <c r="AN16" s="231"/>
      <c r="AO16" s="231"/>
      <c r="AP16" s="231"/>
      <c r="AQ16" s="231"/>
      <c r="AR16" s="231"/>
      <c r="AS16" s="231"/>
      <c r="AT16" s="227"/>
    </row>
    <row r="17" spans="1:51" ht="17.25" customHeight="1">
      <c r="A17" s="208"/>
      <c r="B17" s="632"/>
      <c r="C17" s="632"/>
      <c r="D17" s="632"/>
      <c r="E17" s="632"/>
      <c r="F17" s="632"/>
      <c r="G17" s="632"/>
      <c r="H17" s="632"/>
      <c r="I17" s="232" t="str">
        <f t="shared" ref="I17:AM17" si="0">IFERROR(IF(SUMIF($H:$H,"夜間　　",I:I)&gt;0,"🌙"&amp;COUNTIFS($H:$H,"夜間　　",I:I,"&gt;0"),""),"")</f>
        <v/>
      </c>
      <c r="J17" s="232" t="str">
        <f t="shared" si="0"/>
        <v/>
      </c>
      <c r="K17" s="232" t="str">
        <f t="shared" si="0"/>
        <v/>
      </c>
      <c r="L17" s="232" t="str">
        <f t="shared" si="0"/>
        <v/>
      </c>
      <c r="M17" s="232" t="str">
        <f t="shared" si="0"/>
        <v/>
      </c>
      <c r="N17" s="232" t="str">
        <f t="shared" si="0"/>
        <v/>
      </c>
      <c r="O17" s="232" t="str">
        <f t="shared" si="0"/>
        <v/>
      </c>
      <c r="P17" s="232" t="str">
        <f t="shared" si="0"/>
        <v/>
      </c>
      <c r="Q17" s="232" t="str">
        <f t="shared" si="0"/>
        <v/>
      </c>
      <c r="R17" s="232" t="str">
        <f t="shared" si="0"/>
        <v/>
      </c>
      <c r="S17" s="232" t="str">
        <f t="shared" si="0"/>
        <v/>
      </c>
      <c r="T17" s="232" t="str">
        <f t="shared" si="0"/>
        <v/>
      </c>
      <c r="U17" s="232" t="str">
        <f t="shared" si="0"/>
        <v/>
      </c>
      <c r="V17" s="232" t="str">
        <f t="shared" si="0"/>
        <v/>
      </c>
      <c r="W17" s="232" t="str">
        <f t="shared" si="0"/>
        <v/>
      </c>
      <c r="X17" s="232" t="str">
        <f t="shared" si="0"/>
        <v/>
      </c>
      <c r="Y17" s="232" t="str">
        <f t="shared" si="0"/>
        <v/>
      </c>
      <c r="Z17" s="232" t="str">
        <f t="shared" si="0"/>
        <v/>
      </c>
      <c r="AA17" s="232" t="str">
        <f t="shared" si="0"/>
        <v/>
      </c>
      <c r="AB17" s="232" t="str">
        <f t="shared" si="0"/>
        <v/>
      </c>
      <c r="AC17" s="232" t="str">
        <f t="shared" si="0"/>
        <v/>
      </c>
      <c r="AD17" s="232" t="str">
        <f t="shared" si="0"/>
        <v/>
      </c>
      <c r="AE17" s="232" t="str">
        <f t="shared" si="0"/>
        <v/>
      </c>
      <c r="AF17" s="232" t="str">
        <f t="shared" si="0"/>
        <v/>
      </c>
      <c r="AG17" s="232" t="str">
        <f t="shared" si="0"/>
        <v/>
      </c>
      <c r="AH17" s="232" t="str">
        <f t="shared" si="0"/>
        <v/>
      </c>
      <c r="AI17" s="232" t="str">
        <f t="shared" si="0"/>
        <v/>
      </c>
      <c r="AJ17" s="232" t="str">
        <f t="shared" si="0"/>
        <v/>
      </c>
      <c r="AK17" s="232" t="str">
        <f t="shared" si="0"/>
        <v/>
      </c>
      <c r="AL17" s="232" t="str">
        <f t="shared" si="0"/>
        <v/>
      </c>
      <c r="AM17" s="232" t="str">
        <f t="shared" si="0"/>
        <v/>
      </c>
      <c r="AN17" s="226" t="s">
        <v>355</v>
      </c>
      <c r="AO17" s="233"/>
      <c r="AP17" s="208"/>
      <c r="AQ17" s="202"/>
      <c r="AR17" s="233"/>
      <c r="AS17" s="233"/>
      <c r="AT17" s="206"/>
    </row>
    <row r="18" spans="1:51" ht="15" customHeight="1">
      <c r="A18" s="633" t="s">
        <v>587</v>
      </c>
      <c r="B18" s="605" t="s">
        <v>356</v>
      </c>
      <c r="C18" s="634" t="s">
        <v>357</v>
      </c>
      <c r="D18" s="635"/>
      <c r="E18" s="605" t="s">
        <v>358</v>
      </c>
      <c r="F18" s="601" t="s">
        <v>359</v>
      </c>
      <c r="G18" s="640"/>
      <c r="H18" s="602"/>
      <c r="I18" s="645" t="s">
        <v>590</v>
      </c>
      <c r="J18" s="646"/>
      <c r="K18" s="646"/>
      <c r="L18" s="646"/>
      <c r="M18" s="646"/>
      <c r="N18" s="646"/>
      <c r="O18" s="646"/>
      <c r="P18" s="646"/>
      <c r="Q18" s="646"/>
      <c r="R18" s="646"/>
      <c r="S18" s="646"/>
      <c r="T18" s="646"/>
      <c r="U18" s="646"/>
      <c r="V18" s="646"/>
      <c r="W18" s="646"/>
      <c r="X18" s="646"/>
      <c r="Y18" s="646"/>
      <c r="Z18" s="646"/>
      <c r="AA18" s="646"/>
      <c r="AB18" s="646"/>
      <c r="AC18" s="646"/>
      <c r="AD18" s="646"/>
      <c r="AE18" s="646"/>
      <c r="AF18" s="646"/>
      <c r="AG18" s="646"/>
      <c r="AH18" s="646"/>
      <c r="AI18" s="646"/>
      <c r="AJ18" s="646"/>
      <c r="AK18" s="646"/>
      <c r="AL18" s="646"/>
      <c r="AM18" s="647"/>
      <c r="AN18" s="648" t="s">
        <v>360</v>
      </c>
      <c r="AO18" s="649" t="s">
        <v>361</v>
      </c>
      <c r="AP18" s="650" t="s">
        <v>588</v>
      </c>
      <c r="AQ18" s="651"/>
      <c r="AR18" s="649" t="s">
        <v>362</v>
      </c>
      <c r="AS18" s="217"/>
      <c r="AT18" s="223"/>
    </row>
    <row r="19" spans="1:51" ht="15" customHeight="1">
      <c r="A19" s="633"/>
      <c r="B19" s="605"/>
      <c r="C19" s="636"/>
      <c r="D19" s="637"/>
      <c r="E19" s="605"/>
      <c r="F19" s="641"/>
      <c r="G19" s="642"/>
      <c r="H19" s="643"/>
      <c r="I19" s="618" t="s">
        <v>363</v>
      </c>
      <c r="J19" s="656"/>
      <c r="K19" s="656"/>
      <c r="L19" s="656"/>
      <c r="M19" s="656"/>
      <c r="N19" s="656"/>
      <c r="O19" s="619"/>
      <c r="P19" s="605" t="s">
        <v>364</v>
      </c>
      <c r="Q19" s="605"/>
      <c r="R19" s="605"/>
      <c r="S19" s="605"/>
      <c r="T19" s="605"/>
      <c r="U19" s="605"/>
      <c r="V19" s="605"/>
      <c r="W19" s="605" t="s">
        <v>365</v>
      </c>
      <c r="X19" s="605"/>
      <c r="Y19" s="605"/>
      <c r="Z19" s="605"/>
      <c r="AA19" s="605"/>
      <c r="AB19" s="605"/>
      <c r="AC19" s="605"/>
      <c r="AD19" s="605" t="s">
        <v>366</v>
      </c>
      <c r="AE19" s="605"/>
      <c r="AF19" s="605"/>
      <c r="AG19" s="605"/>
      <c r="AH19" s="605"/>
      <c r="AI19" s="605"/>
      <c r="AJ19" s="605"/>
      <c r="AK19" s="605" t="str">
        <f>IF(AN4="暦月","第５週","")</f>
        <v>第５週</v>
      </c>
      <c r="AL19" s="605"/>
      <c r="AM19" s="605"/>
      <c r="AN19" s="648"/>
      <c r="AO19" s="649"/>
      <c r="AP19" s="652"/>
      <c r="AQ19" s="653"/>
      <c r="AR19" s="649"/>
      <c r="AS19" s="211"/>
      <c r="AT19" s="206"/>
    </row>
    <row r="20" spans="1:51" ht="15" customHeight="1">
      <c r="A20" s="633"/>
      <c r="B20" s="605"/>
      <c r="C20" s="636"/>
      <c r="D20" s="637"/>
      <c r="E20" s="605"/>
      <c r="F20" s="641"/>
      <c r="G20" s="642"/>
      <c r="H20" s="643"/>
      <c r="I20" s="234">
        <f>DATE($P$3,$V$3,1)</f>
        <v>45536</v>
      </c>
      <c r="J20" s="234">
        <f>DATE($P$3,$V$3,2)</f>
        <v>45537</v>
      </c>
      <c r="K20" s="234">
        <f>DATE($P$3,$V$3,3)</f>
        <v>45538</v>
      </c>
      <c r="L20" s="234">
        <f>DATE($P$3,$V$3,4)</f>
        <v>45539</v>
      </c>
      <c r="M20" s="234">
        <f>DATE($P$3,$V$3,5)</f>
        <v>45540</v>
      </c>
      <c r="N20" s="234">
        <f>DATE($P$3,$V$3,6)</f>
        <v>45541</v>
      </c>
      <c r="O20" s="234">
        <f>DATE($P$3,$V$3,7)</f>
        <v>45542</v>
      </c>
      <c r="P20" s="234">
        <f>DATE($P$3,$V$3,8)</f>
        <v>45543</v>
      </c>
      <c r="Q20" s="234">
        <f>DATE($P$3,$V$3,9)</f>
        <v>45544</v>
      </c>
      <c r="R20" s="234">
        <f>DATE($P$3,$V$3,10)</f>
        <v>45545</v>
      </c>
      <c r="S20" s="234">
        <f>DATE($P$3,$V$3,11)</f>
        <v>45546</v>
      </c>
      <c r="T20" s="234">
        <f>DATE($P$3,$V$3,12)</f>
        <v>45547</v>
      </c>
      <c r="U20" s="234">
        <f>DATE($P$3,$V$3,13)</f>
        <v>45548</v>
      </c>
      <c r="V20" s="234">
        <f>DATE($P$3,$V$3,14)</f>
        <v>45549</v>
      </c>
      <c r="W20" s="234">
        <f>DATE($P$3,$V$3,15)</f>
        <v>45550</v>
      </c>
      <c r="X20" s="234">
        <f>DATE($P$3,$V$3,16)</f>
        <v>45551</v>
      </c>
      <c r="Y20" s="234">
        <f>DATE($P$3,$V$3,17)</f>
        <v>45552</v>
      </c>
      <c r="Z20" s="234">
        <f>DATE($P$3,$V$3,18)</f>
        <v>45553</v>
      </c>
      <c r="AA20" s="234">
        <f>DATE($P$3,$V$3,19)</f>
        <v>45554</v>
      </c>
      <c r="AB20" s="234">
        <f>DATE($P$3,$V$3,20)</f>
        <v>45555</v>
      </c>
      <c r="AC20" s="234">
        <f>DATE($P$3,$V$3,21)</f>
        <v>45556</v>
      </c>
      <c r="AD20" s="234">
        <f>DATE($P$3,$V$3,22)</f>
        <v>45557</v>
      </c>
      <c r="AE20" s="234">
        <f>DATE($P$3,$V$3,23)</f>
        <v>45558</v>
      </c>
      <c r="AF20" s="234">
        <f>DATE($P$3,$V$3,24)</f>
        <v>45559</v>
      </c>
      <c r="AG20" s="234">
        <f>DATE($P$3,$V$3,25)</f>
        <v>45560</v>
      </c>
      <c r="AH20" s="234">
        <f>DATE($P$3,$V$3,26)</f>
        <v>45561</v>
      </c>
      <c r="AI20" s="234">
        <f>DATE($P$3,$V$3,27)</f>
        <v>45562</v>
      </c>
      <c r="AJ20" s="234">
        <f>DATE($P$3,$V$3,28)</f>
        <v>45563</v>
      </c>
      <c r="AK20" s="234">
        <f>IF(AN4="暦月",IF(DAY(EOMONTH(I20,0))&lt;29,"",DATE($P$3,$V$3,29)),"")</f>
        <v>45564</v>
      </c>
      <c r="AL20" s="234">
        <f>IF(AN4="暦月",IF(DAY(EOMONTH(I20,0))&lt;30,"",DATE($P$3,$V$3,30)),"")</f>
        <v>45565</v>
      </c>
      <c r="AM20" s="234" t="str">
        <f>IF(AN4="暦月",IF(DAY(EOMONTH(I20,0))&lt;31,"",DATE($P$3,$V$3,31)),"")</f>
        <v/>
      </c>
      <c r="AN20" s="648"/>
      <c r="AO20" s="649"/>
      <c r="AP20" s="652"/>
      <c r="AQ20" s="653"/>
      <c r="AR20" s="649"/>
      <c r="AS20" s="205"/>
      <c r="AT20" s="206"/>
    </row>
    <row r="21" spans="1:51" ht="15" customHeight="1">
      <c r="A21" s="633"/>
      <c r="B21" s="605"/>
      <c r="C21" s="638"/>
      <c r="D21" s="639"/>
      <c r="E21" s="605"/>
      <c r="F21" s="603"/>
      <c r="G21" s="644"/>
      <c r="H21" s="604"/>
      <c r="I21" s="235">
        <f>DATE($P$3,$V$3,1)</f>
        <v>45536</v>
      </c>
      <c r="J21" s="235">
        <f>DATE($P$3,$V$3,2)</f>
        <v>45537</v>
      </c>
      <c r="K21" s="235">
        <f>DATE($P$3,$V$3,3)</f>
        <v>45538</v>
      </c>
      <c r="L21" s="235">
        <f>DATE($P$3,$V$3,4)</f>
        <v>45539</v>
      </c>
      <c r="M21" s="235">
        <f>DATE($P$3,$V$3,5)</f>
        <v>45540</v>
      </c>
      <c r="N21" s="235">
        <f>DATE($P$3,$V$3,6)</f>
        <v>45541</v>
      </c>
      <c r="O21" s="235">
        <f>DATE($P$3,$V$3,7)</f>
        <v>45542</v>
      </c>
      <c r="P21" s="235">
        <f>DATE($P$3,$V$3,8)</f>
        <v>45543</v>
      </c>
      <c r="Q21" s="235">
        <f>DATE($P$3,$V$3,9)</f>
        <v>45544</v>
      </c>
      <c r="R21" s="235">
        <f>DATE($P$3,$V$3,10)</f>
        <v>45545</v>
      </c>
      <c r="S21" s="235">
        <f>DATE($P$3,$V$3,11)</f>
        <v>45546</v>
      </c>
      <c r="T21" s="235">
        <f>DATE($P$3,$V$3,12)</f>
        <v>45547</v>
      </c>
      <c r="U21" s="235">
        <f>DATE($P$3,$V$3,13)</f>
        <v>45548</v>
      </c>
      <c r="V21" s="235">
        <f>DATE($P$3,$V$3,14)</f>
        <v>45549</v>
      </c>
      <c r="W21" s="235">
        <f>DATE($P$3,$V$3,15)</f>
        <v>45550</v>
      </c>
      <c r="X21" s="235">
        <f>DATE($P$3,$V$3,16)</f>
        <v>45551</v>
      </c>
      <c r="Y21" s="235">
        <f>DATE($P$3,$V$3,17)</f>
        <v>45552</v>
      </c>
      <c r="Z21" s="235">
        <f>DATE($P$3,$V$3,18)</f>
        <v>45553</v>
      </c>
      <c r="AA21" s="235">
        <f>DATE($P$3,$V$3,19)</f>
        <v>45554</v>
      </c>
      <c r="AB21" s="235">
        <f>DATE($P$3,$V$3,20)</f>
        <v>45555</v>
      </c>
      <c r="AC21" s="235">
        <f>DATE($P$3,$V$3,21)</f>
        <v>45556</v>
      </c>
      <c r="AD21" s="235">
        <f>DATE($P$3,$V$3,22)</f>
        <v>45557</v>
      </c>
      <c r="AE21" s="235">
        <f>DATE($P$3,$V$3,23)</f>
        <v>45558</v>
      </c>
      <c r="AF21" s="235">
        <f>DATE($P$3,$V$3,24)</f>
        <v>45559</v>
      </c>
      <c r="AG21" s="235">
        <f>DATE($P$3,$V$3,25)</f>
        <v>45560</v>
      </c>
      <c r="AH21" s="235">
        <f>DATE($P$3,$V$3,26)</f>
        <v>45561</v>
      </c>
      <c r="AI21" s="235">
        <f>DATE($P$3,$V$3,27)</f>
        <v>45562</v>
      </c>
      <c r="AJ21" s="235">
        <f>DATE($P$3,$V$3,28)</f>
        <v>45563</v>
      </c>
      <c r="AK21" s="235">
        <f>IF(AN4="暦月",IF(DAY(EOMONTH(I21,0))&lt;29,"",DATE($P$3,$V$3,29)),"")</f>
        <v>45564</v>
      </c>
      <c r="AL21" s="235">
        <f>IF(AN4="暦月",IF(DAY(EOMONTH(I21,0))&lt;30,"",DATE($P$3,$V$3,30)),"")</f>
        <v>45565</v>
      </c>
      <c r="AM21" s="235" t="str">
        <f>IF(AN4="暦月",IF(DAY(EOMONTH(I21,0))&lt;31,"",DATE($P$3,$V$3,31)),"")</f>
        <v/>
      </c>
      <c r="AN21" s="648"/>
      <c r="AO21" s="649"/>
      <c r="AP21" s="654"/>
      <c r="AQ21" s="655"/>
      <c r="AR21" s="649"/>
      <c r="AS21" s="205"/>
      <c r="AT21" s="206"/>
      <c r="AU21" s="658" t="s">
        <v>353</v>
      </c>
      <c r="AV21" s="659"/>
      <c r="AX21" s="658" t="s">
        <v>367</v>
      </c>
      <c r="AY21" s="659"/>
    </row>
    <row r="22" spans="1:51" ht="12" customHeight="1">
      <c r="A22" s="566">
        <v>1</v>
      </c>
      <c r="B22" s="569"/>
      <c r="C22" s="572"/>
      <c r="D22" s="575" t="s">
        <v>243</v>
      </c>
      <c r="E22" s="578"/>
      <c r="F22" s="581"/>
      <c r="G22" s="582"/>
      <c r="H22" s="236" t="s">
        <v>368</v>
      </c>
      <c r="I22" s="483"/>
      <c r="J22" s="483"/>
      <c r="K22" s="483"/>
      <c r="L22" s="483"/>
      <c r="M22" s="483"/>
      <c r="N22" s="483"/>
      <c r="O22" s="483"/>
      <c r="P22" s="483"/>
      <c r="Q22" s="483"/>
      <c r="R22" s="483"/>
      <c r="S22" s="483"/>
      <c r="T22" s="483"/>
      <c r="U22" s="483"/>
      <c r="V22" s="483"/>
      <c r="W22" s="483"/>
      <c r="X22" s="483"/>
      <c r="Y22" s="483"/>
      <c r="Z22" s="483"/>
      <c r="AA22" s="483"/>
      <c r="AB22" s="483"/>
      <c r="AC22" s="483"/>
      <c r="AD22" s="483"/>
      <c r="AE22" s="483"/>
      <c r="AF22" s="483"/>
      <c r="AG22" s="483"/>
      <c r="AH22" s="483"/>
      <c r="AI22" s="483"/>
      <c r="AJ22" s="483"/>
      <c r="AK22" s="483"/>
      <c r="AL22" s="483"/>
      <c r="AM22" s="483"/>
      <c r="AN22" s="587">
        <f>+SUM(I23:AM24)</f>
        <v>0</v>
      </c>
      <c r="AO22" s="563">
        <f>IF($AN$4="４週",AN22/4,AN22/(DAY(EOMONTH($I$20,0))/7))</f>
        <v>0</v>
      </c>
      <c r="AP22" s="590"/>
      <c r="AQ22" s="591"/>
      <c r="AR22" s="563" t="str">
        <f>IF(AN4="４週",AU23,AV23)</f>
        <v/>
      </c>
      <c r="AS22" s="205"/>
      <c r="AT22" s="206"/>
      <c r="AU22" s="237" t="s">
        <v>369</v>
      </c>
      <c r="AV22" s="237" t="s">
        <v>370</v>
      </c>
      <c r="AX22" s="237" t="s">
        <v>371</v>
      </c>
      <c r="AY22" s="237" t="s">
        <v>372</v>
      </c>
    </row>
    <row r="23" spans="1:51" ht="12" customHeight="1">
      <c r="A23" s="567"/>
      <c r="B23" s="570"/>
      <c r="C23" s="573"/>
      <c r="D23" s="576"/>
      <c r="E23" s="579"/>
      <c r="F23" s="583"/>
      <c r="G23" s="584"/>
      <c r="H23" s="238" t="s">
        <v>373</v>
      </c>
      <c r="I23" s="239" t="str">
        <f>IFERROR(VLOOKUP(I22,'P1'!$B:$AP,41,FALSE),"")</f>
        <v/>
      </c>
      <c r="J23" s="239" t="str">
        <f>IFERROR(VLOOKUP(J22,'P1'!$B:$AP,41,FALSE),"")</f>
        <v/>
      </c>
      <c r="K23" s="239" t="str">
        <f>IFERROR(VLOOKUP(K22,'P1'!$B:$AP,41,FALSE),"")</f>
        <v/>
      </c>
      <c r="L23" s="239" t="str">
        <f>IFERROR(VLOOKUP(L22,'P1'!$B:$AP,41,FALSE),"")</f>
        <v/>
      </c>
      <c r="M23" s="239" t="str">
        <f>IFERROR(VLOOKUP(M22,'P1'!$B:$AP,41,FALSE),"")</f>
        <v/>
      </c>
      <c r="N23" s="239" t="str">
        <f>IFERROR(VLOOKUP(N22,'P1'!$B:$AP,41,FALSE),"")</f>
        <v/>
      </c>
      <c r="O23" s="239" t="str">
        <f>IFERROR(VLOOKUP(O22,'P1'!$B:$AP,41,FALSE),"")</f>
        <v/>
      </c>
      <c r="P23" s="239" t="str">
        <f>IFERROR(VLOOKUP(P22,'P1'!$B:$AP,41,FALSE),"")</f>
        <v/>
      </c>
      <c r="Q23" s="239" t="str">
        <f>IFERROR(VLOOKUP(Q22,'P1'!$B:$AP,41,FALSE),"")</f>
        <v/>
      </c>
      <c r="R23" s="239" t="str">
        <f>IFERROR(VLOOKUP(R22,'P1'!$B:$AP,41,FALSE),"")</f>
        <v/>
      </c>
      <c r="S23" s="239" t="str">
        <f>IFERROR(VLOOKUP(S22,'P1'!$B:$AP,41,FALSE),"")</f>
        <v/>
      </c>
      <c r="T23" s="239" t="str">
        <f>IFERROR(VLOOKUP(T22,'P1'!$B:$AP,41,FALSE),"")</f>
        <v/>
      </c>
      <c r="U23" s="239" t="str">
        <f>IFERROR(VLOOKUP(U22,'P1'!$B:$AP,41,FALSE),"")</f>
        <v/>
      </c>
      <c r="V23" s="239" t="str">
        <f>IFERROR(VLOOKUP(V22,'P1'!$B:$AP,41,FALSE),"")</f>
        <v/>
      </c>
      <c r="W23" s="239" t="str">
        <f>IFERROR(VLOOKUP(W22,'P1'!$B:$AP,41,FALSE),"")</f>
        <v/>
      </c>
      <c r="X23" s="239" t="str">
        <f>IFERROR(VLOOKUP(X22,'P1'!$B:$AP,41,FALSE),"")</f>
        <v/>
      </c>
      <c r="Y23" s="239" t="str">
        <f>IFERROR(VLOOKUP(Y22,'P1'!$B:$AP,41,FALSE),"")</f>
        <v/>
      </c>
      <c r="Z23" s="239" t="str">
        <f>IFERROR(VLOOKUP(Z22,'P1'!$B:$AP,41,FALSE),"")</f>
        <v/>
      </c>
      <c r="AA23" s="239" t="str">
        <f>IFERROR(VLOOKUP(AA22,'P1'!$B:$AP,41,FALSE),"")</f>
        <v/>
      </c>
      <c r="AB23" s="239" t="str">
        <f>IFERROR(VLOOKUP(AB22,'P1'!$B:$AP,41,FALSE),"")</f>
        <v/>
      </c>
      <c r="AC23" s="239" t="str">
        <f>IFERROR(VLOOKUP(AC22,'P1'!$B:$AP,41,FALSE),"")</f>
        <v/>
      </c>
      <c r="AD23" s="239" t="str">
        <f>IFERROR(VLOOKUP(AD22,'P1'!$B:$AP,41,FALSE),"")</f>
        <v/>
      </c>
      <c r="AE23" s="239" t="str">
        <f>IFERROR(VLOOKUP(AE22,'P1'!$B:$AP,41,FALSE),"")</f>
        <v/>
      </c>
      <c r="AF23" s="239" t="str">
        <f>IFERROR(VLOOKUP(AF22,'P1'!$B:$AP,41,FALSE),"")</f>
        <v/>
      </c>
      <c r="AG23" s="239" t="str">
        <f>IFERROR(VLOOKUP(AG22,'P1'!$B:$AP,41,FALSE),"")</f>
        <v/>
      </c>
      <c r="AH23" s="239" t="str">
        <f>IFERROR(VLOOKUP(AH22,'P1'!$B:$AP,41,FALSE),"")</f>
        <v/>
      </c>
      <c r="AI23" s="239" t="str">
        <f>IFERROR(VLOOKUP(AI22,'P1'!$B:$AP,41,FALSE),"")</f>
        <v/>
      </c>
      <c r="AJ23" s="239" t="str">
        <f>IFERROR(VLOOKUP(AJ22,'P1'!$B:$AP,41,FALSE),"")</f>
        <v/>
      </c>
      <c r="AK23" s="239" t="str">
        <f>IFERROR(VLOOKUP(AK22,'P1'!$B:$AP,41,FALSE),"")</f>
        <v/>
      </c>
      <c r="AL23" s="239" t="str">
        <f>IFERROR(VLOOKUP(AL22,'P1'!$B:$AP,41,FALSE),"")</f>
        <v/>
      </c>
      <c r="AM23" s="239" t="str">
        <f>IFERROR(VLOOKUP(AM22,'P1'!$B:$AP,41,FALSE),"")</f>
        <v/>
      </c>
      <c r="AN23" s="588"/>
      <c r="AO23" s="564"/>
      <c r="AP23" s="592"/>
      <c r="AQ23" s="593"/>
      <c r="AR23" s="564"/>
      <c r="AS23" s="205"/>
      <c r="AT23" s="206"/>
      <c r="AU23" s="240" t="str">
        <f>IFERROR(IF($D22="□",ROUNDDOWN($AO22/$AK$7,1),ROUNDDOWN($AO22/$AK$9,1)),"")</f>
        <v/>
      </c>
      <c r="AV23" s="240" t="str">
        <f>IFERROR(IF($D22="□",ROUNDDOWN($AN22/$AO$7,1),ROUNDDOWN($AN22/$AO$9,1)),"")</f>
        <v/>
      </c>
      <c r="AX23" s="240" t="str">
        <f>IFERROR(IF($D22="□",(VLOOKUP(F22,'[8]ますた君 '!$C:$E,3,FALSE)/($AK$7*4)),(VLOOKUP(F22,'[8]ますた君 '!$C:$E,3,FALSE)/($AK$9*4))),"")</f>
        <v/>
      </c>
      <c r="AY23" s="240" t="str">
        <f>IFERROR(IF($D22="□",(VLOOKUP(F22,'[8]ますた君 '!$C:$E,3,FALSE)/$AO$7),(VLOOKUP(F22,'[8]ますた君 '!$C:$E,3,FALSE)/$AO$9)),"")</f>
        <v/>
      </c>
    </row>
    <row r="24" spans="1:51" ht="12" customHeight="1">
      <c r="A24" s="568"/>
      <c r="B24" s="571"/>
      <c r="C24" s="574"/>
      <c r="D24" s="577"/>
      <c r="E24" s="580"/>
      <c r="F24" s="585"/>
      <c r="G24" s="586"/>
      <c r="H24" s="241" t="s">
        <v>374</v>
      </c>
      <c r="I24" s="239" t="str">
        <f>IFERROR(VLOOKUP(I22,'P1'!$B:$AP,31,FALSE),"")</f>
        <v/>
      </c>
      <c r="J24" s="239" t="str">
        <f>IFERROR(VLOOKUP(J22,'P1'!$B:$AP,31,FALSE),"")</f>
        <v/>
      </c>
      <c r="K24" s="239" t="str">
        <f>IFERROR(VLOOKUP(K22,'P1'!$B:$AP,31,FALSE),"")</f>
        <v/>
      </c>
      <c r="L24" s="239" t="str">
        <f>IFERROR(VLOOKUP(L22,'P1'!$B:$AP,31,FALSE),"")</f>
        <v/>
      </c>
      <c r="M24" s="239" t="str">
        <f>IFERROR(VLOOKUP(M22,'P1'!$B:$AP,31,FALSE),"")</f>
        <v/>
      </c>
      <c r="N24" s="239" t="str">
        <f>IFERROR(VLOOKUP(N22,'P1'!$B:$AP,31,FALSE),"")</f>
        <v/>
      </c>
      <c r="O24" s="239" t="str">
        <f>IFERROR(VLOOKUP(O22,'P1'!$B:$AP,31,FALSE),"")</f>
        <v/>
      </c>
      <c r="P24" s="239" t="str">
        <f>IFERROR(VLOOKUP(P22,'P1'!$B:$AP,31,FALSE),"")</f>
        <v/>
      </c>
      <c r="Q24" s="239" t="str">
        <f>IFERROR(VLOOKUP(Q22,'P1'!$B:$AP,31,FALSE),"")</f>
        <v/>
      </c>
      <c r="R24" s="239" t="str">
        <f>IFERROR(VLOOKUP(R22,'P1'!$B:$AP,31,FALSE),"")</f>
        <v/>
      </c>
      <c r="S24" s="239" t="str">
        <f>IFERROR(VLOOKUP(S22,'P1'!$B:$AP,31,FALSE),"")</f>
        <v/>
      </c>
      <c r="T24" s="239" t="str">
        <f>IFERROR(VLOOKUP(T22,'P1'!$B:$AP,31,FALSE),"")</f>
        <v/>
      </c>
      <c r="U24" s="239" t="str">
        <f>IFERROR(VLOOKUP(U22,'P1'!$B:$AP,31,FALSE),"")</f>
        <v/>
      </c>
      <c r="V24" s="239" t="str">
        <f>IFERROR(VLOOKUP(V22,'P1'!$B:$AP,31,FALSE),"")</f>
        <v/>
      </c>
      <c r="W24" s="239" t="str">
        <f>IFERROR(VLOOKUP(W22,'P1'!$B:$AP,31,FALSE),"")</f>
        <v/>
      </c>
      <c r="X24" s="239" t="str">
        <f>IFERROR(VLOOKUP(X22,'P1'!$B:$AP,31,FALSE),"")</f>
        <v/>
      </c>
      <c r="Y24" s="239" t="str">
        <f>IFERROR(VLOOKUP(Y22,'P1'!$B:$AP,31,FALSE),"")</f>
        <v/>
      </c>
      <c r="Z24" s="239" t="str">
        <f>IFERROR(VLOOKUP(Z22,'P1'!$B:$AP,31,FALSE),"")</f>
        <v/>
      </c>
      <c r="AA24" s="239" t="str">
        <f>IFERROR(VLOOKUP(AA22,'P1'!$B:$AP,31,FALSE),"")</f>
        <v/>
      </c>
      <c r="AB24" s="239" t="str">
        <f>IFERROR(VLOOKUP(AB22,'P1'!$B:$AP,31,FALSE),"")</f>
        <v/>
      </c>
      <c r="AC24" s="239" t="str">
        <f>IFERROR(VLOOKUP(AC22,'P1'!$B:$AP,31,FALSE),"")</f>
        <v/>
      </c>
      <c r="AD24" s="239" t="str">
        <f>IFERROR(VLOOKUP(AD22,'P1'!$B:$AP,31,FALSE),"")</f>
        <v/>
      </c>
      <c r="AE24" s="239" t="str">
        <f>IFERROR(VLOOKUP(AE22,'P1'!$B:$AP,31,FALSE),"")</f>
        <v/>
      </c>
      <c r="AF24" s="239" t="str">
        <f>IFERROR(VLOOKUP(AF22,'P1'!$B:$AP,31,FALSE),"")</f>
        <v/>
      </c>
      <c r="AG24" s="239" t="str">
        <f>IFERROR(VLOOKUP(AG22,'P1'!$B:$AP,31,FALSE),"")</f>
        <v/>
      </c>
      <c r="AH24" s="239" t="str">
        <f>IFERROR(VLOOKUP(AH22,'P1'!$B:$AP,31,FALSE),"")</f>
        <v/>
      </c>
      <c r="AI24" s="239" t="str">
        <f>IFERROR(VLOOKUP(AI22,'P1'!$B:$AP,31,FALSE),"")</f>
        <v/>
      </c>
      <c r="AJ24" s="239" t="str">
        <f>IFERROR(VLOOKUP(AJ22,'P1'!$B:$AP,31,FALSE),"")</f>
        <v/>
      </c>
      <c r="AK24" s="239" t="str">
        <f>IFERROR(VLOOKUP(AK22,'P1'!$B:$AP,31,FALSE),"")</f>
        <v/>
      </c>
      <c r="AL24" s="239" t="str">
        <f>IFERROR(VLOOKUP(AL22,'P1'!$B:$AP,31,FALSE),"")</f>
        <v/>
      </c>
      <c r="AM24" s="239" t="str">
        <f>IFERROR(VLOOKUP(AM22,'P1'!$B:$AP,31,FALSE),"")</f>
        <v/>
      </c>
      <c r="AN24" s="589"/>
      <c r="AO24" s="565"/>
      <c r="AP24" s="594"/>
      <c r="AQ24" s="595"/>
      <c r="AR24" s="565"/>
      <c r="AS24" s="211"/>
      <c r="AT24" s="206"/>
      <c r="AU24" s="242"/>
      <c r="AV24" s="242"/>
      <c r="AX24" s="242"/>
      <c r="AY24" s="242"/>
    </row>
    <row r="25" spans="1:51" ht="12" customHeight="1">
      <c r="A25" s="566">
        <v>2</v>
      </c>
      <c r="B25" s="569"/>
      <c r="C25" s="572"/>
      <c r="D25" s="575" t="s">
        <v>243</v>
      </c>
      <c r="E25" s="578"/>
      <c r="F25" s="581"/>
      <c r="G25" s="582"/>
      <c r="H25" s="236" t="s">
        <v>368</v>
      </c>
      <c r="I25" s="483"/>
      <c r="J25" s="483"/>
      <c r="K25" s="483"/>
      <c r="L25" s="483"/>
      <c r="M25" s="483"/>
      <c r="N25" s="483"/>
      <c r="O25" s="483"/>
      <c r="P25" s="483"/>
      <c r="Q25" s="483"/>
      <c r="R25" s="483"/>
      <c r="S25" s="483"/>
      <c r="T25" s="483"/>
      <c r="U25" s="483"/>
      <c r="V25" s="483"/>
      <c r="W25" s="483"/>
      <c r="X25" s="483"/>
      <c r="Y25" s="483"/>
      <c r="Z25" s="483"/>
      <c r="AA25" s="483"/>
      <c r="AB25" s="483"/>
      <c r="AC25" s="483"/>
      <c r="AD25" s="483"/>
      <c r="AE25" s="483"/>
      <c r="AF25" s="483"/>
      <c r="AG25" s="483"/>
      <c r="AH25" s="483"/>
      <c r="AI25" s="483"/>
      <c r="AJ25" s="483"/>
      <c r="AK25" s="483"/>
      <c r="AL25" s="483"/>
      <c r="AM25" s="483"/>
      <c r="AN25" s="587">
        <f>+SUM(I26:AM27)</f>
        <v>0</v>
      </c>
      <c r="AO25" s="563">
        <f>IF($AN$4="４週",AN25/4,AN25/(DAY(EOMONTH($I$20,0))/7))</f>
        <v>0</v>
      </c>
      <c r="AP25" s="590"/>
      <c r="AQ25" s="591"/>
      <c r="AR25" s="563" t="str">
        <f>IF(AN7="４週",AU26,AV26)</f>
        <v/>
      </c>
      <c r="AS25" s="211"/>
      <c r="AT25" s="206"/>
      <c r="AU25" s="237" t="s">
        <v>369</v>
      </c>
      <c r="AV25" s="237" t="s">
        <v>370</v>
      </c>
      <c r="AX25" s="237" t="s">
        <v>371</v>
      </c>
      <c r="AY25" s="237" t="s">
        <v>372</v>
      </c>
    </row>
    <row r="26" spans="1:51" ht="12" customHeight="1">
      <c r="A26" s="567"/>
      <c r="B26" s="570"/>
      <c r="C26" s="573"/>
      <c r="D26" s="576"/>
      <c r="E26" s="579"/>
      <c r="F26" s="583"/>
      <c r="G26" s="584"/>
      <c r="H26" s="238" t="s">
        <v>373</v>
      </c>
      <c r="I26" s="239" t="str">
        <f>IFERROR(VLOOKUP(I25,'P1'!$B:$AP,41,FALSE),"")</f>
        <v/>
      </c>
      <c r="J26" s="239" t="str">
        <f>IFERROR(VLOOKUP(J25,'P1'!$B:$AP,41,FALSE),"")</f>
        <v/>
      </c>
      <c r="K26" s="239" t="str">
        <f>IFERROR(VLOOKUP(K25,'P1'!$B:$AP,41,FALSE),"")</f>
        <v/>
      </c>
      <c r="L26" s="239" t="str">
        <f>IFERROR(VLOOKUP(L25,'P1'!$B:$AP,41,FALSE),"")</f>
        <v/>
      </c>
      <c r="M26" s="239" t="str">
        <f>IFERROR(VLOOKUP(M25,'P1'!$B:$AP,41,FALSE),"")</f>
        <v/>
      </c>
      <c r="N26" s="239" t="str">
        <f>IFERROR(VLOOKUP(N25,'P1'!$B:$AP,41,FALSE),"")</f>
        <v/>
      </c>
      <c r="O26" s="239" t="str">
        <f>IFERROR(VLOOKUP(O25,'P1'!$B:$AP,41,FALSE),"")</f>
        <v/>
      </c>
      <c r="P26" s="239" t="str">
        <f>IFERROR(VLOOKUP(P25,'P1'!$B:$AP,41,FALSE),"")</f>
        <v/>
      </c>
      <c r="Q26" s="239" t="str">
        <f>IFERROR(VLOOKUP(Q25,'P1'!$B:$AP,41,FALSE),"")</f>
        <v/>
      </c>
      <c r="R26" s="239" t="str">
        <f>IFERROR(VLOOKUP(R25,'P1'!$B:$AP,41,FALSE),"")</f>
        <v/>
      </c>
      <c r="S26" s="239" t="str">
        <f>IFERROR(VLOOKUP(S25,'P1'!$B:$AP,41,FALSE),"")</f>
        <v/>
      </c>
      <c r="T26" s="239" t="str">
        <f>IFERROR(VLOOKUP(T25,'P1'!$B:$AP,41,FALSE),"")</f>
        <v/>
      </c>
      <c r="U26" s="239" t="str">
        <f>IFERROR(VLOOKUP(U25,'P1'!$B:$AP,41,FALSE),"")</f>
        <v/>
      </c>
      <c r="V26" s="239" t="str">
        <f>IFERROR(VLOOKUP(V25,'P1'!$B:$AP,41,FALSE),"")</f>
        <v/>
      </c>
      <c r="W26" s="239" t="str">
        <f>IFERROR(VLOOKUP(W25,'P1'!$B:$AP,41,FALSE),"")</f>
        <v/>
      </c>
      <c r="X26" s="239" t="str">
        <f>IFERROR(VLOOKUP(X25,'P1'!$B:$AP,41,FALSE),"")</f>
        <v/>
      </c>
      <c r="Y26" s="239" t="str">
        <f>IFERROR(VLOOKUP(Y25,'P1'!$B:$AP,41,FALSE),"")</f>
        <v/>
      </c>
      <c r="Z26" s="239" t="str">
        <f>IFERROR(VLOOKUP(Z25,'P1'!$B:$AP,41,FALSE),"")</f>
        <v/>
      </c>
      <c r="AA26" s="239" t="str">
        <f>IFERROR(VLOOKUP(AA25,'P1'!$B:$AP,41,FALSE),"")</f>
        <v/>
      </c>
      <c r="AB26" s="239" t="str">
        <f>IFERROR(VLOOKUP(AB25,'P1'!$B:$AP,41,FALSE),"")</f>
        <v/>
      </c>
      <c r="AC26" s="239" t="str">
        <f>IFERROR(VLOOKUP(AC25,'P1'!$B:$AP,41,FALSE),"")</f>
        <v/>
      </c>
      <c r="AD26" s="239" t="str">
        <f>IFERROR(VLOOKUP(AD25,'P1'!$B:$AP,41,FALSE),"")</f>
        <v/>
      </c>
      <c r="AE26" s="239" t="str">
        <f>IFERROR(VLOOKUP(AE25,'P1'!$B:$AP,41,FALSE),"")</f>
        <v/>
      </c>
      <c r="AF26" s="239" t="str">
        <f>IFERROR(VLOOKUP(AF25,'P1'!$B:$AP,41,FALSE),"")</f>
        <v/>
      </c>
      <c r="AG26" s="239" t="str">
        <f>IFERROR(VLOOKUP(AG25,'P1'!$B:$AP,41,FALSE),"")</f>
        <v/>
      </c>
      <c r="AH26" s="239" t="str">
        <f>IFERROR(VLOOKUP(AH25,'P1'!$B:$AP,41,FALSE),"")</f>
        <v/>
      </c>
      <c r="AI26" s="239" t="str">
        <f>IFERROR(VLOOKUP(AI25,'P1'!$B:$AP,41,FALSE),"")</f>
        <v/>
      </c>
      <c r="AJ26" s="239" t="str">
        <f>IFERROR(VLOOKUP(AJ25,'P1'!$B:$AP,41,FALSE),"")</f>
        <v/>
      </c>
      <c r="AK26" s="239" t="str">
        <f>IFERROR(VLOOKUP(AK25,'P1'!$B:$AP,41,FALSE),"")</f>
        <v/>
      </c>
      <c r="AL26" s="239" t="str">
        <f>IFERROR(VLOOKUP(AL25,'P1'!$B:$AP,41,FALSE),"")</f>
        <v/>
      </c>
      <c r="AM26" s="239" t="str">
        <f>IFERROR(VLOOKUP(AM25,'P1'!$B:$AP,41,FALSE),"")</f>
        <v/>
      </c>
      <c r="AN26" s="588"/>
      <c r="AO26" s="564"/>
      <c r="AP26" s="592"/>
      <c r="AQ26" s="593"/>
      <c r="AR26" s="564"/>
      <c r="AS26" s="205"/>
      <c r="AT26" s="206"/>
      <c r="AU26" s="240" t="str">
        <f>IFERROR(IF($D25="□",ROUNDDOWN($AO25/$AK$7,1),ROUNDDOWN($AO25/$AK$9,1)),"")</f>
        <v/>
      </c>
      <c r="AV26" s="240" t="str">
        <f>IFERROR(IF($D25="□",ROUNDDOWN($AN25/$AO$7,1),ROUNDDOWN($AN25/$AO$9,1)),"")</f>
        <v/>
      </c>
      <c r="AX26" s="240" t="str">
        <f>IFERROR(IF($D25="□",(VLOOKUP(F25,'[8]ますた君 '!$C:$E,3,FALSE)/($AK$7*4)),(VLOOKUP(F25,'[8]ますた君 '!$C:$E,3,FALSE)/($AK$9*4))),"")</f>
        <v/>
      </c>
      <c r="AY26" s="240" t="str">
        <f>IFERROR(IF($D25="□",(VLOOKUP(F25,'[8]ますた君 '!$C:$E,3,FALSE)/$AO$7),(VLOOKUP(F25,'[8]ますた君 '!$C:$E,3,FALSE)/$AO$9)),"")</f>
        <v/>
      </c>
    </row>
    <row r="27" spans="1:51" ht="12" customHeight="1">
      <c r="A27" s="568"/>
      <c r="B27" s="571"/>
      <c r="C27" s="574"/>
      <c r="D27" s="577"/>
      <c r="E27" s="580"/>
      <c r="F27" s="585"/>
      <c r="G27" s="586"/>
      <c r="H27" s="241" t="s">
        <v>374</v>
      </c>
      <c r="I27" s="239" t="str">
        <f>IFERROR(VLOOKUP(I25,'P1'!$B:$AP,31,FALSE),"")</f>
        <v/>
      </c>
      <c r="J27" s="239" t="str">
        <f>IFERROR(VLOOKUP(J25,'P1'!$B:$AP,31,FALSE),"")</f>
        <v/>
      </c>
      <c r="K27" s="239" t="str">
        <f>IFERROR(VLOOKUP(K25,'P1'!$B:$AP,31,FALSE),"")</f>
        <v/>
      </c>
      <c r="L27" s="239" t="str">
        <f>IFERROR(VLOOKUP(L25,'P1'!$B:$AP,31,FALSE),"")</f>
        <v/>
      </c>
      <c r="M27" s="239" t="str">
        <f>IFERROR(VLOOKUP(M25,'P1'!$B:$AP,31,FALSE),"")</f>
        <v/>
      </c>
      <c r="N27" s="239" t="str">
        <f>IFERROR(VLOOKUP(N25,'P1'!$B:$AP,31,FALSE),"")</f>
        <v/>
      </c>
      <c r="O27" s="239" t="str">
        <f>IFERROR(VLOOKUP(O25,'P1'!$B:$AP,31,FALSE),"")</f>
        <v/>
      </c>
      <c r="P27" s="239" t="str">
        <f>IFERROR(VLOOKUP(P25,'P1'!$B:$AP,31,FALSE),"")</f>
        <v/>
      </c>
      <c r="Q27" s="239" t="str">
        <f>IFERROR(VLOOKUP(Q25,'P1'!$B:$AP,31,FALSE),"")</f>
        <v/>
      </c>
      <c r="R27" s="239" t="str">
        <f>IFERROR(VLOOKUP(R25,'P1'!$B:$AP,31,FALSE),"")</f>
        <v/>
      </c>
      <c r="S27" s="239" t="str">
        <f>IFERROR(VLOOKUP(S25,'P1'!$B:$AP,31,FALSE),"")</f>
        <v/>
      </c>
      <c r="T27" s="239" t="str">
        <f>IFERROR(VLOOKUP(T25,'P1'!$B:$AP,31,FALSE),"")</f>
        <v/>
      </c>
      <c r="U27" s="239" t="str">
        <f>IFERROR(VLOOKUP(U25,'P1'!$B:$AP,31,FALSE),"")</f>
        <v/>
      </c>
      <c r="V27" s="239" t="str">
        <f>IFERROR(VLOOKUP(V25,'P1'!$B:$AP,31,FALSE),"")</f>
        <v/>
      </c>
      <c r="W27" s="239" t="str">
        <f>IFERROR(VLOOKUP(W25,'P1'!$B:$AP,31,FALSE),"")</f>
        <v/>
      </c>
      <c r="X27" s="239" t="str">
        <f>IFERROR(VLOOKUP(X25,'P1'!$B:$AP,31,FALSE),"")</f>
        <v/>
      </c>
      <c r="Y27" s="239" t="str">
        <f>IFERROR(VLOOKUP(Y25,'P1'!$B:$AP,31,FALSE),"")</f>
        <v/>
      </c>
      <c r="Z27" s="239" t="str">
        <f>IFERROR(VLOOKUP(Z25,'P1'!$B:$AP,31,FALSE),"")</f>
        <v/>
      </c>
      <c r="AA27" s="239" t="str">
        <f>IFERROR(VLOOKUP(AA25,'P1'!$B:$AP,31,FALSE),"")</f>
        <v/>
      </c>
      <c r="AB27" s="239" t="str">
        <f>IFERROR(VLOOKUP(AB25,'P1'!$B:$AP,31,FALSE),"")</f>
        <v/>
      </c>
      <c r="AC27" s="239" t="str">
        <f>IFERROR(VLOOKUP(AC25,'P1'!$B:$AP,31,FALSE),"")</f>
        <v/>
      </c>
      <c r="AD27" s="239" t="str">
        <f>IFERROR(VLOOKUP(AD25,'P1'!$B:$AP,31,FALSE),"")</f>
        <v/>
      </c>
      <c r="AE27" s="239" t="str">
        <f>IFERROR(VLOOKUP(AE25,'P1'!$B:$AP,31,FALSE),"")</f>
        <v/>
      </c>
      <c r="AF27" s="239" t="str">
        <f>IFERROR(VLOOKUP(AF25,'P1'!$B:$AP,31,FALSE),"")</f>
        <v/>
      </c>
      <c r="AG27" s="239" t="str">
        <f>IFERROR(VLOOKUP(AG25,'P1'!$B:$AP,31,FALSE),"")</f>
        <v/>
      </c>
      <c r="AH27" s="239" t="str">
        <f>IFERROR(VLOOKUP(AH25,'P1'!$B:$AP,31,FALSE),"")</f>
        <v/>
      </c>
      <c r="AI27" s="239" t="str">
        <f>IFERROR(VLOOKUP(AI25,'P1'!$B:$AP,31,FALSE),"")</f>
        <v/>
      </c>
      <c r="AJ27" s="239" t="str">
        <f>IFERROR(VLOOKUP(AJ25,'P1'!$B:$AP,31,FALSE),"")</f>
        <v/>
      </c>
      <c r="AK27" s="239" t="str">
        <f>IFERROR(VLOOKUP(AK25,'P1'!$B:$AP,31,FALSE),"")</f>
        <v/>
      </c>
      <c r="AL27" s="239" t="str">
        <f>IFERROR(VLOOKUP(AL25,'P1'!$B:$AP,31,FALSE),"")</f>
        <v/>
      </c>
      <c r="AM27" s="239" t="str">
        <f>IFERROR(VLOOKUP(AM25,'P1'!$B:$AP,31,FALSE),"")</f>
        <v/>
      </c>
      <c r="AN27" s="589"/>
      <c r="AO27" s="565"/>
      <c r="AP27" s="594"/>
      <c r="AQ27" s="595"/>
      <c r="AR27" s="565"/>
      <c r="AS27" s="205"/>
      <c r="AT27" s="206"/>
      <c r="AU27" s="242"/>
      <c r="AV27" s="242"/>
      <c r="AX27" s="242"/>
      <c r="AY27" s="242"/>
    </row>
    <row r="28" spans="1:51" ht="12" customHeight="1">
      <c r="A28" s="566">
        <v>3</v>
      </c>
      <c r="B28" s="569"/>
      <c r="C28" s="572"/>
      <c r="D28" s="575" t="s">
        <v>243</v>
      </c>
      <c r="E28" s="578"/>
      <c r="F28" s="581"/>
      <c r="G28" s="582"/>
      <c r="H28" s="236" t="s">
        <v>368</v>
      </c>
      <c r="I28" s="483"/>
      <c r="J28" s="483"/>
      <c r="K28" s="483"/>
      <c r="L28" s="483"/>
      <c r="M28" s="483"/>
      <c r="N28" s="483"/>
      <c r="O28" s="483"/>
      <c r="P28" s="483"/>
      <c r="Q28" s="483"/>
      <c r="R28" s="483"/>
      <c r="S28" s="483"/>
      <c r="T28" s="483"/>
      <c r="U28" s="483"/>
      <c r="V28" s="483"/>
      <c r="W28" s="483"/>
      <c r="X28" s="483"/>
      <c r="Y28" s="483"/>
      <c r="Z28" s="483"/>
      <c r="AA28" s="483"/>
      <c r="AB28" s="483"/>
      <c r="AC28" s="483"/>
      <c r="AD28" s="483"/>
      <c r="AE28" s="483"/>
      <c r="AF28" s="483"/>
      <c r="AG28" s="483"/>
      <c r="AH28" s="483"/>
      <c r="AI28" s="483"/>
      <c r="AJ28" s="483"/>
      <c r="AK28" s="483"/>
      <c r="AL28" s="483"/>
      <c r="AM28" s="483"/>
      <c r="AN28" s="587">
        <f>+SUM(I29:AM30)</f>
        <v>0</v>
      </c>
      <c r="AO28" s="563">
        <f>IF($AN$4="４週",AN28/4,AN28/(DAY(EOMONTH($I$20,0))/7))</f>
        <v>0</v>
      </c>
      <c r="AP28" s="590"/>
      <c r="AQ28" s="591"/>
      <c r="AR28" s="563" t="str">
        <f>IF(AN17="４週",AU29,AV29)</f>
        <v/>
      </c>
      <c r="AS28" s="205"/>
      <c r="AT28" s="206"/>
      <c r="AU28" s="237" t="s">
        <v>369</v>
      </c>
      <c r="AV28" s="237" t="s">
        <v>370</v>
      </c>
      <c r="AX28" s="237" t="s">
        <v>371</v>
      </c>
      <c r="AY28" s="237" t="s">
        <v>372</v>
      </c>
    </row>
    <row r="29" spans="1:51" ht="12" customHeight="1">
      <c r="A29" s="567"/>
      <c r="B29" s="570"/>
      <c r="C29" s="573"/>
      <c r="D29" s="576"/>
      <c r="E29" s="579"/>
      <c r="F29" s="583"/>
      <c r="G29" s="584"/>
      <c r="H29" s="238" t="s">
        <v>373</v>
      </c>
      <c r="I29" s="239" t="str">
        <f>IFERROR(VLOOKUP(I28,'P1'!$B:$AP,41,FALSE),"")</f>
        <v/>
      </c>
      <c r="J29" s="239" t="str">
        <f>IFERROR(VLOOKUP(J28,'P1'!$B:$AP,41,FALSE),"")</f>
        <v/>
      </c>
      <c r="K29" s="239" t="str">
        <f>IFERROR(VLOOKUP(K28,'P1'!$B:$AP,41,FALSE),"")</f>
        <v/>
      </c>
      <c r="L29" s="239" t="str">
        <f>IFERROR(VLOOKUP(L28,'P1'!$B:$AP,41,FALSE),"")</f>
        <v/>
      </c>
      <c r="M29" s="239" t="str">
        <f>IFERROR(VLOOKUP(M28,'P1'!$B:$AP,41,FALSE),"")</f>
        <v/>
      </c>
      <c r="N29" s="239" t="str">
        <f>IFERROR(VLOOKUP(N28,'P1'!$B:$AP,41,FALSE),"")</f>
        <v/>
      </c>
      <c r="O29" s="239" t="str">
        <f>IFERROR(VLOOKUP(O28,'P1'!$B:$AP,41,FALSE),"")</f>
        <v/>
      </c>
      <c r="P29" s="239" t="str">
        <f>IFERROR(VLOOKUP(P28,'P1'!$B:$AP,41,FALSE),"")</f>
        <v/>
      </c>
      <c r="Q29" s="239" t="str">
        <f>IFERROR(VLOOKUP(Q28,'P1'!$B:$AP,41,FALSE),"")</f>
        <v/>
      </c>
      <c r="R29" s="239" t="str">
        <f>IFERROR(VLOOKUP(R28,'P1'!$B:$AP,41,FALSE),"")</f>
        <v/>
      </c>
      <c r="S29" s="239" t="str">
        <f>IFERROR(VLOOKUP(S28,'P1'!$B:$AP,41,FALSE),"")</f>
        <v/>
      </c>
      <c r="T29" s="239" t="str">
        <f>IFERROR(VLOOKUP(T28,'P1'!$B:$AP,41,FALSE),"")</f>
        <v/>
      </c>
      <c r="U29" s="239" t="str">
        <f>IFERROR(VLOOKUP(U28,'P1'!$B:$AP,41,FALSE),"")</f>
        <v/>
      </c>
      <c r="V29" s="239" t="str">
        <f>IFERROR(VLOOKUP(V28,'P1'!$B:$AP,41,FALSE),"")</f>
        <v/>
      </c>
      <c r="W29" s="239" t="str">
        <f>IFERROR(VLOOKUP(W28,'P1'!$B:$AP,41,FALSE),"")</f>
        <v/>
      </c>
      <c r="X29" s="239" t="str">
        <f>IFERROR(VLOOKUP(X28,'P1'!$B:$AP,41,FALSE),"")</f>
        <v/>
      </c>
      <c r="Y29" s="239" t="str">
        <f>IFERROR(VLOOKUP(Y28,'P1'!$B:$AP,41,FALSE),"")</f>
        <v/>
      </c>
      <c r="Z29" s="239" t="str">
        <f>IFERROR(VLOOKUP(Z28,'P1'!$B:$AP,41,FALSE),"")</f>
        <v/>
      </c>
      <c r="AA29" s="239" t="str">
        <f>IFERROR(VLOOKUP(AA28,'P1'!$B:$AP,41,FALSE),"")</f>
        <v/>
      </c>
      <c r="AB29" s="239" t="str">
        <f>IFERROR(VLOOKUP(AB28,'P1'!$B:$AP,41,FALSE),"")</f>
        <v/>
      </c>
      <c r="AC29" s="239" t="str">
        <f>IFERROR(VLOOKUP(AC28,'P1'!$B:$AP,41,FALSE),"")</f>
        <v/>
      </c>
      <c r="AD29" s="239" t="str">
        <f>IFERROR(VLOOKUP(AD28,'P1'!$B:$AP,41,FALSE),"")</f>
        <v/>
      </c>
      <c r="AE29" s="239" t="str">
        <f>IFERROR(VLOOKUP(AE28,'P1'!$B:$AP,41,FALSE),"")</f>
        <v/>
      </c>
      <c r="AF29" s="239" t="str">
        <f>IFERROR(VLOOKUP(AF28,'P1'!$B:$AP,41,FALSE),"")</f>
        <v/>
      </c>
      <c r="AG29" s="239" t="str">
        <f>IFERROR(VLOOKUP(AG28,'P1'!$B:$AP,41,FALSE),"")</f>
        <v/>
      </c>
      <c r="AH29" s="239" t="str">
        <f>IFERROR(VLOOKUP(AH28,'P1'!$B:$AP,41,FALSE),"")</f>
        <v/>
      </c>
      <c r="AI29" s="239" t="str">
        <f>IFERROR(VLOOKUP(AI28,'P1'!$B:$AP,41,FALSE),"")</f>
        <v/>
      </c>
      <c r="AJ29" s="239" t="str">
        <f>IFERROR(VLOOKUP(AJ28,'P1'!$B:$AP,41,FALSE),"")</f>
        <v/>
      </c>
      <c r="AK29" s="239" t="str">
        <f>IFERROR(VLOOKUP(AK28,'P1'!$B:$AP,41,FALSE),"")</f>
        <v/>
      </c>
      <c r="AL29" s="239" t="str">
        <f>IFERROR(VLOOKUP(AL28,'P1'!$B:$AP,41,FALSE),"")</f>
        <v/>
      </c>
      <c r="AM29" s="239" t="str">
        <f>IFERROR(VLOOKUP(AM28,'P1'!$B:$AP,41,FALSE),"")</f>
        <v/>
      </c>
      <c r="AN29" s="588"/>
      <c r="AO29" s="564"/>
      <c r="AP29" s="592"/>
      <c r="AQ29" s="593"/>
      <c r="AR29" s="564"/>
      <c r="AS29" s="205"/>
      <c r="AT29" s="206"/>
      <c r="AU29" s="240" t="str">
        <f>IFERROR(IF($D28="□",ROUNDDOWN($AO28/$AK$7,1),ROUNDDOWN($AO28/$AK$9,1)),"")</f>
        <v/>
      </c>
      <c r="AV29" s="240" t="str">
        <f>IFERROR(IF($D28="□",ROUNDDOWN($AN28/$AO$7,1),ROUNDDOWN($AN28/$AO$9,1)),"")</f>
        <v/>
      </c>
      <c r="AX29" s="240" t="str">
        <f>IFERROR(IF($D28="□",(VLOOKUP(F28,'[8]ますた君 '!$C:$E,3,FALSE)/($AK$7*4)),(VLOOKUP(F28,'[8]ますた君 '!$C:$E,3,FALSE)/($AK$9*4))),"")</f>
        <v/>
      </c>
      <c r="AY29" s="240" t="str">
        <f>IFERROR(IF($D28="□",(VLOOKUP(F28,'[8]ますた君 '!$C:$E,3,FALSE)/$AO$7),(VLOOKUP(F28,'[8]ますた君 '!$C:$E,3,FALSE)/$AO$9)),"")</f>
        <v/>
      </c>
    </row>
    <row r="30" spans="1:51" ht="12" customHeight="1">
      <c r="A30" s="568"/>
      <c r="B30" s="571"/>
      <c r="C30" s="574"/>
      <c r="D30" s="577"/>
      <c r="E30" s="580"/>
      <c r="F30" s="585"/>
      <c r="G30" s="586"/>
      <c r="H30" s="241" t="s">
        <v>374</v>
      </c>
      <c r="I30" s="239" t="str">
        <f>IFERROR(VLOOKUP(I28,'P1'!$B:$AP,31,FALSE),"")</f>
        <v/>
      </c>
      <c r="J30" s="239" t="str">
        <f>IFERROR(VLOOKUP(J28,'P1'!$B:$AP,31,FALSE),"")</f>
        <v/>
      </c>
      <c r="K30" s="239" t="str">
        <f>IFERROR(VLOOKUP(K28,'P1'!$B:$AP,31,FALSE),"")</f>
        <v/>
      </c>
      <c r="L30" s="239" t="str">
        <f>IFERROR(VLOOKUP(L28,'P1'!$B:$AP,31,FALSE),"")</f>
        <v/>
      </c>
      <c r="M30" s="239" t="str">
        <f>IFERROR(VLOOKUP(M28,'P1'!$B:$AP,31,FALSE),"")</f>
        <v/>
      </c>
      <c r="N30" s="239" t="str">
        <f>IFERROR(VLOOKUP(N28,'P1'!$B:$AP,31,FALSE),"")</f>
        <v/>
      </c>
      <c r="O30" s="239" t="str">
        <f>IFERROR(VLOOKUP(O28,'P1'!$B:$AP,31,FALSE),"")</f>
        <v/>
      </c>
      <c r="P30" s="239" t="str">
        <f>IFERROR(VLOOKUP(P28,'P1'!$B:$AP,31,FALSE),"")</f>
        <v/>
      </c>
      <c r="Q30" s="239" t="str">
        <f>IFERROR(VLOOKUP(Q28,'P1'!$B:$AP,31,FALSE),"")</f>
        <v/>
      </c>
      <c r="R30" s="239" t="str">
        <f>IFERROR(VLOOKUP(R28,'P1'!$B:$AP,31,FALSE),"")</f>
        <v/>
      </c>
      <c r="S30" s="239" t="str">
        <f>IFERROR(VLOOKUP(S28,'P1'!$B:$AP,31,FALSE),"")</f>
        <v/>
      </c>
      <c r="T30" s="239" t="str">
        <f>IFERROR(VLOOKUP(T28,'P1'!$B:$AP,31,FALSE),"")</f>
        <v/>
      </c>
      <c r="U30" s="239" t="str">
        <f>IFERROR(VLOOKUP(U28,'P1'!$B:$AP,31,FALSE),"")</f>
        <v/>
      </c>
      <c r="V30" s="239" t="str">
        <f>IFERROR(VLOOKUP(V28,'P1'!$B:$AP,31,FALSE),"")</f>
        <v/>
      </c>
      <c r="W30" s="239" t="str">
        <f>IFERROR(VLOOKUP(W28,'P1'!$B:$AP,31,FALSE),"")</f>
        <v/>
      </c>
      <c r="X30" s="239" t="str">
        <f>IFERROR(VLOOKUP(X28,'P1'!$B:$AP,31,FALSE),"")</f>
        <v/>
      </c>
      <c r="Y30" s="239" t="str">
        <f>IFERROR(VLOOKUP(Y28,'P1'!$B:$AP,31,FALSE),"")</f>
        <v/>
      </c>
      <c r="Z30" s="239" t="str">
        <f>IFERROR(VLOOKUP(Z28,'P1'!$B:$AP,31,FALSE),"")</f>
        <v/>
      </c>
      <c r="AA30" s="239" t="str">
        <f>IFERROR(VLOOKUP(AA28,'P1'!$B:$AP,31,FALSE),"")</f>
        <v/>
      </c>
      <c r="AB30" s="239" t="str">
        <f>IFERROR(VLOOKUP(AB28,'P1'!$B:$AP,31,FALSE),"")</f>
        <v/>
      </c>
      <c r="AC30" s="239" t="str">
        <f>IFERROR(VLOOKUP(AC28,'P1'!$B:$AP,31,FALSE),"")</f>
        <v/>
      </c>
      <c r="AD30" s="239" t="str">
        <f>IFERROR(VLOOKUP(AD28,'P1'!$B:$AP,31,FALSE),"")</f>
        <v/>
      </c>
      <c r="AE30" s="239" t="str">
        <f>IFERROR(VLOOKUP(AE28,'P1'!$B:$AP,31,FALSE),"")</f>
        <v/>
      </c>
      <c r="AF30" s="239" t="str">
        <f>IFERROR(VLOOKUP(AF28,'P1'!$B:$AP,31,FALSE),"")</f>
        <v/>
      </c>
      <c r="AG30" s="239" t="str">
        <f>IFERROR(VLOOKUP(AG28,'P1'!$B:$AP,31,FALSE),"")</f>
        <v/>
      </c>
      <c r="AH30" s="239" t="str">
        <f>IFERROR(VLOOKUP(AH28,'P1'!$B:$AP,31,FALSE),"")</f>
        <v/>
      </c>
      <c r="AI30" s="239" t="str">
        <f>IFERROR(VLOOKUP(AI28,'P1'!$B:$AP,31,FALSE),"")</f>
        <v/>
      </c>
      <c r="AJ30" s="239" t="str">
        <f>IFERROR(VLOOKUP(AJ28,'P1'!$B:$AP,31,FALSE),"")</f>
        <v/>
      </c>
      <c r="AK30" s="239" t="str">
        <f>IFERROR(VLOOKUP(AK28,'P1'!$B:$AP,31,FALSE),"")</f>
        <v/>
      </c>
      <c r="AL30" s="239" t="str">
        <f>IFERROR(VLOOKUP(AL28,'P1'!$B:$AP,31,FALSE),"")</f>
        <v/>
      </c>
      <c r="AM30" s="239" t="str">
        <f>IFERROR(VLOOKUP(AM28,'P1'!$B:$AP,31,FALSE),"")</f>
        <v/>
      </c>
      <c r="AN30" s="589"/>
      <c r="AO30" s="565"/>
      <c r="AP30" s="594"/>
      <c r="AQ30" s="595"/>
      <c r="AR30" s="565"/>
      <c r="AS30" s="205"/>
      <c r="AT30" s="206"/>
      <c r="AU30" s="242"/>
      <c r="AV30" s="242"/>
      <c r="AX30" s="242"/>
      <c r="AY30" s="242"/>
    </row>
    <row r="31" spans="1:51" ht="12" customHeight="1">
      <c r="A31" s="566">
        <v>4</v>
      </c>
      <c r="B31" s="569"/>
      <c r="C31" s="572"/>
      <c r="D31" s="575" t="s">
        <v>243</v>
      </c>
      <c r="E31" s="578"/>
      <c r="F31" s="581"/>
      <c r="G31" s="582"/>
      <c r="H31" s="236" t="s">
        <v>368</v>
      </c>
      <c r="I31" s="483"/>
      <c r="J31" s="483"/>
      <c r="K31" s="483"/>
      <c r="L31" s="483"/>
      <c r="M31" s="483"/>
      <c r="N31" s="483"/>
      <c r="O31" s="483"/>
      <c r="P31" s="483"/>
      <c r="Q31" s="483"/>
      <c r="R31" s="483"/>
      <c r="S31" s="483"/>
      <c r="T31" s="483"/>
      <c r="U31" s="483"/>
      <c r="V31" s="483"/>
      <c r="W31" s="483"/>
      <c r="X31" s="483"/>
      <c r="Y31" s="483"/>
      <c r="Z31" s="483"/>
      <c r="AA31" s="483"/>
      <c r="AB31" s="483"/>
      <c r="AC31" s="483"/>
      <c r="AD31" s="483"/>
      <c r="AE31" s="483"/>
      <c r="AF31" s="483"/>
      <c r="AG31" s="483"/>
      <c r="AH31" s="483"/>
      <c r="AI31" s="483"/>
      <c r="AJ31" s="483"/>
      <c r="AK31" s="483"/>
      <c r="AL31" s="483"/>
      <c r="AM31" s="483"/>
      <c r="AN31" s="587">
        <f>+SUM(I32:AM33)</f>
        <v>0</v>
      </c>
      <c r="AO31" s="563">
        <f>IF($AN$4="４週",AN31/4,AN31/(DAY(EOMONTH($I$20,0))/7))</f>
        <v>0</v>
      </c>
      <c r="AP31" s="590"/>
      <c r="AQ31" s="591"/>
      <c r="AR31" s="563" t="str">
        <f>IF(AN20="４週",AU32,AV32)</f>
        <v/>
      </c>
      <c r="AS31" s="211"/>
      <c r="AT31" s="206"/>
      <c r="AU31" s="237" t="s">
        <v>369</v>
      </c>
      <c r="AV31" s="237" t="s">
        <v>370</v>
      </c>
      <c r="AX31" s="237" t="s">
        <v>371</v>
      </c>
      <c r="AY31" s="237" t="s">
        <v>372</v>
      </c>
    </row>
    <row r="32" spans="1:51" ht="12" customHeight="1">
      <c r="A32" s="567"/>
      <c r="B32" s="570"/>
      <c r="C32" s="573"/>
      <c r="D32" s="576"/>
      <c r="E32" s="579"/>
      <c r="F32" s="583"/>
      <c r="G32" s="584"/>
      <c r="H32" s="238" t="s">
        <v>373</v>
      </c>
      <c r="I32" s="239" t="str">
        <f>IFERROR(VLOOKUP(I31,'P1'!$B:$AP,41,FALSE),"")</f>
        <v/>
      </c>
      <c r="J32" s="243" t="str">
        <f>IFERROR(VLOOKUP(J31,'P1'!$B:$AP,41,FALSE),"")</f>
        <v/>
      </c>
      <c r="K32" s="239" t="str">
        <f>IFERROR(VLOOKUP(K31,'P1'!$B:$AP,41,FALSE),"")</f>
        <v/>
      </c>
      <c r="L32" s="239" t="str">
        <f>IFERROR(VLOOKUP(L31,'P1'!$B:$AP,41,FALSE),"")</f>
        <v/>
      </c>
      <c r="M32" s="239" t="str">
        <f>IFERROR(VLOOKUP(M31,'P1'!$B:$AP,41,FALSE),"")</f>
        <v/>
      </c>
      <c r="N32" s="239" t="str">
        <f>IFERROR(VLOOKUP(N31,'P1'!$B:$AP,41,FALSE),"")</f>
        <v/>
      </c>
      <c r="O32" s="239" t="str">
        <f>IFERROR(VLOOKUP(O31,'P1'!$B:$AP,41,FALSE),"")</f>
        <v/>
      </c>
      <c r="P32" s="239" t="str">
        <f>IFERROR(VLOOKUP(P31,'P1'!$B:$AP,41,FALSE),"")</f>
        <v/>
      </c>
      <c r="Q32" s="239" t="str">
        <f>IFERROR(VLOOKUP(Q31,'P1'!$B:$AP,41,FALSE),"")</f>
        <v/>
      </c>
      <c r="R32" s="239" t="str">
        <f>IFERROR(VLOOKUP(R31,'P1'!$B:$AP,41,FALSE),"")</f>
        <v/>
      </c>
      <c r="S32" s="239" t="str">
        <f>IFERROR(VLOOKUP(S31,'P1'!$B:$AP,41,FALSE),"")</f>
        <v/>
      </c>
      <c r="T32" s="239" t="str">
        <f>IFERROR(VLOOKUP(T31,'P1'!$B:$AP,41,FALSE),"")</f>
        <v/>
      </c>
      <c r="U32" s="239" t="str">
        <f>IFERROR(VLOOKUP(U31,'P1'!$B:$AP,41,FALSE),"")</f>
        <v/>
      </c>
      <c r="V32" s="239" t="str">
        <f>IFERROR(VLOOKUP(V31,'P1'!$B:$AP,41,FALSE),"")</f>
        <v/>
      </c>
      <c r="W32" s="239" t="str">
        <f>IFERROR(VLOOKUP(W31,'P1'!$B:$AP,41,FALSE),"")</f>
        <v/>
      </c>
      <c r="X32" s="239" t="str">
        <f>IFERROR(VLOOKUP(X31,'P1'!$B:$AP,41,FALSE),"")</f>
        <v/>
      </c>
      <c r="Y32" s="239" t="str">
        <f>IFERROR(VLOOKUP(Y31,'P1'!$B:$AP,41,FALSE),"")</f>
        <v/>
      </c>
      <c r="Z32" s="239" t="str">
        <f>IFERROR(VLOOKUP(Z31,'P1'!$B:$AP,41,FALSE),"")</f>
        <v/>
      </c>
      <c r="AA32" s="239" t="str">
        <f>IFERROR(VLOOKUP(AA31,'P1'!$B:$AP,41,FALSE),"")</f>
        <v/>
      </c>
      <c r="AB32" s="239" t="str">
        <f>IFERROR(VLOOKUP(AB31,'P1'!$B:$AP,41,FALSE),"")</f>
        <v/>
      </c>
      <c r="AC32" s="239" t="str">
        <f>IFERROR(VLOOKUP(AC31,'P1'!$B:$AP,41,FALSE),"")</f>
        <v/>
      </c>
      <c r="AD32" s="239" t="str">
        <f>IFERROR(VLOOKUP(AD31,'P1'!$B:$AP,41,FALSE),"")</f>
        <v/>
      </c>
      <c r="AE32" s="239" t="str">
        <f>IFERROR(VLOOKUP(AE31,'P1'!$B:$AP,41,FALSE),"")</f>
        <v/>
      </c>
      <c r="AF32" s="239" t="str">
        <f>IFERROR(VLOOKUP(AF31,'P1'!$B:$AP,41,FALSE),"")</f>
        <v/>
      </c>
      <c r="AG32" s="239" t="str">
        <f>IFERROR(VLOOKUP(AG31,'P1'!$B:$AP,41,FALSE),"")</f>
        <v/>
      </c>
      <c r="AH32" s="239" t="str">
        <f>IFERROR(VLOOKUP(AH31,'P1'!$B:$AP,41,FALSE),"")</f>
        <v/>
      </c>
      <c r="AI32" s="239" t="str">
        <f>IFERROR(VLOOKUP(AI31,'P1'!$B:$AP,41,FALSE),"")</f>
        <v/>
      </c>
      <c r="AJ32" s="239" t="str">
        <f>IFERROR(VLOOKUP(AJ31,'P1'!$B:$AP,41,FALSE),"")</f>
        <v/>
      </c>
      <c r="AK32" s="239" t="str">
        <f>IFERROR(VLOOKUP(AK31,'P1'!$B:$AP,41,FALSE),"")</f>
        <v/>
      </c>
      <c r="AL32" s="239" t="str">
        <f>IFERROR(VLOOKUP(AL31,'P1'!$B:$AP,41,FALSE),"")</f>
        <v/>
      </c>
      <c r="AM32" s="239" t="str">
        <f>IFERROR(VLOOKUP(AM31,'P1'!$B:$AP,41,FALSE),"")</f>
        <v/>
      </c>
      <c r="AN32" s="588"/>
      <c r="AO32" s="564"/>
      <c r="AP32" s="592"/>
      <c r="AQ32" s="593"/>
      <c r="AR32" s="564"/>
      <c r="AS32" s="211"/>
      <c r="AT32" s="206"/>
      <c r="AU32" s="240" t="str">
        <f>IFERROR(IF($D31="□",ROUNDDOWN($AO31/$AK$7,1),ROUNDDOWN($AO31/$AK$9,1)),"")</f>
        <v/>
      </c>
      <c r="AV32" s="240" t="str">
        <f>IFERROR(IF($D31="□",ROUNDDOWN($AN31/$AO$7,1),ROUNDDOWN($AN31/$AO$9,1)),"")</f>
        <v/>
      </c>
      <c r="AX32" s="240" t="str">
        <f>IFERROR(IF($D31="□",(VLOOKUP(F31,'[8]ますた君 '!$C:$E,3,FALSE)/($AK$7*4)),(VLOOKUP(F31,'[8]ますた君 '!$C:$E,3,FALSE)/($AK$9*4))),"")</f>
        <v/>
      </c>
      <c r="AY32" s="240" t="str">
        <f>IFERROR(IF($D31="□",(VLOOKUP(F31,'[8]ますた君 '!$C:$E,3,FALSE)/$AO$7),(VLOOKUP(F31,'[8]ますた君 '!$C:$E,3,FALSE)/$AO$9)),"")</f>
        <v/>
      </c>
    </row>
    <row r="33" spans="1:51" ht="12" customHeight="1">
      <c r="A33" s="568"/>
      <c r="B33" s="571"/>
      <c r="C33" s="574"/>
      <c r="D33" s="577"/>
      <c r="E33" s="580"/>
      <c r="F33" s="585"/>
      <c r="G33" s="586"/>
      <c r="H33" s="241" t="s">
        <v>374</v>
      </c>
      <c r="I33" s="239" t="str">
        <f>IFERROR(VLOOKUP(I31,'P1'!$B:$AP,31,FALSE),"")</f>
        <v/>
      </c>
      <c r="J33" s="239" t="str">
        <f>IFERROR(VLOOKUP(J31,'P1'!$B:$AP,31,FALSE),"")</f>
        <v/>
      </c>
      <c r="K33" s="239" t="str">
        <f>IFERROR(VLOOKUP(K31,'P1'!$B:$AP,31,FALSE),"")</f>
        <v/>
      </c>
      <c r="L33" s="239" t="str">
        <f>IFERROR(VLOOKUP(L31,'P1'!$B:$AP,31,FALSE),"")</f>
        <v/>
      </c>
      <c r="M33" s="239" t="str">
        <f>IFERROR(VLOOKUP(M31,'P1'!$B:$AP,31,FALSE),"")</f>
        <v/>
      </c>
      <c r="N33" s="239" t="str">
        <f>IFERROR(VLOOKUP(N31,'P1'!$B:$AP,31,FALSE),"")</f>
        <v/>
      </c>
      <c r="O33" s="239" t="str">
        <f>IFERROR(VLOOKUP(O31,'P1'!$B:$AP,31,FALSE),"")</f>
        <v/>
      </c>
      <c r="P33" s="239" t="str">
        <f>IFERROR(VLOOKUP(P31,'P1'!$B:$AP,31,FALSE),"")</f>
        <v/>
      </c>
      <c r="Q33" s="239" t="str">
        <f>IFERROR(VLOOKUP(Q31,'P1'!$B:$AP,31,FALSE),"")</f>
        <v/>
      </c>
      <c r="R33" s="239" t="str">
        <f>IFERROR(VLOOKUP(R31,'P1'!$B:$AP,31,FALSE),"")</f>
        <v/>
      </c>
      <c r="S33" s="239" t="str">
        <f>IFERROR(VLOOKUP(S31,'P1'!$B:$AP,31,FALSE),"")</f>
        <v/>
      </c>
      <c r="T33" s="239" t="str">
        <f>IFERROR(VLOOKUP(T31,'P1'!$B:$AP,31,FALSE),"")</f>
        <v/>
      </c>
      <c r="U33" s="239" t="str">
        <f>IFERROR(VLOOKUP(U31,'P1'!$B:$AP,31,FALSE),"")</f>
        <v/>
      </c>
      <c r="V33" s="239" t="str">
        <f>IFERROR(VLOOKUP(V31,'P1'!$B:$AP,31,FALSE),"")</f>
        <v/>
      </c>
      <c r="W33" s="239" t="str">
        <f>IFERROR(VLOOKUP(W31,'P1'!$B:$AP,31,FALSE),"")</f>
        <v/>
      </c>
      <c r="X33" s="239" t="str">
        <f>IFERROR(VLOOKUP(X31,'P1'!$B:$AP,31,FALSE),"")</f>
        <v/>
      </c>
      <c r="Y33" s="239" t="str">
        <f>IFERROR(VLOOKUP(Y31,'P1'!$B:$AP,31,FALSE),"")</f>
        <v/>
      </c>
      <c r="Z33" s="239" t="str">
        <f>IFERROR(VLOOKUP(Z31,'P1'!$B:$AP,31,FALSE),"")</f>
        <v/>
      </c>
      <c r="AA33" s="239" t="str">
        <f>IFERROR(VLOOKUP(AA31,'P1'!$B:$AP,31,FALSE),"")</f>
        <v/>
      </c>
      <c r="AB33" s="239" t="str">
        <f>IFERROR(VLOOKUP(AB31,'P1'!$B:$AP,31,FALSE),"")</f>
        <v/>
      </c>
      <c r="AC33" s="239" t="str">
        <f>IFERROR(VLOOKUP(AC31,'P1'!$B:$AP,31,FALSE),"")</f>
        <v/>
      </c>
      <c r="AD33" s="239" t="str">
        <f>IFERROR(VLOOKUP(AD31,'P1'!$B:$AP,31,FALSE),"")</f>
        <v/>
      </c>
      <c r="AE33" s="239" t="str">
        <f>IFERROR(VLOOKUP(AE31,'P1'!$B:$AP,31,FALSE),"")</f>
        <v/>
      </c>
      <c r="AF33" s="239" t="str">
        <f>IFERROR(VLOOKUP(AF31,'P1'!$B:$AP,31,FALSE),"")</f>
        <v/>
      </c>
      <c r="AG33" s="239" t="str">
        <f>IFERROR(VLOOKUP(AG31,'P1'!$B:$AP,31,FALSE),"")</f>
        <v/>
      </c>
      <c r="AH33" s="239" t="str">
        <f>IFERROR(VLOOKUP(AH31,'P1'!$B:$AP,31,FALSE),"")</f>
        <v/>
      </c>
      <c r="AI33" s="239" t="str">
        <f>IFERROR(VLOOKUP(AI31,'P1'!$B:$AP,31,FALSE),"")</f>
        <v/>
      </c>
      <c r="AJ33" s="239" t="str">
        <f>IFERROR(VLOOKUP(AJ31,'P1'!$B:$AP,31,FALSE),"")</f>
        <v/>
      </c>
      <c r="AK33" s="239" t="str">
        <f>IFERROR(VLOOKUP(AK31,'P1'!$B:$AP,31,FALSE),"")</f>
        <v/>
      </c>
      <c r="AL33" s="239" t="str">
        <f>IFERROR(VLOOKUP(AL31,'P1'!$B:$AP,31,FALSE),"")</f>
        <v/>
      </c>
      <c r="AM33" s="239" t="str">
        <f>IFERROR(VLOOKUP(AM31,'P1'!$B:$AP,31,FALSE),"")</f>
        <v/>
      </c>
      <c r="AN33" s="589"/>
      <c r="AO33" s="565"/>
      <c r="AP33" s="594"/>
      <c r="AQ33" s="595"/>
      <c r="AR33" s="565"/>
      <c r="AS33" s="211"/>
      <c r="AT33" s="206"/>
      <c r="AU33" s="242"/>
      <c r="AV33" s="242"/>
      <c r="AX33" s="242"/>
      <c r="AY33" s="242"/>
    </row>
    <row r="34" spans="1:51" ht="12" customHeight="1">
      <c r="A34" s="566">
        <v>5</v>
      </c>
      <c r="B34" s="569"/>
      <c r="C34" s="572"/>
      <c r="D34" s="575" t="s">
        <v>243</v>
      </c>
      <c r="E34" s="578"/>
      <c r="F34" s="581"/>
      <c r="G34" s="582"/>
      <c r="H34" s="236" t="s">
        <v>368</v>
      </c>
      <c r="I34" s="483"/>
      <c r="J34" s="483"/>
      <c r="K34" s="483"/>
      <c r="L34" s="483"/>
      <c r="M34" s="483"/>
      <c r="N34" s="483"/>
      <c r="O34" s="483"/>
      <c r="P34" s="483"/>
      <c r="Q34" s="483"/>
      <c r="R34" s="483"/>
      <c r="S34" s="483"/>
      <c r="T34" s="483"/>
      <c r="U34" s="483"/>
      <c r="V34" s="483"/>
      <c r="W34" s="483"/>
      <c r="X34" s="483"/>
      <c r="Y34" s="483"/>
      <c r="Z34" s="483"/>
      <c r="AA34" s="483"/>
      <c r="AB34" s="483"/>
      <c r="AC34" s="483"/>
      <c r="AD34" s="483"/>
      <c r="AE34" s="483"/>
      <c r="AF34" s="483"/>
      <c r="AG34" s="483"/>
      <c r="AH34" s="483"/>
      <c r="AI34" s="483"/>
      <c r="AJ34" s="483"/>
      <c r="AK34" s="483"/>
      <c r="AL34" s="483"/>
      <c r="AM34" s="483"/>
      <c r="AN34" s="587">
        <f>+SUM(I35:AM36)</f>
        <v>0</v>
      </c>
      <c r="AO34" s="563">
        <f>IF($AN$4="４週",AN34/4,AN34/(DAY(EOMONTH($I$20,0))/7))</f>
        <v>0</v>
      </c>
      <c r="AP34" s="590"/>
      <c r="AQ34" s="591"/>
      <c r="AR34" s="563" t="str">
        <f>IF(AN23="４週",AU35,AV35)</f>
        <v/>
      </c>
      <c r="AS34" s="211"/>
      <c r="AT34" s="206"/>
      <c r="AU34" s="237" t="s">
        <v>369</v>
      </c>
      <c r="AV34" s="237" t="s">
        <v>370</v>
      </c>
      <c r="AX34" s="237" t="s">
        <v>371</v>
      </c>
      <c r="AY34" s="237" t="s">
        <v>372</v>
      </c>
    </row>
    <row r="35" spans="1:51" ht="12" customHeight="1">
      <c r="A35" s="567"/>
      <c r="B35" s="570"/>
      <c r="C35" s="573"/>
      <c r="D35" s="576"/>
      <c r="E35" s="579"/>
      <c r="F35" s="583"/>
      <c r="G35" s="584"/>
      <c r="H35" s="238" t="s">
        <v>373</v>
      </c>
      <c r="I35" s="239" t="str">
        <f>IFERROR(VLOOKUP(I34,'P1'!$B:$AP,41,FALSE),"")</f>
        <v/>
      </c>
      <c r="J35" s="239" t="str">
        <f>IFERROR(VLOOKUP(J34,'P1'!$B:$AP,41,FALSE),"")</f>
        <v/>
      </c>
      <c r="K35" s="239" t="str">
        <f>IFERROR(VLOOKUP(K34,'P1'!$B:$AP,41,FALSE),"")</f>
        <v/>
      </c>
      <c r="L35" s="239" t="str">
        <f>IFERROR(VLOOKUP(L34,'P1'!$B:$AP,41,FALSE),"")</f>
        <v/>
      </c>
      <c r="M35" s="239" t="str">
        <f>IFERROR(VLOOKUP(M34,'P1'!$B:$AP,41,FALSE),"")</f>
        <v/>
      </c>
      <c r="N35" s="239" t="str">
        <f>IFERROR(VLOOKUP(N34,'P1'!$B:$AP,41,FALSE),"")</f>
        <v/>
      </c>
      <c r="O35" s="239" t="str">
        <f>IFERROR(VLOOKUP(O34,'P1'!$B:$AP,41,FALSE),"")</f>
        <v/>
      </c>
      <c r="P35" s="239" t="str">
        <f>IFERROR(VLOOKUP(P34,'P1'!$B:$AP,41,FALSE),"")</f>
        <v/>
      </c>
      <c r="Q35" s="239" t="str">
        <f>IFERROR(VLOOKUP(Q34,'P1'!$B:$AP,41,FALSE),"")</f>
        <v/>
      </c>
      <c r="R35" s="239" t="str">
        <f>IFERROR(VLOOKUP(R34,'P1'!$B:$AP,41,FALSE),"")</f>
        <v/>
      </c>
      <c r="S35" s="239" t="str">
        <f>IFERROR(VLOOKUP(S34,'P1'!$B:$AP,41,FALSE),"")</f>
        <v/>
      </c>
      <c r="T35" s="239" t="str">
        <f>IFERROR(VLOOKUP(T34,'P1'!$B:$AP,41,FALSE),"")</f>
        <v/>
      </c>
      <c r="U35" s="239" t="str">
        <f>IFERROR(VLOOKUP(U34,'P1'!$B:$AP,41,FALSE),"")</f>
        <v/>
      </c>
      <c r="V35" s="239" t="str">
        <f>IFERROR(VLOOKUP(V34,'P1'!$B:$AP,41,FALSE),"")</f>
        <v/>
      </c>
      <c r="W35" s="239" t="str">
        <f>IFERROR(VLOOKUP(W34,'P1'!$B:$AP,41,FALSE),"")</f>
        <v/>
      </c>
      <c r="X35" s="239" t="str">
        <f>IFERROR(VLOOKUP(X34,'P1'!$B:$AP,41,FALSE),"")</f>
        <v/>
      </c>
      <c r="Y35" s="239" t="str">
        <f>IFERROR(VLOOKUP(Y34,'P1'!$B:$AP,41,FALSE),"")</f>
        <v/>
      </c>
      <c r="Z35" s="239" t="str">
        <f>IFERROR(VLOOKUP(Z34,'P1'!$B:$AP,41,FALSE),"")</f>
        <v/>
      </c>
      <c r="AA35" s="239" t="str">
        <f>IFERROR(VLOOKUP(AA34,'P1'!$B:$AP,41,FALSE),"")</f>
        <v/>
      </c>
      <c r="AB35" s="239" t="str">
        <f>IFERROR(VLOOKUP(AB34,'P1'!$B:$AP,41,FALSE),"")</f>
        <v/>
      </c>
      <c r="AC35" s="239" t="str">
        <f>IFERROR(VLOOKUP(AC34,'P1'!$B:$AP,41,FALSE),"")</f>
        <v/>
      </c>
      <c r="AD35" s="239" t="str">
        <f>IFERROR(VLOOKUP(AD34,'P1'!$B:$AP,41,FALSE),"")</f>
        <v/>
      </c>
      <c r="AE35" s="239" t="str">
        <f>IFERROR(VLOOKUP(AE34,'P1'!$B:$AP,41,FALSE),"")</f>
        <v/>
      </c>
      <c r="AF35" s="239" t="str">
        <f>IFERROR(VLOOKUP(AF34,'P1'!$B:$AP,41,FALSE),"")</f>
        <v/>
      </c>
      <c r="AG35" s="239" t="str">
        <f>IFERROR(VLOOKUP(AG34,'P1'!$B:$AP,41,FALSE),"")</f>
        <v/>
      </c>
      <c r="AH35" s="239" t="str">
        <f>IFERROR(VLOOKUP(AH34,'P1'!$B:$AP,41,FALSE),"")</f>
        <v/>
      </c>
      <c r="AI35" s="239" t="str">
        <f>IFERROR(VLOOKUP(AI34,'P1'!$B:$AP,41,FALSE),"")</f>
        <v/>
      </c>
      <c r="AJ35" s="239" t="str">
        <f>IFERROR(VLOOKUP(AJ34,'P1'!$B:$AP,41,FALSE),"")</f>
        <v/>
      </c>
      <c r="AK35" s="239" t="str">
        <f>IFERROR(VLOOKUP(AK34,'P1'!$B:$AP,41,FALSE),"")</f>
        <v/>
      </c>
      <c r="AL35" s="239" t="str">
        <f>IFERROR(VLOOKUP(AL34,'P1'!$B:$AP,41,FALSE),"")</f>
        <v/>
      </c>
      <c r="AM35" s="239" t="str">
        <f>IFERROR(VLOOKUP(AM34,'P1'!$B:$AP,41,FALSE),"")</f>
        <v/>
      </c>
      <c r="AN35" s="588"/>
      <c r="AO35" s="564"/>
      <c r="AP35" s="592"/>
      <c r="AQ35" s="593"/>
      <c r="AR35" s="564"/>
      <c r="AS35" s="211"/>
      <c r="AT35" s="206"/>
      <c r="AU35" s="240" t="str">
        <f>IFERROR(IF($D34="□",ROUNDDOWN($AO34/$AK$7,1),ROUNDDOWN($AO34/$AK$9,1)),"")</f>
        <v/>
      </c>
      <c r="AV35" s="240" t="str">
        <f>IFERROR(IF($D34="□",ROUNDDOWN($AN34/$AO$7,1),ROUNDDOWN($AN34/$AO$9,1)),"")</f>
        <v/>
      </c>
      <c r="AX35" s="240" t="str">
        <f>IFERROR(IF($D34="□",(VLOOKUP(F34,'[8]ますた君 '!$C:$E,3,FALSE)/($AK$7*4)),(VLOOKUP(F34,'[8]ますた君 '!$C:$E,3,FALSE)/($AK$9*4))),"")</f>
        <v/>
      </c>
      <c r="AY35" s="240" t="str">
        <f>IFERROR(IF($D34="□",(VLOOKUP(F34,'[8]ますた君 '!$C:$E,3,FALSE)/$AO$7),(VLOOKUP(F34,'[8]ますた君 '!$C:$E,3,FALSE)/$AO$9)),"")</f>
        <v/>
      </c>
    </row>
    <row r="36" spans="1:51" ht="12" customHeight="1">
      <c r="A36" s="568"/>
      <c r="B36" s="571"/>
      <c r="C36" s="574"/>
      <c r="D36" s="577"/>
      <c r="E36" s="580"/>
      <c r="F36" s="585"/>
      <c r="G36" s="586"/>
      <c r="H36" s="241" t="s">
        <v>374</v>
      </c>
      <c r="I36" s="239" t="str">
        <f>IFERROR(VLOOKUP(I34,'P1'!$B:$AP,31,FALSE),"")</f>
        <v/>
      </c>
      <c r="J36" s="239" t="str">
        <f>IFERROR(VLOOKUP(J34,'P1'!$B:$AP,31,FALSE),"")</f>
        <v/>
      </c>
      <c r="K36" s="239" t="str">
        <f>IFERROR(VLOOKUP(K34,'P1'!$B:$AP,31,FALSE),"")</f>
        <v/>
      </c>
      <c r="L36" s="239" t="str">
        <f>IFERROR(VLOOKUP(L34,'P1'!$B:$AP,31,FALSE),"")</f>
        <v/>
      </c>
      <c r="M36" s="239" t="str">
        <f>IFERROR(VLOOKUP(M34,'P1'!$B:$AP,31,FALSE),"")</f>
        <v/>
      </c>
      <c r="N36" s="239" t="str">
        <f>IFERROR(VLOOKUP(N34,'P1'!$B:$AP,31,FALSE),"")</f>
        <v/>
      </c>
      <c r="O36" s="239" t="str">
        <f>IFERROR(VLOOKUP(O34,'P1'!$B:$AP,31,FALSE),"")</f>
        <v/>
      </c>
      <c r="P36" s="239" t="str">
        <f>IFERROR(VLOOKUP(P34,'P1'!$B:$AP,31,FALSE),"")</f>
        <v/>
      </c>
      <c r="Q36" s="239" t="str">
        <f>IFERROR(VLOOKUP(Q34,'P1'!$B:$AP,31,FALSE),"")</f>
        <v/>
      </c>
      <c r="R36" s="239" t="str">
        <f>IFERROR(VLOOKUP(R34,'P1'!$B:$AP,31,FALSE),"")</f>
        <v/>
      </c>
      <c r="S36" s="239" t="str">
        <f>IFERROR(VLOOKUP(S34,'P1'!$B:$AP,31,FALSE),"")</f>
        <v/>
      </c>
      <c r="T36" s="239" t="str">
        <f>IFERROR(VLOOKUP(T34,'P1'!$B:$AP,31,FALSE),"")</f>
        <v/>
      </c>
      <c r="U36" s="239" t="str">
        <f>IFERROR(VLOOKUP(U34,'P1'!$B:$AP,31,FALSE),"")</f>
        <v/>
      </c>
      <c r="V36" s="239" t="str">
        <f>IFERROR(VLOOKUP(V34,'P1'!$B:$AP,31,FALSE),"")</f>
        <v/>
      </c>
      <c r="W36" s="239" t="str">
        <f>IFERROR(VLOOKUP(W34,'P1'!$B:$AP,31,FALSE),"")</f>
        <v/>
      </c>
      <c r="X36" s="239" t="str">
        <f>IFERROR(VLOOKUP(X34,'P1'!$B:$AP,31,FALSE),"")</f>
        <v/>
      </c>
      <c r="Y36" s="239" t="str">
        <f>IFERROR(VLOOKUP(Y34,'P1'!$B:$AP,31,FALSE),"")</f>
        <v/>
      </c>
      <c r="Z36" s="239" t="str">
        <f>IFERROR(VLOOKUP(Z34,'P1'!$B:$AP,31,FALSE),"")</f>
        <v/>
      </c>
      <c r="AA36" s="239" t="str">
        <f>IFERROR(VLOOKUP(AA34,'P1'!$B:$AP,31,FALSE),"")</f>
        <v/>
      </c>
      <c r="AB36" s="239" t="str">
        <f>IFERROR(VLOOKUP(AB34,'P1'!$B:$AP,31,FALSE),"")</f>
        <v/>
      </c>
      <c r="AC36" s="239" t="str">
        <f>IFERROR(VLOOKUP(AC34,'P1'!$B:$AP,31,FALSE),"")</f>
        <v/>
      </c>
      <c r="AD36" s="239" t="str">
        <f>IFERROR(VLOOKUP(AD34,'P1'!$B:$AP,31,FALSE),"")</f>
        <v/>
      </c>
      <c r="AE36" s="239" t="str">
        <f>IFERROR(VLOOKUP(AE34,'P1'!$B:$AP,31,FALSE),"")</f>
        <v/>
      </c>
      <c r="AF36" s="239" t="str">
        <f>IFERROR(VLOOKUP(AF34,'P1'!$B:$AP,31,FALSE),"")</f>
        <v/>
      </c>
      <c r="AG36" s="239" t="str">
        <f>IFERROR(VLOOKUP(AG34,'P1'!$B:$AP,31,FALSE),"")</f>
        <v/>
      </c>
      <c r="AH36" s="239" t="str">
        <f>IFERROR(VLOOKUP(AH34,'P1'!$B:$AP,31,FALSE),"")</f>
        <v/>
      </c>
      <c r="AI36" s="239" t="str">
        <f>IFERROR(VLOOKUP(AI34,'P1'!$B:$AP,31,FALSE),"")</f>
        <v/>
      </c>
      <c r="AJ36" s="239" t="str">
        <f>IFERROR(VLOOKUP(AJ34,'P1'!$B:$AP,31,FALSE),"")</f>
        <v/>
      </c>
      <c r="AK36" s="239" t="str">
        <f>IFERROR(VLOOKUP(AK34,'P1'!$B:$AP,31,FALSE),"")</f>
        <v/>
      </c>
      <c r="AL36" s="239" t="str">
        <f>IFERROR(VLOOKUP(AL34,'P1'!$B:$AP,31,FALSE),"")</f>
        <v/>
      </c>
      <c r="AM36" s="239" t="str">
        <f>IFERROR(VLOOKUP(AM34,'P1'!$B:$AP,31,FALSE),"")</f>
        <v/>
      </c>
      <c r="AN36" s="589"/>
      <c r="AO36" s="565"/>
      <c r="AP36" s="594"/>
      <c r="AQ36" s="595"/>
      <c r="AR36" s="565"/>
      <c r="AS36" s="211"/>
      <c r="AT36" s="206"/>
      <c r="AU36" s="242"/>
      <c r="AV36" s="242"/>
      <c r="AX36" s="242"/>
      <c r="AY36" s="242"/>
    </row>
    <row r="37" spans="1:51" ht="12" customHeight="1">
      <c r="A37" s="566">
        <v>6</v>
      </c>
      <c r="B37" s="569"/>
      <c r="C37" s="572"/>
      <c r="D37" s="575" t="s">
        <v>243</v>
      </c>
      <c r="E37" s="578"/>
      <c r="F37" s="581"/>
      <c r="G37" s="582"/>
      <c r="H37" s="236" t="s">
        <v>368</v>
      </c>
      <c r="I37" s="483"/>
      <c r="J37" s="483"/>
      <c r="K37" s="483"/>
      <c r="L37" s="483"/>
      <c r="M37" s="483"/>
      <c r="N37" s="483"/>
      <c r="O37" s="483"/>
      <c r="P37" s="483"/>
      <c r="Q37" s="483"/>
      <c r="R37" s="483"/>
      <c r="S37" s="483"/>
      <c r="T37" s="483"/>
      <c r="U37" s="483"/>
      <c r="V37" s="483"/>
      <c r="W37" s="483"/>
      <c r="X37" s="483"/>
      <c r="Y37" s="483"/>
      <c r="Z37" s="483"/>
      <c r="AA37" s="483"/>
      <c r="AB37" s="483"/>
      <c r="AC37" s="483"/>
      <c r="AD37" s="483"/>
      <c r="AE37" s="483"/>
      <c r="AF37" s="483"/>
      <c r="AG37" s="483"/>
      <c r="AH37" s="483"/>
      <c r="AI37" s="483"/>
      <c r="AJ37" s="483"/>
      <c r="AK37" s="483"/>
      <c r="AL37" s="483"/>
      <c r="AM37" s="483"/>
      <c r="AN37" s="587">
        <f>+SUM(I38:AM39)</f>
        <v>0</v>
      </c>
      <c r="AO37" s="563">
        <f>IF($AN$4="４週",AN37/4,AN37/(DAY(EOMONTH($I$20,0))/7))</f>
        <v>0</v>
      </c>
      <c r="AP37" s="590"/>
      <c r="AQ37" s="591"/>
      <c r="AR37" s="563" t="str">
        <f>IF(AN26="４週",AU38,AV38)</f>
        <v/>
      </c>
      <c r="AS37" s="211"/>
      <c r="AT37" s="206"/>
      <c r="AU37" s="237" t="s">
        <v>369</v>
      </c>
      <c r="AV37" s="237" t="s">
        <v>370</v>
      </c>
      <c r="AX37" s="237" t="s">
        <v>371</v>
      </c>
      <c r="AY37" s="237" t="s">
        <v>372</v>
      </c>
    </row>
    <row r="38" spans="1:51" ht="12" customHeight="1">
      <c r="A38" s="567"/>
      <c r="B38" s="570"/>
      <c r="C38" s="573"/>
      <c r="D38" s="576"/>
      <c r="E38" s="579"/>
      <c r="F38" s="583"/>
      <c r="G38" s="584"/>
      <c r="H38" s="238" t="s">
        <v>373</v>
      </c>
      <c r="I38" s="239" t="str">
        <f>IFERROR(VLOOKUP(I37,'P1'!$B:$AP,41,FALSE),"")</f>
        <v/>
      </c>
      <c r="J38" s="239" t="str">
        <f>IFERROR(VLOOKUP(J37,'P1'!$B:$AP,41,FALSE),"")</f>
        <v/>
      </c>
      <c r="K38" s="239" t="str">
        <f>IFERROR(VLOOKUP(K37,'P1'!$B:$AP,41,FALSE),"")</f>
        <v/>
      </c>
      <c r="L38" s="239" t="str">
        <f>IFERROR(VLOOKUP(L37,'P1'!$B:$AP,41,FALSE),"")</f>
        <v/>
      </c>
      <c r="M38" s="239" t="str">
        <f>IFERROR(VLOOKUP(M37,'P1'!$B:$AP,41,FALSE),"")</f>
        <v/>
      </c>
      <c r="N38" s="239" t="str">
        <f>IFERROR(VLOOKUP(N37,'P1'!$B:$AP,41,FALSE),"")</f>
        <v/>
      </c>
      <c r="O38" s="239" t="str">
        <f>IFERROR(VLOOKUP(O37,'P1'!$B:$AP,41,FALSE),"")</f>
        <v/>
      </c>
      <c r="P38" s="239" t="str">
        <f>IFERROR(VLOOKUP(P37,'P1'!$B:$AP,41,FALSE),"")</f>
        <v/>
      </c>
      <c r="Q38" s="239" t="str">
        <f>IFERROR(VLOOKUP(Q37,'P1'!$B:$AP,41,FALSE),"")</f>
        <v/>
      </c>
      <c r="R38" s="239" t="str">
        <f>IFERROR(VLOOKUP(R37,'P1'!$B:$AP,41,FALSE),"")</f>
        <v/>
      </c>
      <c r="S38" s="239" t="str">
        <f>IFERROR(VLOOKUP(S37,'P1'!$B:$AP,41,FALSE),"")</f>
        <v/>
      </c>
      <c r="T38" s="239" t="str">
        <f>IFERROR(VLOOKUP(T37,'P1'!$B:$AP,41,FALSE),"")</f>
        <v/>
      </c>
      <c r="U38" s="239" t="str">
        <f>IFERROR(VLOOKUP(U37,'P1'!$B:$AP,41,FALSE),"")</f>
        <v/>
      </c>
      <c r="V38" s="239" t="str">
        <f>IFERROR(VLOOKUP(V37,'P1'!$B:$AP,41,FALSE),"")</f>
        <v/>
      </c>
      <c r="W38" s="239" t="str">
        <f>IFERROR(VLOOKUP(W37,'P1'!$B:$AP,41,FALSE),"")</f>
        <v/>
      </c>
      <c r="X38" s="239" t="str">
        <f>IFERROR(VLOOKUP(X37,'P1'!$B:$AP,41,FALSE),"")</f>
        <v/>
      </c>
      <c r="Y38" s="239" t="str">
        <f>IFERROR(VLOOKUP(Y37,'P1'!$B:$AP,41,FALSE),"")</f>
        <v/>
      </c>
      <c r="Z38" s="239" t="str">
        <f>IFERROR(VLOOKUP(Z37,'P1'!$B:$AP,41,FALSE),"")</f>
        <v/>
      </c>
      <c r="AA38" s="239" t="str">
        <f>IFERROR(VLOOKUP(AA37,'P1'!$B:$AP,41,FALSE),"")</f>
        <v/>
      </c>
      <c r="AB38" s="239" t="str">
        <f>IFERROR(VLOOKUP(AB37,'P1'!$B:$AP,41,FALSE),"")</f>
        <v/>
      </c>
      <c r="AC38" s="239" t="str">
        <f>IFERROR(VLOOKUP(AC37,'P1'!$B:$AP,41,FALSE),"")</f>
        <v/>
      </c>
      <c r="AD38" s="239" t="str">
        <f>IFERROR(VLOOKUP(AD37,'P1'!$B:$AP,41,FALSE),"")</f>
        <v/>
      </c>
      <c r="AE38" s="239" t="str">
        <f>IFERROR(VLOOKUP(AE37,'P1'!$B:$AP,41,FALSE),"")</f>
        <v/>
      </c>
      <c r="AF38" s="239" t="str">
        <f>IFERROR(VLOOKUP(AF37,'P1'!$B:$AP,41,FALSE),"")</f>
        <v/>
      </c>
      <c r="AG38" s="239" t="str">
        <f>IFERROR(VLOOKUP(AG37,'P1'!$B:$AP,41,FALSE),"")</f>
        <v/>
      </c>
      <c r="AH38" s="239" t="str">
        <f>IFERROR(VLOOKUP(AH37,'P1'!$B:$AP,41,FALSE),"")</f>
        <v/>
      </c>
      <c r="AI38" s="239" t="str">
        <f>IFERROR(VLOOKUP(AI37,'P1'!$B:$AP,41,FALSE),"")</f>
        <v/>
      </c>
      <c r="AJ38" s="239" t="str">
        <f>IFERROR(VLOOKUP(AJ37,'P1'!$B:$AP,41,FALSE),"")</f>
        <v/>
      </c>
      <c r="AK38" s="239" t="str">
        <f>IFERROR(VLOOKUP(AK37,'P1'!$B:$AP,41,FALSE),"")</f>
        <v/>
      </c>
      <c r="AL38" s="239" t="str">
        <f>IFERROR(VLOOKUP(AL37,'P1'!$B:$AP,41,FALSE),"")</f>
        <v/>
      </c>
      <c r="AM38" s="239" t="str">
        <f>IFERROR(VLOOKUP(AM37,'P1'!$B:$AP,41,FALSE),"")</f>
        <v/>
      </c>
      <c r="AN38" s="588"/>
      <c r="AO38" s="564"/>
      <c r="AP38" s="592"/>
      <c r="AQ38" s="593"/>
      <c r="AR38" s="564"/>
      <c r="AS38" s="211"/>
      <c r="AT38" s="206"/>
      <c r="AU38" s="240" t="str">
        <f>IFERROR(IF($D37="□",ROUNDDOWN($AO37/$AK$7,1),ROUNDDOWN($AO37/$AK$9,1)),"")</f>
        <v/>
      </c>
      <c r="AV38" s="240" t="str">
        <f>IFERROR(IF($D37="□",ROUNDDOWN($AN37/$AO$7,1),ROUNDDOWN($AN37/$AO$9,1)),"")</f>
        <v/>
      </c>
      <c r="AX38" s="240" t="str">
        <f>IFERROR(IF($D37="□",(VLOOKUP(F37,'[8]ますた君 '!$C:$E,3,FALSE)/($AK$7*4)),(VLOOKUP(F37,'[8]ますた君 '!$C:$E,3,FALSE)/($AK$9*4))),"")</f>
        <v/>
      </c>
      <c r="AY38" s="240" t="str">
        <f>IFERROR(IF($D37="□",(VLOOKUP(F37,'[8]ますた君 '!$C:$E,3,FALSE)/$AO$7),(VLOOKUP(F37,'[8]ますた君 '!$C:$E,3,FALSE)/$AO$9)),"")</f>
        <v/>
      </c>
    </row>
    <row r="39" spans="1:51" ht="12" customHeight="1">
      <c r="A39" s="568"/>
      <c r="B39" s="571"/>
      <c r="C39" s="574"/>
      <c r="D39" s="577"/>
      <c r="E39" s="580"/>
      <c r="F39" s="585"/>
      <c r="G39" s="586"/>
      <c r="H39" s="241" t="s">
        <v>374</v>
      </c>
      <c r="I39" s="239" t="str">
        <f>IFERROR(VLOOKUP(I37,'P1'!$B:$AP,31,FALSE),"")</f>
        <v/>
      </c>
      <c r="J39" s="239" t="str">
        <f>IFERROR(VLOOKUP(J37,'P1'!$B:$AP,31,FALSE),"")</f>
        <v/>
      </c>
      <c r="K39" s="239" t="str">
        <f>IFERROR(VLOOKUP(K37,'P1'!$B:$AP,31,FALSE),"")</f>
        <v/>
      </c>
      <c r="L39" s="239" t="str">
        <f>IFERROR(VLOOKUP(L37,'P1'!$B:$AP,31,FALSE),"")</f>
        <v/>
      </c>
      <c r="M39" s="239" t="str">
        <f>IFERROR(VLOOKUP(M37,'P1'!$B:$AP,31,FALSE),"")</f>
        <v/>
      </c>
      <c r="N39" s="239" t="str">
        <f>IFERROR(VLOOKUP(N37,'P1'!$B:$AP,31,FALSE),"")</f>
        <v/>
      </c>
      <c r="O39" s="239" t="str">
        <f>IFERROR(VLOOKUP(O37,'P1'!$B:$AP,31,FALSE),"")</f>
        <v/>
      </c>
      <c r="P39" s="239" t="str">
        <f>IFERROR(VLOOKUP(P37,'P1'!$B:$AP,31,FALSE),"")</f>
        <v/>
      </c>
      <c r="Q39" s="239" t="str">
        <f>IFERROR(VLOOKUP(Q37,'P1'!$B:$AP,31,FALSE),"")</f>
        <v/>
      </c>
      <c r="R39" s="239" t="str">
        <f>IFERROR(VLOOKUP(R37,'P1'!$B:$AP,31,FALSE),"")</f>
        <v/>
      </c>
      <c r="S39" s="239" t="str">
        <f>IFERROR(VLOOKUP(S37,'P1'!$B:$AP,31,FALSE),"")</f>
        <v/>
      </c>
      <c r="T39" s="239" t="str">
        <f>IFERROR(VLOOKUP(T37,'P1'!$B:$AP,31,FALSE),"")</f>
        <v/>
      </c>
      <c r="U39" s="239" t="str">
        <f>IFERROR(VLOOKUP(U37,'P1'!$B:$AP,31,FALSE),"")</f>
        <v/>
      </c>
      <c r="V39" s="239" t="str">
        <f>IFERROR(VLOOKUP(V37,'P1'!$B:$AP,31,FALSE),"")</f>
        <v/>
      </c>
      <c r="W39" s="239" t="str">
        <f>IFERROR(VLOOKUP(W37,'P1'!$B:$AP,31,FALSE),"")</f>
        <v/>
      </c>
      <c r="X39" s="239" t="str">
        <f>IFERROR(VLOOKUP(X37,'P1'!$B:$AP,31,FALSE),"")</f>
        <v/>
      </c>
      <c r="Y39" s="239" t="str">
        <f>IFERROR(VLOOKUP(Y37,'P1'!$B:$AP,31,FALSE),"")</f>
        <v/>
      </c>
      <c r="Z39" s="239" t="str">
        <f>IFERROR(VLOOKUP(Z37,'P1'!$B:$AP,31,FALSE),"")</f>
        <v/>
      </c>
      <c r="AA39" s="239" t="str">
        <f>IFERROR(VLOOKUP(AA37,'P1'!$B:$AP,31,FALSE),"")</f>
        <v/>
      </c>
      <c r="AB39" s="239" t="str">
        <f>IFERROR(VLOOKUP(AB37,'P1'!$B:$AP,31,FALSE),"")</f>
        <v/>
      </c>
      <c r="AC39" s="239" t="str">
        <f>IFERROR(VLOOKUP(AC37,'P1'!$B:$AP,31,FALSE),"")</f>
        <v/>
      </c>
      <c r="AD39" s="239" t="str">
        <f>IFERROR(VLOOKUP(AD37,'P1'!$B:$AP,31,FALSE),"")</f>
        <v/>
      </c>
      <c r="AE39" s="239" t="str">
        <f>IFERROR(VLOOKUP(AE37,'P1'!$B:$AP,31,FALSE),"")</f>
        <v/>
      </c>
      <c r="AF39" s="239" t="str">
        <f>IFERROR(VLOOKUP(AF37,'P1'!$B:$AP,31,FALSE),"")</f>
        <v/>
      </c>
      <c r="AG39" s="239" t="str">
        <f>IFERROR(VLOOKUP(AG37,'P1'!$B:$AP,31,FALSE),"")</f>
        <v/>
      </c>
      <c r="AH39" s="239" t="str">
        <f>IFERROR(VLOOKUP(AH37,'P1'!$B:$AP,31,FALSE),"")</f>
        <v/>
      </c>
      <c r="AI39" s="239" t="str">
        <f>IFERROR(VLOOKUP(AI37,'P1'!$B:$AP,31,FALSE),"")</f>
        <v/>
      </c>
      <c r="AJ39" s="239" t="str">
        <f>IFERROR(VLOOKUP(AJ37,'P1'!$B:$AP,31,FALSE),"")</f>
        <v/>
      </c>
      <c r="AK39" s="239" t="str">
        <f>IFERROR(VLOOKUP(AK37,'P1'!$B:$AP,31,FALSE),"")</f>
        <v/>
      </c>
      <c r="AL39" s="239" t="str">
        <f>IFERROR(VLOOKUP(AL37,'P1'!$B:$AP,31,FALSE),"")</f>
        <v/>
      </c>
      <c r="AM39" s="239" t="str">
        <f>IFERROR(VLOOKUP(AM37,'P1'!$B:$AP,31,FALSE),"")</f>
        <v/>
      </c>
      <c r="AN39" s="589"/>
      <c r="AO39" s="565"/>
      <c r="AP39" s="594"/>
      <c r="AQ39" s="595"/>
      <c r="AR39" s="565"/>
      <c r="AS39" s="211"/>
      <c r="AT39" s="206"/>
      <c r="AU39" s="242"/>
      <c r="AV39" s="242"/>
      <c r="AX39" s="242"/>
      <c r="AY39" s="242"/>
    </row>
    <row r="40" spans="1:51" ht="12" customHeight="1">
      <c r="A40" s="566">
        <v>7</v>
      </c>
      <c r="B40" s="569"/>
      <c r="C40" s="572"/>
      <c r="D40" s="575" t="s">
        <v>243</v>
      </c>
      <c r="E40" s="578"/>
      <c r="F40" s="581"/>
      <c r="G40" s="582"/>
      <c r="H40" s="236" t="s">
        <v>368</v>
      </c>
      <c r="I40" s="483"/>
      <c r="J40" s="483"/>
      <c r="K40" s="483"/>
      <c r="L40" s="483"/>
      <c r="M40" s="483"/>
      <c r="N40" s="483"/>
      <c r="O40" s="483"/>
      <c r="P40" s="483"/>
      <c r="Q40" s="483"/>
      <c r="R40" s="483"/>
      <c r="S40" s="483"/>
      <c r="T40" s="483"/>
      <c r="U40" s="483"/>
      <c r="V40" s="483"/>
      <c r="W40" s="483"/>
      <c r="X40" s="483"/>
      <c r="Y40" s="483"/>
      <c r="Z40" s="483"/>
      <c r="AA40" s="483"/>
      <c r="AB40" s="483"/>
      <c r="AC40" s="483"/>
      <c r="AD40" s="483"/>
      <c r="AE40" s="483"/>
      <c r="AF40" s="483"/>
      <c r="AG40" s="483"/>
      <c r="AH40" s="483"/>
      <c r="AI40" s="483"/>
      <c r="AJ40" s="483"/>
      <c r="AK40" s="483"/>
      <c r="AL40" s="483"/>
      <c r="AM40" s="483"/>
      <c r="AN40" s="587">
        <f>+SUM(I41:AM42)</f>
        <v>0</v>
      </c>
      <c r="AO40" s="563">
        <f>IF($AN$4="４週",AN40/4,AN40/(DAY(EOMONTH($I$20,0))/7))</f>
        <v>0</v>
      </c>
      <c r="AP40" s="590"/>
      <c r="AQ40" s="591"/>
      <c r="AR40" s="563" t="str">
        <f>IF(AN29="４週",AU41,AV41)</f>
        <v/>
      </c>
      <c r="AS40" s="211"/>
      <c r="AT40" s="206"/>
      <c r="AU40" s="237" t="s">
        <v>369</v>
      </c>
      <c r="AV40" s="237" t="s">
        <v>370</v>
      </c>
      <c r="AX40" s="237" t="s">
        <v>371</v>
      </c>
      <c r="AY40" s="237" t="s">
        <v>372</v>
      </c>
    </row>
    <row r="41" spans="1:51" ht="12" customHeight="1">
      <c r="A41" s="567"/>
      <c r="B41" s="570"/>
      <c r="C41" s="573"/>
      <c r="D41" s="576"/>
      <c r="E41" s="579"/>
      <c r="F41" s="583"/>
      <c r="G41" s="584"/>
      <c r="H41" s="238" t="s">
        <v>373</v>
      </c>
      <c r="I41" s="239" t="str">
        <f>IFERROR(VLOOKUP(I40,'P1'!$B:$AP,41,FALSE),"")</f>
        <v/>
      </c>
      <c r="J41" s="239" t="str">
        <f>IFERROR(VLOOKUP(J40,'P1'!$B:$AP,41,FALSE),"")</f>
        <v/>
      </c>
      <c r="K41" s="239" t="str">
        <f>IFERROR(VLOOKUP(K40,'P1'!$B:$AP,41,FALSE),"")</f>
        <v/>
      </c>
      <c r="L41" s="239" t="str">
        <f>IFERROR(VLOOKUP(L40,'P1'!$B:$AP,41,FALSE),"")</f>
        <v/>
      </c>
      <c r="M41" s="239" t="str">
        <f>IFERROR(VLOOKUP(M40,'P1'!$B:$AP,41,FALSE),"")</f>
        <v/>
      </c>
      <c r="N41" s="239" t="str">
        <f>IFERROR(VLOOKUP(N40,'P1'!$B:$AP,41,FALSE),"")</f>
        <v/>
      </c>
      <c r="O41" s="239" t="str">
        <f>IFERROR(VLOOKUP(O40,'P1'!$B:$AP,41,FALSE),"")</f>
        <v/>
      </c>
      <c r="P41" s="239" t="str">
        <f>IFERROR(VLOOKUP(P40,'P1'!$B:$AP,41,FALSE),"")</f>
        <v/>
      </c>
      <c r="Q41" s="239" t="str">
        <f>IFERROR(VLOOKUP(Q40,'P1'!$B:$AP,41,FALSE),"")</f>
        <v/>
      </c>
      <c r="R41" s="239" t="str">
        <f>IFERROR(VLOOKUP(R40,'P1'!$B:$AP,41,FALSE),"")</f>
        <v/>
      </c>
      <c r="S41" s="239" t="str">
        <f>IFERROR(VLOOKUP(S40,'P1'!$B:$AP,41,FALSE),"")</f>
        <v/>
      </c>
      <c r="T41" s="239" t="str">
        <f>IFERROR(VLOOKUP(T40,'P1'!$B:$AP,41,FALSE),"")</f>
        <v/>
      </c>
      <c r="U41" s="239" t="str">
        <f>IFERROR(VLOOKUP(U40,'P1'!$B:$AP,41,FALSE),"")</f>
        <v/>
      </c>
      <c r="V41" s="239" t="str">
        <f>IFERROR(VLOOKUP(V40,'P1'!$B:$AP,41,FALSE),"")</f>
        <v/>
      </c>
      <c r="W41" s="239" t="str">
        <f>IFERROR(VLOOKUP(W40,'P1'!$B:$AP,41,FALSE),"")</f>
        <v/>
      </c>
      <c r="X41" s="239" t="str">
        <f>IFERROR(VLOOKUP(X40,'P1'!$B:$AP,41,FALSE),"")</f>
        <v/>
      </c>
      <c r="Y41" s="239" t="str">
        <f>IFERROR(VLOOKUP(Y40,'P1'!$B:$AP,41,FALSE),"")</f>
        <v/>
      </c>
      <c r="Z41" s="239" t="str">
        <f>IFERROR(VLOOKUP(Z40,'P1'!$B:$AP,41,FALSE),"")</f>
        <v/>
      </c>
      <c r="AA41" s="239" t="str">
        <f>IFERROR(VLOOKUP(AA40,'P1'!$B:$AP,41,FALSE),"")</f>
        <v/>
      </c>
      <c r="AB41" s="239" t="str">
        <f>IFERROR(VLOOKUP(AB40,'P1'!$B:$AP,41,FALSE),"")</f>
        <v/>
      </c>
      <c r="AC41" s="239" t="str">
        <f>IFERROR(VLOOKUP(AC40,'P1'!$B:$AP,41,FALSE),"")</f>
        <v/>
      </c>
      <c r="AD41" s="239" t="str">
        <f>IFERROR(VLOOKUP(AD40,'P1'!$B:$AP,41,FALSE),"")</f>
        <v/>
      </c>
      <c r="AE41" s="239" t="str">
        <f>IFERROR(VLOOKUP(AE40,'P1'!$B:$AP,41,FALSE),"")</f>
        <v/>
      </c>
      <c r="AF41" s="239" t="str">
        <f>IFERROR(VLOOKUP(AF40,'P1'!$B:$AP,41,FALSE),"")</f>
        <v/>
      </c>
      <c r="AG41" s="239" t="str">
        <f>IFERROR(VLOOKUP(AG40,'P1'!$B:$AP,41,FALSE),"")</f>
        <v/>
      </c>
      <c r="AH41" s="239" t="str">
        <f>IFERROR(VLOOKUP(AH40,'P1'!$B:$AP,41,FALSE),"")</f>
        <v/>
      </c>
      <c r="AI41" s="239" t="str">
        <f>IFERROR(VLOOKUP(AI40,'P1'!$B:$AP,41,FALSE),"")</f>
        <v/>
      </c>
      <c r="AJ41" s="239" t="str">
        <f>IFERROR(VLOOKUP(AJ40,'P1'!$B:$AP,41,FALSE),"")</f>
        <v/>
      </c>
      <c r="AK41" s="239" t="str">
        <f>IFERROR(VLOOKUP(AK40,'P1'!$B:$AP,41,FALSE),"")</f>
        <v/>
      </c>
      <c r="AL41" s="239" t="str">
        <f>IFERROR(VLOOKUP(AL40,'P1'!$B:$AP,41,FALSE),"")</f>
        <v/>
      </c>
      <c r="AM41" s="239" t="str">
        <f>IFERROR(VLOOKUP(AM40,'P1'!$B:$AP,41,FALSE),"")</f>
        <v/>
      </c>
      <c r="AN41" s="588"/>
      <c r="AO41" s="564"/>
      <c r="AP41" s="592"/>
      <c r="AQ41" s="593"/>
      <c r="AR41" s="564"/>
      <c r="AS41" s="211"/>
      <c r="AT41" s="206"/>
      <c r="AU41" s="240" t="str">
        <f>IFERROR(IF($D40="□",ROUNDDOWN($AO40/$AK$7,1),ROUNDDOWN($AO40/$AK$9,1)),"")</f>
        <v/>
      </c>
      <c r="AV41" s="240" t="str">
        <f>IFERROR(IF($D40="□",ROUNDDOWN($AN40/$AO$7,1),ROUNDDOWN($AN40/$AO$9,1)),"")</f>
        <v/>
      </c>
      <c r="AX41" s="240" t="str">
        <f>IFERROR(IF($D40="□",(VLOOKUP(F40,'[8]ますた君 '!$C:$E,3,FALSE)/($AK$7*4)),(VLOOKUP(F40,'[8]ますた君 '!$C:$E,3,FALSE)/($AK$9*4))),"")</f>
        <v/>
      </c>
      <c r="AY41" s="240" t="str">
        <f>IFERROR(IF($D40="□",(VLOOKUP(F40,'[8]ますた君 '!$C:$E,3,FALSE)/$AO$7),(VLOOKUP(F40,'[8]ますた君 '!$C:$E,3,FALSE)/$AO$9)),"")</f>
        <v/>
      </c>
    </row>
    <row r="42" spans="1:51" ht="12" customHeight="1">
      <c r="A42" s="568"/>
      <c r="B42" s="571"/>
      <c r="C42" s="574"/>
      <c r="D42" s="577"/>
      <c r="E42" s="580"/>
      <c r="F42" s="585"/>
      <c r="G42" s="586"/>
      <c r="H42" s="241" t="s">
        <v>374</v>
      </c>
      <c r="I42" s="239" t="str">
        <f>IFERROR(VLOOKUP(I40,'P1'!$B:$AP,31,FALSE),"")</f>
        <v/>
      </c>
      <c r="J42" s="239" t="str">
        <f>IFERROR(VLOOKUP(J40,'P1'!$B:$AP,31,FALSE),"")</f>
        <v/>
      </c>
      <c r="K42" s="239" t="str">
        <f>IFERROR(VLOOKUP(K40,'P1'!$B:$AP,31,FALSE),"")</f>
        <v/>
      </c>
      <c r="L42" s="239" t="str">
        <f>IFERROR(VLOOKUP(L40,'P1'!$B:$AP,31,FALSE),"")</f>
        <v/>
      </c>
      <c r="M42" s="239" t="str">
        <f>IFERROR(VLOOKUP(M40,'P1'!$B:$AP,31,FALSE),"")</f>
        <v/>
      </c>
      <c r="N42" s="239" t="str">
        <f>IFERROR(VLOOKUP(N40,'P1'!$B:$AP,31,FALSE),"")</f>
        <v/>
      </c>
      <c r="O42" s="239" t="str">
        <f>IFERROR(VLOOKUP(O40,'P1'!$B:$AP,31,FALSE),"")</f>
        <v/>
      </c>
      <c r="P42" s="239" t="str">
        <f>IFERROR(VLOOKUP(P40,'P1'!$B:$AP,31,FALSE),"")</f>
        <v/>
      </c>
      <c r="Q42" s="239" t="str">
        <f>IFERROR(VLOOKUP(Q40,'P1'!$B:$AP,31,FALSE),"")</f>
        <v/>
      </c>
      <c r="R42" s="239" t="str">
        <f>IFERROR(VLOOKUP(R40,'P1'!$B:$AP,31,FALSE),"")</f>
        <v/>
      </c>
      <c r="S42" s="239" t="str">
        <f>IFERROR(VLOOKUP(S40,'P1'!$B:$AP,31,FALSE),"")</f>
        <v/>
      </c>
      <c r="T42" s="239" t="str">
        <f>IFERROR(VLOOKUP(T40,'P1'!$B:$AP,31,FALSE),"")</f>
        <v/>
      </c>
      <c r="U42" s="239" t="str">
        <f>IFERROR(VLOOKUP(U40,'P1'!$B:$AP,31,FALSE),"")</f>
        <v/>
      </c>
      <c r="V42" s="239" t="str">
        <f>IFERROR(VLOOKUP(V40,'P1'!$B:$AP,31,FALSE),"")</f>
        <v/>
      </c>
      <c r="W42" s="239" t="str">
        <f>IFERROR(VLOOKUP(W40,'P1'!$B:$AP,31,FALSE),"")</f>
        <v/>
      </c>
      <c r="X42" s="239" t="str">
        <f>IFERROR(VLOOKUP(X40,'P1'!$B:$AP,31,FALSE),"")</f>
        <v/>
      </c>
      <c r="Y42" s="239" t="str">
        <f>IFERROR(VLOOKUP(Y40,'P1'!$B:$AP,31,FALSE),"")</f>
        <v/>
      </c>
      <c r="Z42" s="239" t="str">
        <f>IFERROR(VLOOKUP(Z40,'P1'!$B:$AP,31,FALSE),"")</f>
        <v/>
      </c>
      <c r="AA42" s="239" t="str">
        <f>IFERROR(VLOOKUP(AA40,'P1'!$B:$AP,31,FALSE),"")</f>
        <v/>
      </c>
      <c r="AB42" s="239" t="str">
        <f>IFERROR(VLOOKUP(AB40,'P1'!$B:$AP,31,FALSE),"")</f>
        <v/>
      </c>
      <c r="AC42" s="239" t="str">
        <f>IFERROR(VLOOKUP(AC40,'P1'!$B:$AP,31,FALSE),"")</f>
        <v/>
      </c>
      <c r="AD42" s="239" t="str">
        <f>IFERROR(VLOOKUP(AD40,'P1'!$B:$AP,31,FALSE),"")</f>
        <v/>
      </c>
      <c r="AE42" s="239" t="str">
        <f>IFERROR(VLOOKUP(AE40,'P1'!$B:$AP,31,FALSE),"")</f>
        <v/>
      </c>
      <c r="AF42" s="239" t="str">
        <f>IFERROR(VLOOKUP(AF40,'P1'!$B:$AP,31,FALSE),"")</f>
        <v/>
      </c>
      <c r="AG42" s="239" t="str">
        <f>IFERROR(VLOOKUP(AG40,'P1'!$B:$AP,31,FALSE),"")</f>
        <v/>
      </c>
      <c r="AH42" s="239" t="str">
        <f>IFERROR(VLOOKUP(AH40,'P1'!$B:$AP,31,FALSE),"")</f>
        <v/>
      </c>
      <c r="AI42" s="239" t="str">
        <f>IFERROR(VLOOKUP(AI40,'P1'!$B:$AP,31,FALSE),"")</f>
        <v/>
      </c>
      <c r="AJ42" s="239" t="str">
        <f>IFERROR(VLOOKUP(AJ40,'P1'!$B:$AP,31,FALSE),"")</f>
        <v/>
      </c>
      <c r="AK42" s="239" t="str">
        <f>IFERROR(VLOOKUP(AK40,'P1'!$B:$AP,31,FALSE),"")</f>
        <v/>
      </c>
      <c r="AL42" s="239" t="str">
        <f>IFERROR(VLOOKUP(AL40,'P1'!$B:$AP,31,FALSE),"")</f>
        <v/>
      </c>
      <c r="AM42" s="239" t="str">
        <f>IFERROR(VLOOKUP(AM40,'P1'!$B:$AP,31,FALSE),"")</f>
        <v/>
      </c>
      <c r="AN42" s="589"/>
      <c r="AO42" s="565"/>
      <c r="AP42" s="594"/>
      <c r="AQ42" s="595"/>
      <c r="AR42" s="565"/>
      <c r="AS42" s="211"/>
      <c r="AT42" s="206"/>
      <c r="AU42" s="242"/>
      <c r="AV42" s="242"/>
      <c r="AX42" s="242"/>
      <c r="AY42" s="242"/>
    </row>
    <row r="43" spans="1:51" ht="12" customHeight="1">
      <c r="A43" s="566">
        <v>8</v>
      </c>
      <c r="B43" s="569"/>
      <c r="C43" s="572"/>
      <c r="D43" s="575" t="s">
        <v>243</v>
      </c>
      <c r="E43" s="578"/>
      <c r="F43" s="581"/>
      <c r="G43" s="582"/>
      <c r="H43" s="236" t="s">
        <v>368</v>
      </c>
      <c r="I43" s="483"/>
      <c r="J43" s="483"/>
      <c r="K43" s="483"/>
      <c r="L43" s="483"/>
      <c r="M43" s="483"/>
      <c r="N43" s="483"/>
      <c r="O43" s="483"/>
      <c r="P43" s="483"/>
      <c r="Q43" s="483"/>
      <c r="R43" s="483"/>
      <c r="S43" s="483"/>
      <c r="T43" s="483"/>
      <c r="U43" s="483"/>
      <c r="V43" s="483"/>
      <c r="W43" s="483"/>
      <c r="X43" s="483"/>
      <c r="Y43" s="483"/>
      <c r="Z43" s="483"/>
      <c r="AA43" s="483"/>
      <c r="AB43" s="483"/>
      <c r="AC43" s="483"/>
      <c r="AD43" s="483"/>
      <c r="AE43" s="483"/>
      <c r="AF43" s="483"/>
      <c r="AG43" s="483"/>
      <c r="AH43" s="483"/>
      <c r="AI43" s="483"/>
      <c r="AJ43" s="483"/>
      <c r="AK43" s="483"/>
      <c r="AL43" s="483"/>
      <c r="AM43" s="483"/>
      <c r="AN43" s="587">
        <f>+SUM(I44:AM45)</f>
        <v>0</v>
      </c>
      <c r="AO43" s="563">
        <f>IF($AN$4="４週",AN43/4,AN43/(DAY(EOMONTH($I$20,0))/7))</f>
        <v>0</v>
      </c>
      <c r="AP43" s="590"/>
      <c r="AQ43" s="591"/>
      <c r="AR43" s="563" t="str">
        <f>IF(AN32="４週",AU44,AV44)</f>
        <v/>
      </c>
      <c r="AS43" s="211"/>
      <c r="AT43" s="206"/>
      <c r="AU43" s="237" t="s">
        <v>369</v>
      </c>
      <c r="AV43" s="237" t="s">
        <v>370</v>
      </c>
      <c r="AX43" s="237" t="s">
        <v>371</v>
      </c>
      <c r="AY43" s="237" t="s">
        <v>372</v>
      </c>
    </row>
    <row r="44" spans="1:51" ht="12" customHeight="1">
      <c r="A44" s="567"/>
      <c r="B44" s="570"/>
      <c r="C44" s="573"/>
      <c r="D44" s="576"/>
      <c r="E44" s="579"/>
      <c r="F44" s="583"/>
      <c r="G44" s="584"/>
      <c r="H44" s="238" t="s">
        <v>373</v>
      </c>
      <c r="I44" s="239" t="str">
        <f>IFERROR(VLOOKUP(I43,'P1'!$B:$AP,41,FALSE),"")</f>
        <v/>
      </c>
      <c r="J44" s="239" t="str">
        <f>IFERROR(VLOOKUP(J43,'P1'!$B:$AP,41,FALSE),"")</f>
        <v/>
      </c>
      <c r="K44" s="239" t="str">
        <f>IFERROR(VLOOKUP(K43,'P1'!$B:$AP,41,FALSE),"")</f>
        <v/>
      </c>
      <c r="L44" s="239" t="str">
        <f>IFERROR(VLOOKUP(L43,'P1'!$B:$AP,41,FALSE),"")</f>
        <v/>
      </c>
      <c r="M44" s="239" t="str">
        <f>IFERROR(VLOOKUP(M43,'P1'!$B:$AP,41,FALSE),"")</f>
        <v/>
      </c>
      <c r="N44" s="239" t="str">
        <f>IFERROR(VLOOKUP(N43,'P1'!$B:$AP,41,FALSE),"")</f>
        <v/>
      </c>
      <c r="O44" s="239" t="str">
        <f>IFERROR(VLOOKUP(O43,'P1'!$B:$AP,41,FALSE),"")</f>
        <v/>
      </c>
      <c r="P44" s="239" t="str">
        <f>IFERROR(VLOOKUP(P43,'P1'!$B:$AP,41,FALSE),"")</f>
        <v/>
      </c>
      <c r="Q44" s="239" t="str">
        <f>IFERROR(VLOOKUP(Q43,'P1'!$B:$AP,41,FALSE),"")</f>
        <v/>
      </c>
      <c r="R44" s="239" t="str">
        <f>IFERROR(VLOOKUP(R43,'P1'!$B:$AP,41,FALSE),"")</f>
        <v/>
      </c>
      <c r="S44" s="239" t="str">
        <f>IFERROR(VLOOKUP(S43,'P1'!$B:$AP,41,FALSE),"")</f>
        <v/>
      </c>
      <c r="T44" s="239" t="str">
        <f>IFERROR(VLOOKUP(T43,'P1'!$B:$AP,41,FALSE),"")</f>
        <v/>
      </c>
      <c r="U44" s="239" t="str">
        <f>IFERROR(VLOOKUP(U43,'P1'!$B:$AP,41,FALSE),"")</f>
        <v/>
      </c>
      <c r="V44" s="239" t="str">
        <f>IFERROR(VLOOKUP(V43,'P1'!$B:$AP,41,FALSE),"")</f>
        <v/>
      </c>
      <c r="W44" s="239" t="str">
        <f>IFERROR(VLOOKUP(W43,'P1'!$B:$AP,41,FALSE),"")</f>
        <v/>
      </c>
      <c r="X44" s="239" t="str">
        <f>IFERROR(VLOOKUP(X43,'P1'!$B:$AP,41,FALSE),"")</f>
        <v/>
      </c>
      <c r="Y44" s="239" t="str">
        <f>IFERROR(VLOOKUP(Y43,'P1'!$B:$AP,41,FALSE),"")</f>
        <v/>
      </c>
      <c r="Z44" s="239" t="str">
        <f>IFERROR(VLOOKUP(Z43,'P1'!$B:$AP,41,FALSE),"")</f>
        <v/>
      </c>
      <c r="AA44" s="239" t="str">
        <f>IFERROR(VLOOKUP(AA43,'P1'!$B:$AP,41,FALSE),"")</f>
        <v/>
      </c>
      <c r="AB44" s="239" t="str">
        <f>IFERROR(VLOOKUP(AB43,'P1'!$B:$AP,41,FALSE),"")</f>
        <v/>
      </c>
      <c r="AC44" s="239" t="str">
        <f>IFERROR(VLOOKUP(AC43,'P1'!$B:$AP,41,FALSE),"")</f>
        <v/>
      </c>
      <c r="AD44" s="239" t="str">
        <f>IFERROR(VLOOKUP(AD43,'P1'!$B:$AP,41,FALSE),"")</f>
        <v/>
      </c>
      <c r="AE44" s="239" t="str">
        <f>IFERROR(VLOOKUP(AE43,'P1'!$B:$AP,41,FALSE),"")</f>
        <v/>
      </c>
      <c r="AF44" s="239" t="str">
        <f>IFERROR(VLOOKUP(AF43,'P1'!$B:$AP,41,FALSE),"")</f>
        <v/>
      </c>
      <c r="AG44" s="239" t="str">
        <f>IFERROR(VLOOKUP(AG43,'P1'!$B:$AP,41,FALSE),"")</f>
        <v/>
      </c>
      <c r="AH44" s="239" t="str">
        <f>IFERROR(VLOOKUP(AH43,'P1'!$B:$AP,41,FALSE),"")</f>
        <v/>
      </c>
      <c r="AI44" s="239" t="str">
        <f>IFERROR(VLOOKUP(AI43,'P1'!$B:$AP,41,FALSE),"")</f>
        <v/>
      </c>
      <c r="AJ44" s="239" t="str">
        <f>IFERROR(VLOOKUP(AJ43,'P1'!$B:$AP,41,FALSE),"")</f>
        <v/>
      </c>
      <c r="AK44" s="239" t="str">
        <f>IFERROR(VLOOKUP(AK43,'P1'!$B:$AP,41,FALSE),"")</f>
        <v/>
      </c>
      <c r="AL44" s="239" t="str">
        <f>IFERROR(VLOOKUP(AL43,'P1'!$B:$AP,41,FALSE),"")</f>
        <v/>
      </c>
      <c r="AM44" s="239" t="str">
        <f>IFERROR(VLOOKUP(AM43,'P1'!$B:$AP,41,FALSE),"")</f>
        <v/>
      </c>
      <c r="AN44" s="588"/>
      <c r="AO44" s="564"/>
      <c r="AP44" s="592"/>
      <c r="AQ44" s="593"/>
      <c r="AR44" s="564"/>
      <c r="AS44" s="211"/>
      <c r="AT44" s="206"/>
      <c r="AU44" s="240" t="str">
        <f>IFERROR(IF($D43="□",ROUNDDOWN($AO43/$AK$7,1),ROUNDDOWN($AO43/$AK$9,1)),"")</f>
        <v/>
      </c>
      <c r="AV44" s="240" t="str">
        <f>IFERROR(IF($D43="□",ROUNDDOWN($AN43/$AO$7,1),ROUNDDOWN($AN43/$AO$9,1)),"")</f>
        <v/>
      </c>
      <c r="AX44" s="240" t="str">
        <f>IFERROR(IF($D43="□",(VLOOKUP(F43,'[8]ますた君 '!$C:$E,3,FALSE)/($AK$7*4)),(VLOOKUP(F43,'[8]ますた君 '!$C:$E,3,FALSE)/($AK$9*4))),"")</f>
        <v/>
      </c>
      <c r="AY44" s="240" t="str">
        <f>IFERROR(IF($D43="□",(VLOOKUP(F43,'[8]ますた君 '!$C:$E,3,FALSE)/$AO$7),(VLOOKUP(F43,'[8]ますた君 '!$C:$E,3,FALSE)/$AO$9)),"")</f>
        <v/>
      </c>
    </row>
    <row r="45" spans="1:51" ht="12" customHeight="1">
      <c r="A45" s="568"/>
      <c r="B45" s="571"/>
      <c r="C45" s="574"/>
      <c r="D45" s="577"/>
      <c r="E45" s="580"/>
      <c r="F45" s="585"/>
      <c r="G45" s="586"/>
      <c r="H45" s="241" t="s">
        <v>374</v>
      </c>
      <c r="I45" s="239" t="str">
        <f>IFERROR(VLOOKUP(I43,'P1'!$B:$AP,31,FALSE),"")</f>
        <v/>
      </c>
      <c r="J45" s="239" t="str">
        <f>IFERROR(VLOOKUP(J43,'P1'!$B:$AP,31,FALSE),"")</f>
        <v/>
      </c>
      <c r="K45" s="239" t="str">
        <f>IFERROR(VLOOKUP(K43,'P1'!$B:$AP,31,FALSE),"")</f>
        <v/>
      </c>
      <c r="L45" s="239" t="str">
        <f>IFERROR(VLOOKUP(L43,'P1'!$B:$AP,31,FALSE),"")</f>
        <v/>
      </c>
      <c r="M45" s="239" t="str">
        <f>IFERROR(VLOOKUP(M43,'P1'!$B:$AP,31,FALSE),"")</f>
        <v/>
      </c>
      <c r="N45" s="239" t="str">
        <f>IFERROR(VLOOKUP(N43,'P1'!$B:$AP,31,FALSE),"")</f>
        <v/>
      </c>
      <c r="O45" s="239" t="str">
        <f>IFERROR(VLOOKUP(O43,'P1'!$B:$AP,31,FALSE),"")</f>
        <v/>
      </c>
      <c r="P45" s="239" t="str">
        <f>IFERROR(VLOOKUP(P43,'P1'!$B:$AP,31,FALSE),"")</f>
        <v/>
      </c>
      <c r="Q45" s="239" t="str">
        <f>IFERROR(VLOOKUP(Q43,'P1'!$B:$AP,31,FALSE),"")</f>
        <v/>
      </c>
      <c r="R45" s="239" t="str">
        <f>IFERROR(VLOOKUP(R43,'P1'!$B:$AP,31,FALSE),"")</f>
        <v/>
      </c>
      <c r="S45" s="239" t="str">
        <f>IFERROR(VLOOKUP(S43,'P1'!$B:$AP,31,FALSE),"")</f>
        <v/>
      </c>
      <c r="T45" s="239" t="str">
        <f>IFERROR(VLOOKUP(T43,'P1'!$B:$AP,31,FALSE),"")</f>
        <v/>
      </c>
      <c r="U45" s="239" t="str">
        <f>IFERROR(VLOOKUP(U43,'P1'!$B:$AP,31,FALSE),"")</f>
        <v/>
      </c>
      <c r="V45" s="239" t="str">
        <f>IFERROR(VLOOKUP(V43,'P1'!$B:$AP,31,FALSE),"")</f>
        <v/>
      </c>
      <c r="W45" s="239" t="str">
        <f>IFERROR(VLOOKUP(W43,'P1'!$B:$AP,31,FALSE),"")</f>
        <v/>
      </c>
      <c r="X45" s="239" t="str">
        <f>IFERROR(VLOOKUP(X43,'P1'!$B:$AP,31,FALSE),"")</f>
        <v/>
      </c>
      <c r="Y45" s="239" t="str">
        <f>IFERROR(VLOOKUP(Y43,'P1'!$B:$AP,31,FALSE),"")</f>
        <v/>
      </c>
      <c r="Z45" s="239" t="str">
        <f>IFERROR(VLOOKUP(Z43,'P1'!$B:$AP,31,FALSE),"")</f>
        <v/>
      </c>
      <c r="AA45" s="239" t="str">
        <f>IFERROR(VLOOKUP(AA43,'P1'!$B:$AP,31,FALSE),"")</f>
        <v/>
      </c>
      <c r="AB45" s="239" t="str">
        <f>IFERROR(VLOOKUP(AB43,'P1'!$B:$AP,31,FALSE),"")</f>
        <v/>
      </c>
      <c r="AC45" s="239" t="str">
        <f>IFERROR(VLOOKUP(AC43,'P1'!$B:$AP,31,FALSE),"")</f>
        <v/>
      </c>
      <c r="AD45" s="239" t="str">
        <f>IFERROR(VLOOKUP(AD43,'P1'!$B:$AP,31,FALSE),"")</f>
        <v/>
      </c>
      <c r="AE45" s="239" t="str">
        <f>IFERROR(VLOOKUP(AE43,'P1'!$B:$AP,31,FALSE),"")</f>
        <v/>
      </c>
      <c r="AF45" s="239" t="str">
        <f>IFERROR(VLOOKUP(AF43,'P1'!$B:$AP,31,FALSE),"")</f>
        <v/>
      </c>
      <c r="AG45" s="239" t="str">
        <f>IFERROR(VLOOKUP(AG43,'P1'!$B:$AP,31,FALSE),"")</f>
        <v/>
      </c>
      <c r="AH45" s="239" t="str">
        <f>IFERROR(VLOOKUP(AH43,'P1'!$B:$AP,31,FALSE),"")</f>
        <v/>
      </c>
      <c r="AI45" s="239" t="str">
        <f>IFERROR(VLOOKUP(AI43,'P1'!$B:$AP,31,FALSE),"")</f>
        <v/>
      </c>
      <c r="AJ45" s="239" t="str">
        <f>IFERROR(VLOOKUP(AJ43,'P1'!$B:$AP,31,FALSE),"")</f>
        <v/>
      </c>
      <c r="AK45" s="239" t="str">
        <f>IFERROR(VLOOKUP(AK43,'P1'!$B:$AP,31,FALSE),"")</f>
        <v/>
      </c>
      <c r="AL45" s="239" t="str">
        <f>IFERROR(VLOOKUP(AL43,'P1'!$B:$AP,31,FALSE),"")</f>
        <v/>
      </c>
      <c r="AM45" s="239" t="str">
        <f>IFERROR(VLOOKUP(AM43,'P1'!$B:$AP,31,FALSE),"")</f>
        <v/>
      </c>
      <c r="AN45" s="589"/>
      <c r="AO45" s="565"/>
      <c r="AP45" s="594"/>
      <c r="AQ45" s="595"/>
      <c r="AR45" s="565"/>
      <c r="AS45" s="211"/>
      <c r="AT45" s="206"/>
      <c r="AU45" s="242"/>
      <c r="AV45" s="242"/>
      <c r="AX45" s="242"/>
      <c r="AY45" s="242"/>
    </row>
    <row r="46" spans="1:51" ht="12" customHeight="1">
      <c r="A46" s="566">
        <v>9</v>
      </c>
      <c r="B46" s="569"/>
      <c r="C46" s="572"/>
      <c r="D46" s="575" t="s">
        <v>243</v>
      </c>
      <c r="E46" s="578"/>
      <c r="F46" s="581"/>
      <c r="G46" s="582"/>
      <c r="H46" s="236" t="s">
        <v>368</v>
      </c>
      <c r="I46" s="483"/>
      <c r="J46" s="483"/>
      <c r="K46" s="483"/>
      <c r="L46" s="483"/>
      <c r="M46" s="483"/>
      <c r="N46" s="483"/>
      <c r="O46" s="483"/>
      <c r="P46" s="483"/>
      <c r="Q46" s="483"/>
      <c r="R46" s="483"/>
      <c r="S46" s="483"/>
      <c r="T46" s="483"/>
      <c r="U46" s="483"/>
      <c r="V46" s="483"/>
      <c r="W46" s="483"/>
      <c r="X46" s="483"/>
      <c r="Y46" s="483"/>
      <c r="Z46" s="483"/>
      <c r="AA46" s="483"/>
      <c r="AB46" s="483"/>
      <c r="AC46" s="483"/>
      <c r="AD46" s="483"/>
      <c r="AE46" s="483"/>
      <c r="AF46" s="483"/>
      <c r="AG46" s="483"/>
      <c r="AH46" s="483"/>
      <c r="AI46" s="483"/>
      <c r="AJ46" s="483"/>
      <c r="AK46" s="483"/>
      <c r="AL46" s="483"/>
      <c r="AM46" s="483"/>
      <c r="AN46" s="587">
        <f>+SUM(I47:AM48)</f>
        <v>0</v>
      </c>
      <c r="AO46" s="563">
        <f>IF($AN$4="４週",AN46/4,AN46/(DAY(EOMONTH($I$20,0))/7))</f>
        <v>0</v>
      </c>
      <c r="AP46" s="590"/>
      <c r="AQ46" s="591"/>
      <c r="AR46" s="563" t="str">
        <f>IF(AN35="４週",AU47,AV47)</f>
        <v/>
      </c>
      <c r="AS46" s="211"/>
      <c r="AT46" s="206"/>
      <c r="AU46" s="237" t="s">
        <v>369</v>
      </c>
      <c r="AV46" s="237" t="s">
        <v>370</v>
      </c>
      <c r="AX46" s="237" t="s">
        <v>371</v>
      </c>
      <c r="AY46" s="237" t="s">
        <v>372</v>
      </c>
    </row>
    <row r="47" spans="1:51" ht="12" customHeight="1">
      <c r="A47" s="567"/>
      <c r="B47" s="570"/>
      <c r="C47" s="573"/>
      <c r="D47" s="576"/>
      <c r="E47" s="579"/>
      <c r="F47" s="583"/>
      <c r="G47" s="584"/>
      <c r="H47" s="238" t="s">
        <v>373</v>
      </c>
      <c r="I47" s="239" t="str">
        <f>IFERROR(VLOOKUP(I46,'P1'!$B:$AP,41,FALSE),"")</f>
        <v/>
      </c>
      <c r="J47" s="239" t="str">
        <f>IFERROR(VLOOKUP(J46,'P1'!$B:$AP,41,FALSE),"")</f>
        <v/>
      </c>
      <c r="K47" s="239" t="str">
        <f>IFERROR(VLOOKUP(K46,'P1'!$B:$AP,41,FALSE),"")</f>
        <v/>
      </c>
      <c r="L47" s="239" t="str">
        <f>IFERROR(VLOOKUP(L46,'P1'!$B:$AP,41,FALSE),"")</f>
        <v/>
      </c>
      <c r="M47" s="239" t="str">
        <f>IFERROR(VLOOKUP(M46,'P1'!$B:$AP,41,FALSE),"")</f>
        <v/>
      </c>
      <c r="N47" s="239" t="str">
        <f>IFERROR(VLOOKUP(N46,'P1'!$B:$AP,41,FALSE),"")</f>
        <v/>
      </c>
      <c r="O47" s="239" t="str">
        <f>IFERROR(VLOOKUP(O46,'P1'!$B:$AP,41,FALSE),"")</f>
        <v/>
      </c>
      <c r="P47" s="239" t="str">
        <f>IFERROR(VLOOKUP(P46,'P1'!$B:$AP,41,FALSE),"")</f>
        <v/>
      </c>
      <c r="Q47" s="239" t="str">
        <f>IFERROR(VLOOKUP(Q46,'P1'!$B:$AP,41,FALSE),"")</f>
        <v/>
      </c>
      <c r="R47" s="239" t="str">
        <f>IFERROR(VLOOKUP(R46,'P1'!$B:$AP,41,FALSE),"")</f>
        <v/>
      </c>
      <c r="S47" s="239" t="str">
        <f>IFERROR(VLOOKUP(S46,'P1'!$B:$AP,41,FALSE),"")</f>
        <v/>
      </c>
      <c r="T47" s="239" t="str">
        <f>IFERROR(VLOOKUP(T46,'P1'!$B:$AP,41,FALSE),"")</f>
        <v/>
      </c>
      <c r="U47" s="239" t="str">
        <f>IFERROR(VLOOKUP(U46,'P1'!$B:$AP,41,FALSE),"")</f>
        <v/>
      </c>
      <c r="V47" s="239" t="str">
        <f>IFERROR(VLOOKUP(V46,'P1'!$B:$AP,41,FALSE),"")</f>
        <v/>
      </c>
      <c r="W47" s="239" t="str">
        <f>IFERROR(VLOOKUP(W46,'P1'!$B:$AP,41,FALSE),"")</f>
        <v/>
      </c>
      <c r="X47" s="239" t="str">
        <f>IFERROR(VLOOKUP(X46,'P1'!$B:$AP,41,FALSE),"")</f>
        <v/>
      </c>
      <c r="Y47" s="239" t="str">
        <f>IFERROR(VLOOKUP(Y46,'P1'!$B:$AP,41,FALSE),"")</f>
        <v/>
      </c>
      <c r="Z47" s="239" t="str">
        <f>IFERROR(VLOOKUP(Z46,'P1'!$B:$AP,41,FALSE),"")</f>
        <v/>
      </c>
      <c r="AA47" s="239" t="str">
        <f>IFERROR(VLOOKUP(AA46,'P1'!$B:$AP,41,FALSE),"")</f>
        <v/>
      </c>
      <c r="AB47" s="239" t="str">
        <f>IFERROR(VLOOKUP(AB46,'P1'!$B:$AP,41,FALSE),"")</f>
        <v/>
      </c>
      <c r="AC47" s="239" t="str">
        <f>IFERROR(VLOOKUP(AC46,'P1'!$B:$AP,41,FALSE),"")</f>
        <v/>
      </c>
      <c r="AD47" s="239" t="str">
        <f>IFERROR(VLOOKUP(AD46,'P1'!$B:$AP,41,FALSE),"")</f>
        <v/>
      </c>
      <c r="AE47" s="239" t="str">
        <f>IFERROR(VLOOKUP(AE46,'P1'!$B:$AP,41,FALSE),"")</f>
        <v/>
      </c>
      <c r="AF47" s="239" t="str">
        <f>IFERROR(VLOOKUP(AF46,'P1'!$B:$AP,41,FALSE),"")</f>
        <v/>
      </c>
      <c r="AG47" s="239" t="str">
        <f>IFERROR(VLOOKUP(AG46,'P1'!$B:$AP,41,FALSE),"")</f>
        <v/>
      </c>
      <c r="AH47" s="239" t="str">
        <f>IFERROR(VLOOKUP(AH46,'P1'!$B:$AP,41,FALSE),"")</f>
        <v/>
      </c>
      <c r="AI47" s="239" t="str">
        <f>IFERROR(VLOOKUP(AI46,'P1'!$B:$AP,41,FALSE),"")</f>
        <v/>
      </c>
      <c r="AJ47" s="239" t="str">
        <f>IFERROR(VLOOKUP(AJ46,'P1'!$B:$AP,41,FALSE),"")</f>
        <v/>
      </c>
      <c r="AK47" s="239" t="str">
        <f>IFERROR(VLOOKUP(AK46,'P1'!$B:$AP,41,FALSE),"")</f>
        <v/>
      </c>
      <c r="AL47" s="239" t="str">
        <f>IFERROR(VLOOKUP(AL46,'P1'!$B:$AP,41,FALSE),"")</f>
        <v/>
      </c>
      <c r="AM47" s="239" t="str">
        <f>IFERROR(VLOOKUP(AM46,'P1'!$B:$AP,41,FALSE),"")</f>
        <v/>
      </c>
      <c r="AN47" s="588"/>
      <c r="AO47" s="564"/>
      <c r="AP47" s="592"/>
      <c r="AQ47" s="593"/>
      <c r="AR47" s="564"/>
      <c r="AU47" s="240" t="str">
        <f>IFERROR(IF($D46="□",ROUNDDOWN($AO46/$AK$7,1),ROUNDDOWN($AO46/$AK$9,1)),"")</f>
        <v/>
      </c>
      <c r="AV47" s="240" t="str">
        <f>IFERROR(IF($D46="□",ROUNDDOWN($AN46/$AO$7,1),ROUNDDOWN($AN46/$AO$9,1)),"")</f>
        <v/>
      </c>
      <c r="AX47" s="240" t="str">
        <f>IFERROR(IF($D46="□",(VLOOKUP(F46,'[8]ますた君 '!$C:$E,3,FALSE)/($AK$7*4)),(VLOOKUP(F46,'[8]ますた君 '!$C:$E,3,FALSE)/($AK$9*4))),"")</f>
        <v/>
      </c>
      <c r="AY47" s="240" t="str">
        <f>IFERROR(IF($D46="□",(VLOOKUP(F46,'[8]ますた君 '!$C:$E,3,FALSE)/$AO$7),(VLOOKUP(F46,'[8]ますた君 '!$C:$E,3,FALSE)/$AO$9)),"")</f>
        <v/>
      </c>
    </row>
    <row r="48" spans="1:51" ht="12" customHeight="1">
      <c r="A48" s="568"/>
      <c r="B48" s="571"/>
      <c r="C48" s="574"/>
      <c r="D48" s="577"/>
      <c r="E48" s="580"/>
      <c r="F48" s="585"/>
      <c r="G48" s="586"/>
      <c r="H48" s="241" t="s">
        <v>374</v>
      </c>
      <c r="I48" s="239" t="str">
        <f>IFERROR(VLOOKUP(I46,'P1'!$B:$AP,31,FALSE),"")</f>
        <v/>
      </c>
      <c r="J48" s="239" t="str">
        <f>IFERROR(VLOOKUP(J46,'P1'!$B:$AP,31,FALSE),"")</f>
        <v/>
      </c>
      <c r="K48" s="239" t="str">
        <f>IFERROR(VLOOKUP(K46,'P1'!$B:$AP,31,FALSE),"")</f>
        <v/>
      </c>
      <c r="L48" s="239" t="str">
        <f>IFERROR(VLOOKUP(L46,'P1'!$B:$AP,31,FALSE),"")</f>
        <v/>
      </c>
      <c r="M48" s="239" t="str">
        <f>IFERROR(VLOOKUP(M46,'P1'!$B:$AP,31,FALSE),"")</f>
        <v/>
      </c>
      <c r="N48" s="239" t="str">
        <f>IFERROR(VLOOKUP(N46,'P1'!$B:$AP,31,FALSE),"")</f>
        <v/>
      </c>
      <c r="O48" s="239" t="str">
        <f>IFERROR(VLOOKUP(O46,'P1'!$B:$AP,31,FALSE),"")</f>
        <v/>
      </c>
      <c r="P48" s="239" t="str">
        <f>IFERROR(VLOOKUP(P46,'P1'!$B:$AP,31,FALSE),"")</f>
        <v/>
      </c>
      <c r="Q48" s="239" t="str">
        <f>IFERROR(VLOOKUP(Q46,'P1'!$B:$AP,31,FALSE),"")</f>
        <v/>
      </c>
      <c r="R48" s="239" t="str">
        <f>IFERROR(VLOOKUP(R46,'P1'!$B:$AP,31,FALSE),"")</f>
        <v/>
      </c>
      <c r="S48" s="239" t="str">
        <f>IFERROR(VLOOKUP(S46,'P1'!$B:$AP,31,FALSE),"")</f>
        <v/>
      </c>
      <c r="T48" s="239" t="str">
        <f>IFERROR(VLOOKUP(T46,'P1'!$B:$AP,31,FALSE),"")</f>
        <v/>
      </c>
      <c r="U48" s="239" t="str">
        <f>IFERROR(VLOOKUP(U46,'P1'!$B:$AP,31,FALSE),"")</f>
        <v/>
      </c>
      <c r="V48" s="239" t="str">
        <f>IFERROR(VLOOKUP(V46,'P1'!$B:$AP,31,FALSE),"")</f>
        <v/>
      </c>
      <c r="W48" s="239" t="str">
        <f>IFERROR(VLOOKUP(W46,'P1'!$B:$AP,31,FALSE),"")</f>
        <v/>
      </c>
      <c r="X48" s="239" t="str">
        <f>IFERROR(VLOOKUP(X46,'P1'!$B:$AP,31,FALSE),"")</f>
        <v/>
      </c>
      <c r="Y48" s="239" t="str">
        <f>IFERROR(VLOOKUP(Y46,'P1'!$B:$AP,31,FALSE),"")</f>
        <v/>
      </c>
      <c r="Z48" s="239" t="str">
        <f>IFERROR(VLOOKUP(Z46,'P1'!$B:$AP,31,FALSE),"")</f>
        <v/>
      </c>
      <c r="AA48" s="239" t="str">
        <f>IFERROR(VLOOKUP(AA46,'P1'!$B:$AP,31,FALSE),"")</f>
        <v/>
      </c>
      <c r="AB48" s="239" t="str">
        <f>IFERROR(VLOOKUP(AB46,'P1'!$B:$AP,31,FALSE),"")</f>
        <v/>
      </c>
      <c r="AC48" s="239" t="str">
        <f>IFERROR(VLOOKUP(AC46,'P1'!$B:$AP,31,FALSE),"")</f>
        <v/>
      </c>
      <c r="AD48" s="239" t="str">
        <f>IFERROR(VLOOKUP(AD46,'P1'!$B:$AP,31,FALSE),"")</f>
        <v/>
      </c>
      <c r="AE48" s="239" t="str">
        <f>IFERROR(VLOOKUP(AE46,'P1'!$B:$AP,31,FALSE),"")</f>
        <v/>
      </c>
      <c r="AF48" s="239" t="str">
        <f>IFERROR(VLOOKUP(AF46,'P1'!$B:$AP,31,FALSE),"")</f>
        <v/>
      </c>
      <c r="AG48" s="239" t="str">
        <f>IFERROR(VLOOKUP(AG46,'P1'!$B:$AP,31,FALSE),"")</f>
        <v/>
      </c>
      <c r="AH48" s="239" t="str">
        <f>IFERROR(VLOOKUP(AH46,'P1'!$B:$AP,31,FALSE),"")</f>
        <v/>
      </c>
      <c r="AI48" s="239" t="str">
        <f>IFERROR(VLOOKUP(AI46,'P1'!$B:$AP,31,FALSE),"")</f>
        <v/>
      </c>
      <c r="AJ48" s="239" t="str">
        <f>IFERROR(VLOOKUP(AJ46,'P1'!$B:$AP,31,FALSE),"")</f>
        <v/>
      </c>
      <c r="AK48" s="239" t="str">
        <f>IFERROR(VLOOKUP(AK46,'P1'!$B:$AP,31,FALSE),"")</f>
        <v/>
      </c>
      <c r="AL48" s="239" t="str">
        <f>IFERROR(VLOOKUP(AL46,'P1'!$B:$AP,31,FALSE),"")</f>
        <v/>
      </c>
      <c r="AM48" s="239" t="str">
        <f>IFERROR(VLOOKUP(AM46,'P1'!$B:$AP,31,FALSE),"")</f>
        <v/>
      </c>
      <c r="AN48" s="589"/>
      <c r="AO48" s="565"/>
      <c r="AP48" s="594"/>
      <c r="AQ48" s="595"/>
      <c r="AR48" s="565"/>
      <c r="AU48" s="242"/>
      <c r="AV48" s="242"/>
      <c r="AX48" s="242"/>
      <c r="AY48" s="242"/>
    </row>
    <row r="49" spans="1:51" ht="12" customHeight="1">
      <c r="A49" s="566">
        <v>10</v>
      </c>
      <c r="B49" s="569"/>
      <c r="C49" s="572"/>
      <c r="D49" s="575" t="s">
        <v>243</v>
      </c>
      <c r="E49" s="578"/>
      <c r="F49" s="581"/>
      <c r="G49" s="582"/>
      <c r="H49" s="236" t="s">
        <v>368</v>
      </c>
      <c r="I49" s="483"/>
      <c r="J49" s="483"/>
      <c r="K49" s="483"/>
      <c r="L49" s="483"/>
      <c r="M49" s="483"/>
      <c r="N49" s="483"/>
      <c r="O49" s="483"/>
      <c r="P49" s="483"/>
      <c r="Q49" s="483"/>
      <c r="R49" s="483"/>
      <c r="S49" s="483"/>
      <c r="T49" s="483"/>
      <c r="U49" s="483"/>
      <c r="V49" s="483"/>
      <c r="W49" s="483"/>
      <c r="X49" s="483"/>
      <c r="Y49" s="483"/>
      <c r="Z49" s="483"/>
      <c r="AA49" s="483"/>
      <c r="AB49" s="483"/>
      <c r="AC49" s="483"/>
      <c r="AD49" s="483"/>
      <c r="AE49" s="483"/>
      <c r="AF49" s="483"/>
      <c r="AG49" s="483"/>
      <c r="AH49" s="483"/>
      <c r="AI49" s="483"/>
      <c r="AJ49" s="483"/>
      <c r="AK49" s="483"/>
      <c r="AL49" s="483"/>
      <c r="AM49" s="483"/>
      <c r="AN49" s="587">
        <f>+SUM(I50:AM51)</f>
        <v>0</v>
      </c>
      <c r="AO49" s="563">
        <f>IF($AN$4="４週",AN49/4,AN49/(DAY(EOMONTH($I$20,0))/7))</f>
        <v>0</v>
      </c>
      <c r="AP49" s="590"/>
      <c r="AQ49" s="591"/>
      <c r="AR49" s="563" t="str">
        <f>IF(AN38="４週",AU50,AV50)</f>
        <v/>
      </c>
      <c r="AU49" s="237" t="s">
        <v>369</v>
      </c>
      <c r="AV49" s="237" t="s">
        <v>370</v>
      </c>
      <c r="AX49" s="237" t="s">
        <v>371</v>
      </c>
      <c r="AY49" s="237" t="s">
        <v>372</v>
      </c>
    </row>
    <row r="50" spans="1:51" ht="12" customHeight="1">
      <c r="A50" s="567"/>
      <c r="B50" s="570"/>
      <c r="C50" s="573"/>
      <c r="D50" s="576"/>
      <c r="E50" s="579"/>
      <c r="F50" s="583"/>
      <c r="G50" s="584"/>
      <c r="H50" s="238" t="s">
        <v>373</v>
      </c>
      <c r="I50" s="239" t="str">
        <f>IFERROR(VLOOKUP(I49,'P1'!$B:$AP,41,FALSE),"")</f>
        <v/>
      </c>
      <c r="J50" s="239" t="str">
        <f>IFERROR(VLOOKUP(J49,'P1'!$B:$AP,41,FALSE),"")</f>
        <v/>
      </c>
      <c r="K50" s="239" t="str">
        <f>IFERROR(VLOOKUP(K49,'P1'!$B:$AP,41,FALSE),"")</f>
        <v/>
      </c>
      <c r="L50" s="239" t="str">
        <f>IFERROR(VLOOKUP(L49,'P1'!$B:$AP,41,FALSE),"")</f>
        <v/>
      </c>
      <c r="M50" s="239" t="str">
        <f>IFERROR(VLOOKUP(M49,'P1'!$B:$AP,41,FALSE),"")</f>
        <v/>
      </c>
      <c r="N50" s="239" t="str">
        <f>IFERROR(VLOOKUP(N49,'P1'!$B:$AP,41,FALSE),"")</f>
        <v/>
      </c>
      <c r="O50" s="239" t="str">
        <f>IFERROR(VLOOKUP(O49,'P1'!$B:$AP,41,FALSE),"")</f>
        <v/>
      </c>
      <c r="P50" s="239" t="str">
        <f>IFERROR(VLOOKUP(P49,'P1'!$B:$AP,41,FALSE),"")</f>
        <v/>
      </c>
      <c r="Q50" s="239" t="str">
        <f>IFERROR(VLOOKUP(Q49,'P1'!$B:$AP,41,FALSE),"")</f>
        <v/>
      </c>
      <c r="R50" s="239" t="str">
        <f>IFERROR(VLOOKUP(R49,'P1'!$B:$AP,41,FALSE),"")</f>
        <v/>
      </c>
      <c r="S50" s="239" t="str">
        <f>IFERROR(VLOOKUP(S49,'P1'!$B:$AP,41,FALSE),"")</f>
        <v/>
      </c>
      <c r="T50" s="239" t="str">
        <f>IFERROR(VLOOKUP(T49,'P1'!$B:$AP,41,FALSE),"")</f>
        <v/>
      </c>
      <c r="U50" s="239" t="str">
        <f>IFERROR(VLOOKUP(U49,'P1'!$B:$AP,41,FALSE),"")</f>
        <v/>
      </c>
      <c r="V50" s="239" t="str">
        <f>IFERROR(VLOOKUP(V49,'P1'!$B:$AP,41,FALSE),"")</f>
        <v/>
      </c>
      <c r="W50" s="239" t="str">
        <f>IFERROR(VLOOKUP(W49,'P1'!$B:$AP,41,FALSE),"")</f>
        <v/>
      </c>
      <c r="X50" s="239" t="str">
        <f>IFERROR(VLOOKUP(X49,'P1'!$B:$AP,41,FALSE),"")</f>
        <v/>
      </c>
      <c r="Y50" s="239" t="str">
        <f>IFERROR(VLOOKUP(Y49,'P1'!$B:$AP,41,FALSE),"")</f>
        <v/>
      </c>
      <c r="Z50" s="239" t="str">
        <f>IFERROR(VLOOKUP(Z49,'P1'!$B:$AP,41,FALSE),"")</f>
        <v/>
      </c>
      <c r="AA50" s="239" t="str">
        <f>IFERROR(VLOOKUP(AA49,'P1'!$B:$AP,41,FALSE),"")</f>
        <v/>
      </c>
      <c r="AB50" s="239" t="str">
        <f>IFERROR(VLOOKUP(AB49,'P1'!$B:$AP,41,FALSE),"")</f>
        <v/>
      </c>
      <c r="AC50" s="239" t="str">
        <f>IFERROR(VLOOKUP(AC49,'P1'!$B:$AP,41,FALSE),"")</f>
        <v/>
      </c>
      <c r="AD50" s="239" t="str">
        <f>IFERROR(VLOOKUP(AD49,'P1'!$B:$AP,41,FALSE),"")</f>
        <v/>
      </c>
      <c r="AE50" s="239" t="str">
        <f>IFERROR(VLOOKUP(AE49,'P1'!$B:$AP,41,FALSE),"")</f>
        <v/>
      </c>
      <c r="AF50" s="239" t="str">
        <f>IFERROR(VLOOKUP(AF49,'P1'!$B:$AP,41,FALSE),"")</f>
        <v/>
      </c>
      <c r="AG50" s="239" t="str">
        <f>IFERROR(VLOOKUP(AG49,'P1'!$B:$AP,41,FALSE),"")</f>
        <v/>
      </c>
      <c r="AH50" s="239" t="str">
        <f>IFERROR(VLOOKUP(AH49,'P1'!$B:$AP,41,FALSE),"")</f>
        <v/>
      </c>
      <c r="AI50" s="239" t="str">
        <f>IFERROR(VLOOKUP(AI49,'P1'!$B:$AP,41,FALSE),"")</f>
        <v/>
      </c>
      <c r="AJ50" s="239" t="str">
        <f>IFERROR(VLOOKUP(AJ49,'P1'!$B:$AP,41,FALSE),"")</f>
        <v/>
      </c>
      <c r="AK50" s="239" t="str">
        <f>IFERROR(VLOOKUP(AK49,'P1'!$B:$AP,41,FALSE),"")</f>
        <v/>
      </c>
      <c r="AL50" s="239" t="str">
        <f>IFERROR(VLOOKUP(AL49,'P1'!$B:$AP,41,FALSE),"")</f>
        <v/>
      </c>
      <c r="AM50" s="239" t="str">
        <f>IFERROR(VLOOKUP(AM49,'P1'!$B:$AP,41,FALSE),"")</f>
        <v/>
      </c>
      <c r="AN50" s="588"/>
      <c r="AO50" s="564"/>
      <c r="AP50" s="592"/>
      <c r="AQ50" s="593"/>
      <c r="AR50" s="564"/>
      <c r="AU50" s="240" t="str">
        <f>IFERROR(IF($D49="□",ROUNDDOWN($AO49/$AK$7,1),ROUNDDOWN($AO49/$AK$9,1)),"")</f>
        <v/>
      </c>
      <c r="AV50" s="240" t="str">
        <f>IFERROR(IF($D49="□",ROUNDDOWN($AN49/$AO$7,1),ROUNDDOWN($AN49/$AO$9,1)),"")</f>
        <v/>
      </c>
      <c r="AX50" s="240" t="str">
        <f>IFERROR(IF($D49="□",(VLOOKUP(F49,'[8]ますた君 '!$C:$E,3,FALSE)/($AK$7*4)),(VLOOKUP(F49,'[8]ますた君 '!$C:$E,3,FALSE)/($AK$9*4))),"")</f>
        <v/>
      </c>
      <c r="AY50" s="240" t="str">
        <f>IFERROR(IF($D49="□",(VLOOKUP(F49,'[8]ますた君 '!$C:$E,3,FALSE)/$AO$7),(VLOOKUP(F49,'[8]ますた君 '!$C:$E,3,FALSE)/$AO$9)),"")</f>
        <v/>
      </c>
    </row>
    <row r="51" spans="1:51" ht="12" customHeight="1">
      <c r="A51" s="568"/>
      <c r="B51" s="571"/>
      <c r="C51" s="574"/>
      <c r="D51" s="577"/>
      <c r="E51" s="580"/>
      <c r="F51" s="585"/>
      <c r="G51" s="586"/>
      <c r="H51" s="241" t="s">
        <v>374</v>
      </c>
      <c r="I51" s="239" t="str">
        <f>IFERROR(VLOOKUP(I49,'P1'!$B:$AP,31,FALSE),"")</f>
        <v/>
      </c>
      <c r="J51" s="239" t="str">
        <f>IFERROR(VLOOKUP(J49,'P1'!$B:$AP,31,FALSE),"")</f>
        <v/>
      </c>
      <c r="K51" s="239" t="str">
        <f>IFERROR(VLOOKUP(K49,'P1'!$B:$AP,31,FALSE),"")</f>
        <v/>
      </c>
      <c r="L51" s="239" t="str">
        <f>IFERROR(VLOOKUP(L49,'P1'!$B:$AP,31,FALSE),"")</f>
        <v/>
      </c>
      <c r="M51" s="239" t="str">
        <f>IFERROR(VLOOKUP(M49,'P1'!$B:$AP,31,FALSE),"")</f>
        <v/>
      </c>
      <c r="N51" s="239" t="str">
        <f>IFERROR(VLOOKUP(N49,'P1'!$B:$AP,31,FALSE),"")</f>
        <v/>
      </c>
      <c r="O51" s="239" t="str">
        <f>IFERROR(VLOOKUP(O49,'P1'!$B:$AP,31,FALSE),"")</f>
        <v/>
      </c>
      <c r="P51" s="239" t="str">
        <f>IFERROR(VLOOKUP(P49,'P1'!$B:$AP,31,FALSE),"")</f>
        <v/>
      </c>
      <c r="Q51" s="239" t="str">
        <f>IFERROR(VLOOKUP(Q49,'P1'!$B:$AP,31,FALSE),"")</f>
        <v/>
      </c>
      <c r="R51" s="239" t="str">
        <f>IFERROR(VLOOKUP(R49,'P1'!$B:$AP,31,FALSE),"")</f>
        <v/>
      </c>
      <c r="S51" s="239" t="str">
        <f>IFERROR(VLOOKUP(S49,'P1'!$B:$AP,31,FALSE),"")</f>
        <v/>
      </c>
      <c r="T51" s="239" t="str">
        <f>IFERROR(VLOOKUP(T49,'P1'!$B:$AP,31,FALSE),"")</f>
        <v/>
      </c>
      <c r="U51" s="239" t="str">
        <f>IFERROR(VLOOKUP(U49,'P1'!$B:$AP,31,FALSE),"")</f>
        <v/>
      </c>
      <c r="V51" s="239" t="str">
        <f>IFERROR(VLOOKUP(V49,'P1'!$B:$AP,31,FALSE),"")</f>
        <v/>
      </c>
      <c r="W51" s="239" t="str">
        <f>IFERROR(VLOOKUP(W49,'P1'!$B:$AP,31,FALSE),"")</f>
        <v/>
      </c>
      <c r="X51" s="239" t="str">
        <f>IFERROR(VLOOKUP(X49,'P1'!$B:$AP,31,FALSE),"")</f>
        <v/>
      </c>
      <c r="Y51" s="239" t="str">
        <f>IFERROR(VLOOKUP(Y49,'P1'!$B:$AP,31,FALSE),"")</f>
        <v/>
      </c>
      <c r="Z51" s="239" t="str">
        <f>IFERROR(VLOOKUP(Z49,'P1'!$B:$AP,31,FALSE),"")</f>
        <v/>
      </c>
      <c r="AA51" s="239" t="str">
        <f>IFERROR(VLOOKUP(AA49,'P1'!$B:$AP,31,FALSE),"")</f>
        <v/>
      </c>
      <c r="AB51" s="239" t="str">
        <f>IFERROR(VLOOKUP(AB49,'P1'!$B:$AP,31,FALSE),"")</f>
        <v/>
      </c>
      <c r="AC51" s="239" t="str">
        <f>IFERROR(VLOOKUP(AC49,'P1'!$B:$AP,31,FALSE),"")</f>
        <v/>
      </c>
      <c r="AD51" s="239" t="str">
        <f>IFERROR(VLOOKUP(AD49,'P1'!$B:$AP,31,FALSE),"")</f>
        <v/>
      </c>
      <c r="AE51" s="239" t="str">
        <f>IFERROR(VLOOKUP(AE49,'P1'!$B:$AP,31,FALSE),"")</f>
        <v/>
      </c>
      <c r="AF51" s="239" t="str">
        <f>IFERROR(VLOOKUP(AF49,'P1'!$B:$AP,31,FALSE),"")</f>
        <v/>
      </c>
      <c r="AG51" s="239" t="str">
        <f>IFERROR(VLOOKUP(AG49,'P1'!$B:$AP,31,FALSE),"")</f>
        <v/>
      </c>
      <c r="AH51" s="239" t="str">
        <f>IFERROR(VLOOKUP(AH49,'P1'!$B:$AP,31,FALSE),"")</f>
        <v/>
      </c>
      <c r="AI51" s="239" t="str">
        <f>IFERROR(VLOOKUP(AI49,'P1'!$B:$AP,31,FALSE),"")</f>
        <v/>
      </c>
      <c r="AJ51" s="239" t="str">
        <f>IFERROR(VLOOKUP(AJ49,'P1'!$B:$AP,31,FALSE),"")</f>
        <v/>
      </c>
      <c r="AK51" s="239" t="str">
        <f>IFERROR(VLOOKUP(AK49,'P1'!$B:$AP,31,FALSE),"")</f>
        <v/>
      </c>
      <c r="AL51" s="239" t="str">
        <f>IFERROR(VLOOKUP(AL49,'P1'!$B:$AP,31,FALSE),"")</f>
        <v/>
      </c>
      <c r="AM51" s="239" t="str">
        <f>IFERROR(VLOOKUP(AM49,'P1'!$B:$AP,31,FALSE),"")</f>
        <v/>
      </c>
      <c r="AN51" s="589"/>
      <c r="AO51" s="565"/>
      <c r="AP51" s="594"/>
      <c r="AQ51" s="595"/>
      <c r="AR51" s="565"/>
      <c r="AU51" s="242"/>
      <c r="AV51" s="242"/>
      <c r="AX51" s="242"/>
      <c r="AY51" s="242"/>
    </row>
    <row r="52" spans="1:51" ht="12" customHeight="1">
      <c r="A52" s="566">
        <v>11</v>
      </c>
      <c r="B52" s="569"/>
      <c r="C52" s="572"/>
      <c r="D52" s="575" t="s">
        <v>243</v>
      </c>
      <c r="E52" s="578"/>
      <c r="F52" s="581"/>
      <c r="G52" s="582"/>
      <c r="H52" s="236" t="s">
        <v>368</v>
      </c>
      <c r="I52" s="483"/>
      <c r="J52" s="483"/>
      <c r="K52" s="483"/>
      <c r="L52" s="483"/>
      <c r="M52" s="483"/>
      <c r="N52" s="483"/>
      <c r="O52" s="483"/>
      <c r="P52" s="483"/>
      <c r="Q52" s="483"/>
      <c r="R52" s="483"/>
      <c r="S52" s="483"/>
      <c r="T52" s="483"/>
      <c r="U52" s="483"/>
      <c r="V52" s="483"/>
      <c r="W52" s="483"/>
      <c r="X52" s="483"/>
      <c r="Y52" s="483"/>
      <c r="Z52" s="483"/>
      <c r="AA52" s="483"/>
      <c r="AB52" s="483"/>
      <c r="AC52" s="483"/>
      <c r="AD52" s="483"/>
      <c r="AE52" s="483"/>
      <c r="AF52" s="483"/>
      <c r="AG52" s="483"/>
      <c r="AH52" s="483"/>
      <c r="AI52" s="483"/>
      <c r="AJ52" s="483"/>
      <c r="AK52" s="483"/>
      <c r="AL52" s="483"/>
      <c r="AM52" s="483"/>
      <c r="AN52" s="587">
        <f>+SUM(I53:AM54)</f>
        <v>0</v>
      </c>
      <c r="AO52" s="563">
        <f>IF($AN$4="４週",AN52/4,AN52/(DAY(EOMONTH($I$20,0))/7))</f>
        <v>0</v>
      </c>
      <c r="AP52" s="590"/>
      <c r="AQ52" s="591"/>
      <c r="AR52" s="563" t="str">
        <f>IF(AN41="４週",AU53,AV53)</f>
        <v/>
      </c>
      <c r="AU52" s="237" t="s">
        <v>369</v>
      </c>
      <c r="AV52" s="237" t="s">
        <v>370</v>
      </c>
      <c r="AX52" s="237" t="s">
        <v>371</v>
      </c>
      <c r="AY52" s="237" t="s">
        <v>372</v>
      </c>
    </row>
    <row r="53" spans="1:51" ht="12" customHeight="1">
      <c r="A53" s="567"/>
      <c r="B53" s="570"/>
      <c r="C53" s="573"/>
      <c r="D53" s="576"/>
      <c r="E53" s="579"/>
      <c r="F53" s="583"/>
      <c r="G53" s="584"/>
      <c r="H53" s="238" t="s">
        <v>373</v>
      </c>
      <c r="I53" s="239" t="str">
        <f>IFERROR(VLOOKUP(I52,'P1'!$B:$AP,41,FALSE),"")</f>
        <v/>
      </c>
      <c r="J53" s="239" t="str">
        <f>IFERROR(VLOOKUP(J52,'P1'!$B:$AP,41,FALSE),"")</f>
        <v/>
      </c>
      <c r="K53" s="239" t="str">
        <f>IFERROR(VLOOKUP(K52,'P1'!$B:$AP,41,FALSE),"")</f>
        <v/>
      </c>
      <c r="L53" s="239" t="str">
        <f>IFERROR(VLOOKUP(L52,'P1'!$B:$AP,41,FALSE),"")</f>
        <v/>
      </c>
      <c r="M53" s="239" t="str">
        <f>IFERROR(VLOOKUP(M52,'P1'!$B:$AP,41,FALSE),"")</f>
        <v/>
      </c>
      <c r="N53" s="239" t="str">
        <f>IFERROR(VLOOKUP(N52,'P1'!$B:$AP,41,FALSE),"")</f>
        <v/>
      </c>
      <c r="O53" s="239" t="str">
        <f>IFERROR(VLOOKUP(O52,'P1'!$B:$AP,41,FALSE),"")</f>
        <v/>
      </c>
      <c r="P53" s="239" t="str">
        <f>IFERROR(VLOOKUP(P52,'P1'!$B:$AP,41,FALSE),"")</f>
        <v/>
      </c>
      <c r="Q53" s="239" t="str">
        <f>IFERROR(VLOOKUP(Q52,'P1'!$B:$AP,41,FALSE),"")</f>
        <v/>
      </c>
      <c r="R53" s="239" t="str">
        <f>IFERROR(VLOOKUP(R52,'P1'!$B:$AP,41,FALSE),"")</f>
        <v/>
      </c>
      <c r="S53" s="239" t="str">
        <f>IFERROR(VLOOKUP(S52,'P1'!$B:$AP,41,FALSE),"")</f>
        <v/>
      </c>
      <c r="T53" s="239" t="str">
        <f>IFERROR(VLOOKUP(T52,'P1'!$B:$AP,41,FALSE),"")</f>
        <v/>
      </c>
      <c r="U53" s="239" t="str">
        <f>IFERROR(VLOOKUP(U52,'P1'!$B:$AP,41,FALSE),"")</f>
        <v/>
      </c>
      <c r="V53" s="239" t="str">
        <f>IFERROR(VLOOKUP(V52,'P1'!$B:$AP,41,FALSE),"")</f>
        <v/>
      </c>
      <c r="W53" s="239" t="str">
        <f>IFERROR(VLOOKUP(W52,'P1'!$B:$AP,41,FALSE),"")</f>
        <v/>
      </c>
      <c r="X53" s="239" t="str">
        <f>IFERROR(VLOOKUP(X52,'P1'!$B:$AP,41,FALSE),"")</f>
        <v/>
      </c>
      <c r="Y53" s="239" t="str">
        <f>IFERROR(VLOOKUP(Y52,'P1'!$B:$AP,41,FALSE),"")</f>
        <v/>
      </c>
      <c r="Z53" s="239" t="str">
        <f>IFERROR(VLOOKUP(Z52,'P1'!$B:$AP,41,FALSE),"")</f>
        <v/>
      </c>
      <c r="AA53" s="239" t="str">
        <f>IFERROR(VLOOKUP(AA52,'P1'!$B:$AP,41,FALSE),"")</f>
        <v/>
      </c>
      <c r="AB53" s="239" t="str">
        <f>IFERROR(VLOOKUP(AB52,'P1'!$B:$AP,41,FALSE),"")</f>
        <v/>
      </c>
      <c r="AC53" s="239" t="str">
        <f>IFERROR(VLOOKUP(AC52,'P1'!$B:$AP,41,FALSE),"")</f>
        <v/>
      </c>
      <c r="AD53" s="239" t="str">
        <f>IFERROR(VLOOKUP(AD52,'P1'!$B:$AP,41,FALSE),"")</f>
        <v/>
      </c>
      <c r="AE53" s="239" t="str">
        <f>IFERROR(VLOOKUP(AE52,'P1'!$B:$AP,41,FALSE),"")</f>
        <v/>
      </c>
      <c r="AF53" s="239" t="str">
        <f>IFERROR(VLOOKUP(AF52,'P1'!$B:$AP,41,FALSE),"")</f>
        <v/>
      </c>
      <c r="AG53" s="239" t="str">
        <f>IFERROR(VLOOKUP(AG52,'P1'!$B:$AP,41,FALSE),"")</f>
        <v/>
      </c>
      <c r="AH53" s="239" t="str">
        <f>IFERROR(VLOOKUP(AH52,'P1'!$B:$AP,41,FALSE),"")</f>
        <v/>
      </c>
      <c r="AI53" s="239" t="str">
        <f>IFERROR(VLOOKUP(AI52,'P1'!$B:$AP,41,FALSE),"")</f>
        <v/>
      </c>
      <c r="AJ53" s="239" t="str">
        <f>IFERROR(VLOOKUP(AJ52,'P1'!$B:$AP,41,FALSE),"")</f>
        <v/>
      </c>
      <c r="AK53" s="239" t="str">
        <f>IFERROR(VLOOKUP(AK52,'P1'!$B:$AP,41,FALSE),"")</f>
        <v/>
      </c>
      <c r="AL53" s="239" t="str">
        <f>IFERROR(VLOOKUP(AL52,'P1'!$B:$AP,41,FALSE),"")</f>
        <v/>
      </c>
      <c r="AM53" s="239" t="str">
        <f>IFERROR(VLOOKUP(AM52,'P1'!$B:$AP,41,FALSE),"")</f>
        <v/>
      </c>
      <c r="AN53" s="588"/>
      <c r="AO53" s="564"/>
      <c r="AP53" s="592"/>
      <c r="AQ53" s="593"/>
      <c r="AR53" s="564"/>
      <c r="AU53" s="240" t="str">
        <f>IFERROR(IF($D52="□",ROUNDDOWN($AO52/$AK$7,1),ROUNDDOWN($AO52/$AK$9,1)),"")</f>
        <v/>
      </c>
      <c r="AV53" s="240" t="str">
        <f>IFERROR(IF($D52="□",ROUNDDOWN($AN52/$AO$7,1),ROUNDDOWN($AN52/$AO$9,1)),"")</f>
        <v/>
      </c>
      <c r="AX53" s="240" t="str">
        <f>IFERROR(IF($D52="□",(VLOOKUP(F52,'[8]ますた君 '!$C:$E,3,FALSE)/($AK$7*4)),(VLOOKUP(F52,'[8]ますた君 '!$C:$E,3,FALSE)/($AK$9*4))),"")</f>
        <v/>
      </c>
      <c r="AY53" s="240" t="str">
        <f>IFERROR(IF($D52="□",(VLOOKUP(F52,'[8]ますた君 '!$C:$E,3,FALSE)/$AO$7),(VLOOKUP(F52,'[8]ますた君 '!$C:$E,3,FALSE)/$AO$9)),"")</f>
        <v/>
      </c>
    </row>
    <row r="54" spans="1:51" ht="12" customHeight="1">
      <c r="A54" s="568"/>
      <c r="B54" s="571"/>
      <c r="C54" s="574"/>
      <c r="D54" s="577"/>
      <c r="E54" s="580"/>
      <c r="F54" s="585"/>
      <c r="G54" s="586"/>
      <c r="H54" s="241" t="s">
        <v>374</v>
      </c>
      <c r="I54" s="239" t="str">
        <f>IFERROR(VLOOKUP(I52,'P1'!$B:$AP,31,FALSE),"")</f>
        <v/>
      </c>
      <c r="J54" s="239" t="str">
        <f>IFERROR(VLOOKUP(J52,'P1'!$B:$AP,31,FALSE),"")</f>
        <v/>
      </c>
      <c r="K54" s="239" t="str">
        <f>IFERROR(VLOOKUP(K52,'P1'!$B:$AP,31,FALSE),"")</f>
        <v/>
      </c>
      <c r="L54" s="239" t="str">
        <f>IFERROR(VLOOKUP(L52,'P1'!$B:$AP,31,FALSE),"")</f>
        <v/>
      </c>
      <c r="M54" s="239" t="str">
        <f>IFERROR(VLOOKUP(M52,'P1'!$B:$AP,31,FALSE),"")</f>
        <v/>
      </c>
      <c r="N54" s="239" t="str">
        <f>IFERROR(VLOOKUP(N52,'P1'!$B:$AP,31,FALSE),"")</f>
        <v/>
      </c>
      <c r="O54" s="239" t="str">
        <f>IFERROR(VLOOKUP(O52,'P1'!$B:$AP,31,FALSE),"")</f>
        <v/>
      </c>
      <c r="P54" s="239" t="str">
        <f>IFERROR(VLOOKUP(P52,'P1'!$B:$AP,31,FALSE),"")</f>
        <v/>
      </c>
      <c r="Q54" s="239" t="str">
        <f>IFERROR(VLOOKUP(Q52,'P1'!$B:$AP,31,FALSE),"")</f>
        <v/>
      </c>
      <c r="R54" s="239" t="str">
        <f>IFERROR(VLOOKUP(R52,'P1'!$B:$AP,31,FALSE),"")</f>
        <v/>
      </c>
      <c r="S54" s="239" t="str">
        <f>IFERROR(VLOOKUP(S52,'P1'!$B:$AP,31,FALSE),"")</f>
        <v/>
      </c>
      <c r="T54" s="239" t="str">
        <f>IFERROR(VLOOKUP(T52,'P1'!$B:$AP,31,FALSE),"")</f>
        <v/>
      </c>
      <c r="U54" s="239" t="str">
        <f>IFERROR(VLOOKUP(U52,'P1'!$B:$AP,31,FALSE),"")</f>
        <v/>
      </c>
      <c r="V54" s="239" t="str">
        <f>IFERROR(VLOOKUP(V52,'P1'!$B:$AP,31,FALSE),"")</f>
        <v/>
      </c>
      <c r="W54" s="239" t="str">
        <f>IFERROR(VLOOKUP(W52,'P1'!$B:$AP,31,FALSE),"")</f>
        <v/>
      </c>
      <c r="X54" s="239" t="str">
        <f>IFERROR(VLOOKUP(X52,'P1'!$B:$AP,31,FALSE),"")</f>
        <v/>
      </c>
      <c r="Y54" s="239" t="str">
        <f>IFERROR(VLOOKUP(Y52,'P1'!$B:$AP,31,FALSE),"")</f>
        <v/>
      </c>
      <c r="Z54" s="239" t="str">
        <f>IFERROR(VLOOKUP(Z52,'P1'!$B:$AP,31,FALSE),"")</f>
        <v/>
      </c>
      <c r="AA54" s="239" t="str">
        <f>IFERROR(VLOOKUP(AA52,'P1'!$B:$AP,31,FALSE),"")</f>
        <v/>
      </c>
      <c r="AB54" s="239" t="str">
        <f>IFERROR(VLOOKUP(AB52,'P1'!$B:$AP,31,FALSE),"")</f>
        <v/>
      </c>
      <c r="AC54" s="239" t="str">
        <f>IFERROR(VLOOKUP(AC52,'P1'!$B:$AP,31,FALSE),"")</f>
        <v/>
      </c>
      <c r="AD54" s="239" t="str">
        <f>IFERROR(VLOOKUP(AD52,'P1'!$B:$AP,31,FALSE),"")</f>
        <v/>
      </c>
      <c r="AE54" s="239" t="str">
        <f>IFERROR(VLOOKUP(AE52,'P1'!$B:$AP,31,FALSE),"")</f>
        <v/>
      </c>
      <c r="AF54" s="239" t="str">
        <f>IFERROR(VLOOKUP(AF52,'P1'!$B:$AP,31,FALSE),"")</f>
        <v/>
      </c>
      <c r="AG54" s="239" t="str">
        <f>IFERROR(VLOOKUP(AG52,'P1'!$B:$AP,31,FALSE),"")</f>
        <v/>
      </c>
      <c r="AH54" s="239" t="str">
        <f>IFERROR(VLOOKUP(AH52,'P1'!$B:$AP,31,FALSE),"")</f>
        <v/>
      </c>
      <c r="AI54" s="239" t="str">
        <f>IFERROR(VLOOKUP(AI52,'P1'!$B:$AP,31,FALSE),"")</f>
        <v/>
      </c>
      <c r="AJ54" s="239" t="str">
        <f>IFERROR(VLOOKUP(AJ52,'P1'!$B:$AP,31,FALSE),"")</f>
        <v/>
      </c>
      <c r="AK54" s="239" t="str">
        <f>IFERROR(VLOOKUP(AK52,'P1'!$B:$AP,31,FALSE),"")</f>
        <v/>
      </c>
      <c r="AL54" s="239" t="str">
        <f>IFERROR(VLOOKUP(AL52,'P1'!$B:$AP,31,FALSE),"")</f>
        <v/>
      </c>
      <c r="AM54" s="239" t="str">
        <f>IFERROR(VLOOKUP(AM52,'P1'!$B:$AP,31,FALSE),"")</f>
        <v/>
      </c>
      <c r="AN54" s="589"/>
      <c r="AO54" s="565"/>
      <c r="AP54" s="594"/>
      <c r="AQ54" s="595"/>
      <c r="AR54" s="565"/>
      <c r="AU54" s="242"/>
      <c r="AV54" s="242"/>
      <c r="AX54" s="242"/>
      <c r="AY54" s="242"/>
    </row>
    <row r="55" spans="1:51" ht="12" customHeight="1">
      <c r="A55" s="566">
        <v>12</v>
      </c>
      <c r="B55" s="569"/>
      <c r="C55" s="572"/>
      <c r="D55" s="575" t="s">
        <v>243</v>
      </c>
      <c r="E55" s="578"/>
      <c r="F55" s="581"/>
      <c r="G55" s="582"/>
      <c r="H55" s="236" t="s">
        <v>368</v>
      </c>
      <c r="I55" s="483"/>
      <c r="J55" s="483"/>
      <c r="K55" s="483"/>
      <c r="L55" s="483"/>
      <c r="M55" s="483"/>
      <c r="N55" s="483"/>
      <c r="O55" s="483"/>
      <c r="P55" s="483"/>
      <c r="Q55" s="483"/>
      <c r="R55" s="483"/>
      <c r="S55" s="483"/>
      <c r="T55" s="483"/>
      <c r="U55" s="483"/>
      <c r="V55" s="483"/>
      <c r="W55" s="483"/>
      <c r="X55" s="483"/>
      <c r="Y55" s="483"/>
      <c r="Z55" s="483"/>
      <c r="AA55" s="483"/>
      <c r="AB55" s="483"/>
      <c r="AC55" s="483"/>
      <c r="AD55" s="483"/>
      <c r="AE55" s="483"/>
      <c r="AF55" s="483"/>
      <c r="AG55" s="483"/>
      <c r="AH55" s="483"/>
      <c r="AI55" s="483"/>
      <c r="AJ55" s="483"/>
      <c r="AK55" s="483"/>
      <c r="AL55" s="483"/>
      <c r="AM55" s="483"/>
      <c r="AN55" s="587">
        <f>+SUM(I56:AM57)</f>
        <v>0</v>
      </c>
      <c r="AO55" s="563">
        <f>IF($AN$4="４週",AN55/4,AN55/(DAY(EOMONTH($I$20,0))/7))</f>
        <v>0</v>
      </c>
      <c r="AP55" s="590"/>
      <c r="AQ55" s="591"/>
      <c r="AR55" s="563" t="str">
        <f>IF(AN44="４週",AU56,AV56)</f>
        <v/>
      </c>
      <c r="AU55" s="237" t="s">
        <v>369</v>
      </c>
      <c r="AV55" s="237" t="s">
        <v>370</v>
      </c>
      <c r="AX55" s="237" t="s">
        <v>371</v>
      </c>
      <c r="AY55" s="237" t="s">
        <v>372</v>
      </c>
    </row>
    <row r="56" spans="1:51" ht="12" customHeight="1">
      <c r="A56" s="567"/>
      <c r="B56" s="570"/>
      <c r="C56" s="573"/>
      <c r="D56" s="576"/>
      <c r="E56" s="579"/>
      <c r="F56" s="583"/>
      <c r="G56" s="584"/>
      <c r="H56" s="238" t="s">
        <v>373</v>
      </c>
      <c r="I56" s="239" t="str">
        <f>IFERROR(VLOOKUP(I55,'P1'!$B:$AP,41,FALSE),"")</f>
        <v/>
      </c>
      <c r="J56" s="239" t="str">
        <f>IFERROR(VLOOKUP(J55,'P1'!$B:$AP,41,FALSE),"")</f>
        <v/>
      </c>
      <c r="K56" s="239" t="str">
        <f>IFERROR(VLOOKUP(K55,'P1'!$B:$AP,41,FALSE),"")</f>
        <v/>
      </c>
      <c r="L56" s="239" t="str">
        <f>IFERROR(VLOOKUP(L55,'P1'!$B:$AP,41,FALSE),"")</f>
        <v/>
      </c>
      <c r="M56" s="239" t="str">
        <f>IFERROR(VLOOKUP(M55,'P1'!$B:$AP,41,FALSE),"")</f>
        <v/>
      </c>
      <c r="N56" s="239" t="str">
        <f>IFERROR(VLOOKUP(N55,'P1'!$B:$AP,41,FALSE),"")</f>
        <v/>
      </c>
      <c r="O56" s="239" t="str">
        <f>IFERROR(VLOOKUP(O55,'P1'!$B:$AP,41,FALSE),"")</f>
        <v/>
      </c>
      <c r="P56" s="239" t="str">
        <f>IFERROR(VLOOKUP(P55,'P1'!$B:$AP,41,FALSE),"")</f>
        <v/>
      </c>
      <c r="Q56" s="239" t="str">
        <f>IFERROR(VLOOKUP(Q55,'P1'!$B:$AP,41,FALSE),"")</f>
        <v/>
      </c>
      <c r="R56" s="239" t="str">
        <f>IFERROR(VLOOKUP(R55,'P1'!$B:$AP,41,FALSE),"")</f>
        <v/>
      </c>
      <c r="S56" s="239" t="str">
        <f>IFERROR(VLOOKUP(S55,'P1'!$B:$AP,41,FALSE),"")</f>
        <v/>
      </c>
      <c r="T56" s="239" t="str">
        <f>IFERROR(VLOOKUP(T55,'P1'!$B:$AP,41,FALSE),"")</f>
        <v/>
      </c>
      <c r="U56" s="239" t="str">
        <f>IFERROR(VLOOKUP(U55,'P1'!$B:$AP,41,FALSE),"")</f>
        <v/>
      </c>
      <c r="V56" s="239" t="str">
        <f>IFERROR(VLOOKUP(V55,'P1'!$B:$AP,41,FALSE),"")</f>
        <v/>
      </c>
      <c r="W56" s="239" t="str">
        <f>IFERROR(VLOOKUP(W55,'P1'!$B:$AP,41,FALSE),"")</f>
        <v/>
      </c>
      <c r="X56" s="239" t="str">
        <f>IFERROR(VLOOKUP(X55,'P1'!$B:$AP,41,FALSE),"")</f>
        <v/>
      </c>
      <c r="Y56" s="239" t="str">
        <f>IFERROR(VLOOKUP(Y55,'P1'!$B:$AP,41,FALSE),"")</f>
        <v/>
      </c>
      <c r="Z56" s="239" t="str">
        <f>IFERROR(VLOOKUP(Z55,'P1'!$B:$AP,41,FALSE),"")</f>
        <v/>
      </c>
      <c r="AA56" s="239" t="str">
        <f>IFERROR(VLOOKUP(AA55,'P1'!$B:$AP,41,FALSE),"")</f>
        <v/>
      </c>
      <c r="AB56" s="239" t="str">
        <f>IFERROR(VLOOKUP(AB55,'P1'!$B:$AP,41,FALSE),"")</f>
        <v/>
      </c>
      <c r="AC56" s="239" t="str">
        <f>IFERROR(VLOOKUP(AC55,'P1'!$B:$AP,41,FALSE),"")</f>
        <v/>
      </c>
      <c r="AD56" s="239" t="str">
        <f>IFERROR(VLOOKUP(AD55,'P1'!$B:$AP,41,FALSE),"")</f>
        <v/>
      </c>
      <c r="AE56" s="239" t="str">
        <f>IFERROR(VLOOKUP(AE55,'P1'!$B:$AP,41,FALSE),"")</f>
        <v/>
      </c>
      <c r="AF56" s="239" t="str">
        <f>IFERROR(VLOOKUP(AF55,'P1'!$B:$AP,41,FALSE),"")</f>
        <v/>
      </c>
      <c r="AG56" s="239" t="str">
        <f>IFERROR(VLOOKUP(AG55,'P1'!$B:$AP,41,FALSE),"")</f>
        <v/>
      </c>
      <c r="AH56" s="239" t="str">
        <f>IFERROR(VLOOKUP(AH55,'P1'!$B:$AP,41,FALSE),"")</f>
        <v/>
      </c>
      <c r="AI56" s="239" t="str">
        <f>IFERROR(VLOOKUP(AI55,'P1'!$B:$AP,41,FALSE),"")</f>
        <v/>
      </c>
      <c r="AJ56" s="239" t="str">
        <f>IFERROR(VLOOKUP(AJ55,'P1'!$B:$AP,41,FALSE),"")</f>
        <v/>
      </c>
      <c r="AK56" s="239" t="str">
        <f>IFERROR(VLOOKUP(AK55,'P1'!$B:$AP,41,FALSE),"")</f>
        <v/>
      </c>
      <c r="AL56" s="239" t="str">
        <f>IFERROR(VLOOKUP(AL55,'P1'!$B:$AP,41,FALSE),"")</f>
        <v/>
      </c>
      <c r="AM56" s="239" t="str">
        <f>IFERROR(VLOOKUP(AM55,'P1'!$B:$AP,41,FALSE),"")</f>
        <v/>
      </c>
      <c r="AN56" s="588"/>
      <c r="AO56" s="564"/>
      <c r="AP56" s="592"/>
      <c r="AQ56" s="593"/>
      <c r="AR56" s="564"/>
      <c r="AU56" s="240" t="str">
        <f>IFERROR(IF($D55="□",ROUNDDOWN($AO55/$AK$7,1),ROUNDDOWN($AO55/$AK$9,1)),"")</f>
        <v/>
      </c>
      <c r="AV56" s="240" t="str">
        <f>IFERROR(IF($D55="□",ROUNDDOWN($AN55/$AO$7,1),ROUNDDOWN($AN55/$AO$9,1)),"")</f>
        <v/>
      </c>
      <c r="AX56" s="240" t="str">
        <f>IFERROR(IF($D55="□",(VLOOKUP(F55,'[8]ますた君 '!$C:$E,3,FALSE)/($AK$7*4)),(VLOOKUP(F55,'[8]ますた君 '!$C:$E,3,FALSE)/($AK$9*4))),"")</f>
        <v/>
      </c>
      <c r="AY56" s="240" t="str">
        <f>IFERROR(IF($D55="□",(VLOOKUP(F55,'[8]ますた君 '!$C:$E,3,FALSE)/$AO$7),(VLOOKUP(F55,'[8]ますた君 '!$C:$E,3,FALSE)/$AO$9)),"")</f>
        <v/>
      </c>
    </row>
    <row r="57" spans="1:51" ht="12" customHeight="1">
      <c r="A57" s="568"/>
      <c r="B57" s="571"/>
      <c r="C57" s="574"/>
      <c r="D57" s="577"/>
      <c r="E57" s="580"/>
      <c r="F57" s="585"/>
      <c r="G57" s="586"/>
      <c r="H57" s="241" t="s">
        <v>374</v>
      </c>
      <c r="I57" s="239" t="str">
        <f>IFERROR(VLOOKUP(I55,'P1'!$B:$AP,31,FALSE),"")</f>
        <v/>
      </c>
      <c r="J57" s="239" t="str">
        <f>IFERROR(VLOOKUP(J55,'P1'!$B:$AP,31,FALSE),"")</f>
        <v/>
      </c>
      <c r="K57" s="239" t="str">
        <f>IFERROR(VLOOKUP(K55,'P1'!$B:$AP,31,FALSE),"")</f>
        <v/>
      </c>
      <c r="L57" s="239" t="str">
        <f>IFERROR(VLOOKUP(L55,'P1'!$B:$AP,31,FALSE),"")</f>
        <v/>
      </c>
      <c r="M57" s="239" t="str">
        <f>IFERROR(VLOOKUP(M55,'P1'!$B:$AP,31,FALSE),"")</f>
        <v/>
      </c>
      <c r="N57" s="239" t="str">
        <f>IFERROR(VLOOKUP(N55,'P1'!$B:$AP,31,FALSE),"")</f>
        <v/>
      </c>
      <c r="O57" s="239" t="str">
        <f>IFERROR(VLOOKUP(O55,'P1'!$B:$AP,31,FALSE),"")</f>
        <v/>
      </c>
      <c r="P57" s="239" t="str">
        <f>IFERROR(VLOOKUP(P55,'P1'!$B:$AP,31,FALSE),"")</f>
        <v/>
      </c>
      <c r="Q57" s="239" t="str">
        <f>IFERROR(VLOOKUP(Q55,'P1'!$B:$AP,31,FALSE),"")</f>
        <v/>
      </c>
      <c r="R57" s="239" t="str">
        <f>IFERROR(VLOOKUP(R55,'P1'!$B:$AP,31,FALSE),"")</f>
        <v/>
      </c>
      <c r="S57" s="239" t="str">
        <f>IFERROR(VLOOKUP(S55,'P1'!$B:$AP,31,FALSE),"")</f>
        <v/>
      </c>
      <c r="T57" s="239" t="str">
        <f>IFERROR(VLOOKUP(T55,'P1'!$B:$AP,31,FALSE),"")</f>
        <v/>
      </c>
      <c r="U57" s="239" t="str">
        <f>IFERROR(VLOOKUP(U55,'P1'!$B:$AP,31,FALSE),"")</f>
        <v/>
      </c>
      <c r="V57" s="239" t="str">
        <f>IFERROR(VLOOKUP(V55,'P1'!$B:$AP,31,FALSE),"")</f>
        <v/>
      </c>
      <c r="W57" s="239" t="str">
        <f>IFERROR(VLOOKUP(W55,'P1'!$B:$AP,31,FALSE),"")</f>
        <v/>
      </c>
      <c r="X57" s="239" t="str">
        <f>IFERROR(VLOOKUP(X55,'P1'!$B:$AP,31,FALSE),"")</f>
        <v/>
      </c>
      <c r="Y57" s="239" t="str">
        <f>IFERROR(VLOOKUP(Y55,'P1'!$B:$AP,31,FALSE),"")</f>
        <v/>
      </c>
      <c r="Z57" s="239" t="str">
        <f>IFERROR(VLOOKUP(Z55,'P1'!$B:$AP,31,FALSE),"")</f>
        <v/>
      </c>
      <c r="AA57" s="239" t="str">
        <f>IFERROR(VLOOKUP(AA55,'P1'!$B:$AP,31,FALSE),"")</f>
        <v/>
      </c>
      <c r="AB57" s="239" t="str">
        <f>IFERROR(VLOOKUP(AB55,'P1'!$B:$AP,31,FALSE),"")</f>
        <v/>
      </c>
      <c r="AC57" s="239" t="str">
        <f>IFERROR(VLOOKUP(AC55,'P1'!$B:$AP,31,FALSE),"")</f>
        <v/>
      </c>
      <c r="AD57" s="239" t="str">
        <f>IFERROR(VLOOKUP(AD55,'P1'!$B:$AP,31,FALSE),"")</f>
        <v/>
      </c>
      <c r="AE57" s="239" t="str">
        <f>IFERROR(VLOOKUP(AE55,'P1'!$B:$AP,31,FALSE),"")</f>
        <v/>
      </c>
      <c r="AF57" s="239" t="str">
        <f>IFERROR(VLOOKUP(AF55,'P1'!$B:$AP,31,FALSE),"")</f>
        <v/>
      </c>
      <c r="AG57" s="239" t="str">
        <f>IFERROR(VLOOKUP(AG55,'P1'!$B:$AP,31,FALSE),"")</f>
        <v/>
      </c>
      <c r="AH57" s="239" t="str">
        <f>IFERROR(VLOOKUP(AH55,'P1'!$B:$AP,31,FALSE),"")</f>
        <v/>
      </c>
      <c r="AI57" s="239" t="str">
        <f>IFERROR(VLOOKUP(AI55,'P1'!$B:$AP,31,FALSE),"")</f>
        <v/>
      </c>
      <c r="AJ57" s="239" t="str">
        <f>IFERROR(VLOOKUP(AJ55,'P1'!$B:$AP,31,FALSE),"")</f>
        <v/>
      </c>
      <c r="AK57" s="239" t="str">
        <f>IFERROR(VLOOKUP(AK55,'P1'!$B:$AP,31,FALSE),"")</f>
        <v/>
      </c>
      <c r="AL57" s="239" t="str">
        <f>IFERROR(VLOOKUP(AL55,'P1'!$B:$AP,31,FALSE),"")</f>
        <v/>
      </c>
      <c r="AM57" s="239" t="str">
        <f>IFERROR(VLOOKUP(AM55,'P1'!$B:$AP,31,FALSE),"")</f>
        <v/>
      </c>
      <c r="AN57" s="589"/>
      <c r="AO57" s="565"/>
      <c r="AP57" s="594"/>
      <c r="AQ57" s="595"/>
      <c r="AR57" s="565"/>
      <c r="AU57" s="242"/>
      <c r="AV57" s="242"/>
      <c r="AX57" s="242"/>
      <c r="AY57" s="242"/>
    </row>
    <row r="58" spans="1:51" ht="12" customHeight="1">
      <c r="A58" s="566">
        <v>13</v>
      </c>
      <c r="B58" s="569"/>
      <c r="C58" s="572"/>
      <c r="D58" s="575" t="s">
        <v>243</v>
      </c>
      <c r="E58" s="578"/>
      <c r="F58" s="581"/>
      <c r="G58" s="582"/>
      <c r="H58" s="236" t="s">
        <v>368</v>
      </c>
      <c r="I58" s="483"/>
      <c r="J58" s="483"/>
      <c r="K58" s="483"/>
      <c r="L58" s="483"/>
      <c r="M58" s="483"/>
      <c r="N58" s="483"/>
      <c r="O58" s="483"/>
      <c r="P58" s="483"/>
      <c r="Q58" s="483"/>
      <c r="R58" s="483"/>
      <c r="S58" s="483"/>
      <c r="T58" s="483"/>
      <c r="U58" s="483"/>
      <c r="V58" s="483"/>
      <c r="W58" s="483"/>
      <c r="X58" s="483"/>
      <c r="Y58" s="483"/>
      <c r="Z58" s="483"/>
      <c r="AA58" s="483"/>
      <c r="AB58" s="483"/>
      <c r="AC58" s="483"/>
      <c r="AD58" s="483"/>
      <c r="AE58" s="483"/>
      <c r="AF58" s="483"/>
      <c r="AG58" s="483"/>
      <c r="AH58" s="483"/>
      <c r="AI58" s="483"/>
      <c r="AJ58" s="483"/>
      <c r="AK58" s="483"/>
      <c r="AL58" s="483"/>
      <c r="AM58" s="483"/>
      <c r="AN58" s="587">
        <f>+SUM(I59:AM60)</f>
        <v>0</v>
      </c>
      <c r="AO58" s="563">
        <f>IF($AN$4="４週",AN58/4,AN58/(DAY(EOMONTH($I$20,0))/7))</f>
        <v>0</v>
      </c>
      <c r="AP58" s="590"/>
      <c r="AQ58" s="591"/>
      <c r="AR58" s="563" t="str">
        <f>IF(AN47="４週",AU59,AV59)</f>
        <v/>
      </c>
      <c r="AU58" s="237" t="s">
        <v>369</v>
      </c>
      <c r="AV58" s="237" t="s">
        <v>370</v>
      </c>
      <c r="AX58" s="237" t="s">
        <v>371</v>
      </c>
      <c r="AY58" s="237" t="s">
        <v>372</v>
      </c>
    </row>
    <row r="59" spans="1:51" ht="12" customHeight="1">
      <c r="A59" s="567"/>
      <c r="B59" s="570"/>
      <c r="C59" s="573"/>
      <c r="D59" s="576"/>
      <c r="E59" s="579"/>
      <c r="F59" s="583"/>
      <c r="G59" s="584"/>
      <c r="H59" s="238" t="s">
        <v>373</v>
      </c>
      <c r="I59" s="239" t="str">
        <f>IFERROR(VLOOKUP(I58,'P1'!$B:$AP,41,FALSE),"")</f>
        <v/>
      </c>
      <c r="J59" s="239" t="str">
        <f>IFERROR(VLOOKUP(J58,'P1'!$B:$AP,41,FALSE),"")</f>
        <v/>
      </c>
      <c r="K59" s="239" t="str">
        <f>IFERROR(VLOOKUP(K58,'P1'!$B:$AP,41,FALSE),"")</f>
        <v/>
      </c>
      <c r="L59" s="239" t="str">
        <f>IFERROR(VLOOKUP(L58,'P1'!$B:$AP,41,FALSE),"")</f>
        <v/>
      </c>
      <c r="M59" s="239" t="str">
        <f>IFERROR(VLOOKUP(M58,'P1'!$B:$AP,41,FALSE),"")</f>
        <v/>
      </c>
      <c r="N59" s="239" t="str">
        <f>IFERROR(VLOOKUP(N58,'P1'!$B:$AP,41,FALSE),"")</f>
        <v/>
      </c>
      <c r="O59" s="239" t="str">
        <f>IFERROR(VLOOKUP(O58,'P1'!$B:$AP,41,FALSE),"")</f>
        <v/>
      </c>
      <c r="P59" s="239" t="str">
        <f>IFERROR(VLOOKUP(P58,'P1'!$B:$AP,41,FALSE),"")</f>
        <v/>
      </c>
      <c r="Q59" s="239" t="str">
        <f>IFERROR(VLOOKUP(Q58,'P1'!$B:$AP,41,FALSE),"")</f>
        <v/>
      </c>
      <c r="R59" s="239" t="str">
        <f>IFERROR(VLOOKUP(R58,'P1'!$B:$AP,41,FALSE),"")</f>
        <v/>
      </c>
      <c r="S59" s="239" t="str">
        <f>IFERROR(VLOOKUP(S58,'P1'!$B:$AP,41,FALSE),"")</f>
        <v/>
      </c>
      <c r="T59" s="239" t="str">
        <f>IFERROR(VLOOKUP(T58,'P1'!$B:$AP,41,FALSE),"")</f>
        <v/>
      </c>
      <c r="U59" s="239" t="str">
        <f>IFERROR(VLOOKUP(U58,'P1'!$B:$AP,41,FALSE),"")</f>
        <v/>
      </c>
      <c r="V59" s="239" t="str">
        <f>IFERROR(VLOOKUP(V58,'P1'!$B:$AP,41,FALSE),"")</f>
        <v/>
      </c>
      <c r="W59" s="239" t="str">
        <f>IFERROR(VLOOKUP(W58,'P1'!$B:$AP,41,FALSE),"")</f>
        <v/>
      </c>
      <c r="X59" s="239" t="str">
        <f>IFERROR(VLOOKUP(X58,'P1'!$B:$AP,41,FALSE),"")</f>
        <v/>
      </c>
      <c r="Y59" s="239" t="str">
        <f>IFERROR(VLOOKUP(Y58,'P1'!$B:$AP,41,FALSE),"")</f>
        <v/>
      </c>
      <c r="Z59" s="239" t="str">
        <f>IFERROR(VLOOKUP(Z58,'P1'!$B:$AP,41,FALSE),"")</f>
        <v/>
      </c>
      <c r="AA59" s="239" t="str">
        <f>IFERROR(VLOOKUP(AA58,'P1'!$B:$AP,41,FALSE),"")</f>
        <v/>
      </c>
      <c r="AB59" s="239" t="str">
        <f>IFERROR(VLOOKUP(AB58,'P1'!$B:$AP,41,FALSE),"")</f>
        <v/>
      </c>
      <c r="AC59" s="239" t="str">
        <f>IFERROR(VLOOKUP(AC58,'P1'!$B:$AP,41,FALSE),"")</f>
        <v/>
      </c>
      <c r="AD59" s="239" t="str">
        <f>IFERROR(VLOOKUP(AD58,'P1'!$B:$AP,41,FALSE),"")</f>
        <v/>
      </c>
      <c r="AE59" s="239" t="str">
        <f>IFERROR(VLOOKUP(AE58,'P1'!$B:$AP,41,FALSE),"")</f>
        <v/>
      </c>
      <c r="AF59" s="239" t="str">
        <f>IFERROR(VLOOKUP(AF58,'P1'!$B:$AP,41,FALSE),"")</f>
        <v/>
      </c>
      <c r="AG59" s="239" t="str">
        <f>IFERROR(VLOOKUP(AG58,'P1'!$B:$AP,41,FALSE),"")</f>
        <v/>
      </c>
      <c r="AH59" s="239" t="str">
        <f>IFERROR(VLOOKUP(AH58,'P1'!$B:$AP,41,FALSE),"")</f>
        <v/>
      </c>
      <c r="AI59" s="239" t="str">
        <f>IFERROR(VLOOKUP(AI58,'P1'!$B:$AP,41,FALSE),"")</f>
        <v/>
      </c>
      <c r="AJ59" s="239" t="str">
        <f>IFERROR(VLOOKUP(AJ58,'P1'!$B:$AP,41,FALSE),"")</f>
        <v/>
      </c>
      <c r="AK59" s="239" t="str">
        <f>IFERROR(VLOOKUP(AK58,'P1'!$B:$AP,41,FALSE),"")</f>
        <v/>
      </c>
      <c r="AL59" s="239" t="str">
        <f>IFERROR(VLOOKUP(AL58,'P1'!$B:$AP,41,FALSE),"")</f>
        <v/>
      </c>
      <c r="AM59" s="239" t="str">
        <f>IFERROR(VLOOKUP(AM58,'P1'!$B:$AP,41,FALSE),"")</f>
        <v/>
      </c>
      <c r="AN59" s="588"/>
      <c r="AO59" s="564"/>
      <c r="AP59" s="592"/>
      <c r="AQ59" s="593"/>
      <c r="AR59" s="564"/>
      <c r="AU59" s="240" t="str">
        <f>IFERROR(IF($D58="□",ROUNDDOWN($AO58/$AK$7,1),ROUNDDOWN($AO58/$AK$9,1)),"")</f>
        <v/>
      </c>
      <c r="AV59" s="240" t="str">
        <f>IFERROR(IF($D58="□",ROUNDDOWN($AN58/$AO$7,1),ROUNDDOWN($AN58/$AO$9,1)),"")</f>
        <v/>
      </c>
      <c r="AX59" s="240" t="str">
        <f>IFERROR(IF($D58="□",(VLOOKUP(F58,'[8]ますた君 '!$C:$E,3,FALSE)/($AK$7*4)),(VLOOKUP(F58,'[8]ますた君 '!$C:$E,3,FALSE)/($AK$9*4))),"")</f>
        <v/>
      </c>
      <c r="AY59" s="240" t="str">
        <f>IFERROR(IF($D58="□",(VLOOKUP(F58,'[8]ますた君 '!$C:$E,3,FALSE)/$AO$7),(VLOOKUP(F58,'[8]ますた君 '!$C:$E,3,FALSE)/$AO$9)),"")</f>
        <v/>
      </c>
    </row>
    <row r="60" spans="1:51" ht="12" customHeight="1">
      <c r="A60" s="568"/>
      <c r="B60" s="571"/>
      <c r="C60" s="574"/>
      <c r="D60" s="577"/>
      <c r="E60" s="580"/>
      <c r="F60" s="585"/>
      <c r="G60" s="586"/>
      <c r="H60" s="241" t="s">
        <v>374</v>
      </c>
      <c r="I60" s="239" t="str">
        <f>IFERROR(VLOOKUP(I58,'P1'!$B:$AP,31,FALSE),"")</f>
        <v/>
      </c>
      <c r="J60" s="239" t="str">
        <f>IFERROR(VLOOKUP(J58,'P1'!$B:$AP,31,FALSE),"")</f>
        <v/>
      </c>
      <c r="K60" s="239" t="str">
        <f>IFERROR(VLOOKUP(K58,'P1'!$B:$AP,31,FALSE),"")</f>
        <v/>
      </c>
      <c r="L60" s="239" t="str">
        <f>IFERROR(VLOOKUP(L58,'P1'!$B:$AP,31,FALSE),"")</f>
        <v/>
      </c>
      <c r="M60" s="239" t="str">
        <f>IFERROR(VLOOKUP(M58,'P1'!$B:$AP,31,FALSE),"")</f>
        <v/>
      </c>
      <c r="N60" s="239" t="str">
        <f>IFERROR(VLOOKUP(N58,'P1'!$B:$AP,31,FALSE),"")</f>
        <v/>
      </c>
      <c r="O60" s="239" t="str">
        <f>IFERROR(VLOOKUP(O58,'P1'!$B:$AP,31,FALSE),"")</f>
        <v/>
      </c>
      <c r="P60" s="239" t="str">
        <f>IFERROR(VLOOKUP(P58,'P1'!$B:$AP,31,FALSE),"")</f>
        <v/>
      </c>
      <c r="Q60" s="239" t="str">
        <f>IFERROR(VLOOKUP(Q58,'P1'!$B:$AP,31,FALSE),"")</f>
        <v/>
      </c>
      <c r="R60" s="239" t="str">
        <f>IFERROR(VLOOKUP(R58,'P1'!$B:$AP,31,FALSE),"")</f>
        <v/>
      </c>
      <c r="S60" s="239" t="str">
        <f>IFERROR(VLOOKUP(S58,'P1'!$B:$AP,31,FALSE),"")</f>
        <v/>
      </c>
      <c r="T60" s="239" t="str">
        <f>IFERROR(VLOOKUP(T58,'P1'!$B:$AP,31,FALSE),"")</f>
        <v/>
      </c>
      <c r="U60" s="239" t="str">
        <f>IFERROR(VLOOKUP(U58,'P1'!$B:$AP,31,FALSE),"")</f>
        <v/>
      </c>
      <c r="V60" s="239" t="str">
        <f>IFERROR(VLOOKUP(V58,'P1'!$B:$AP,31,FALSE),"")</f>
        <v/>
      </c>
      <c r="W60" s="239" t="str">
        <f>IFERROR(VLOOKUP(W58,'P1'!$B:$AP,31,FALSE),"")</f>
        <v/>
      </c>
      <c r="X60" s="239" t="str">
        <f>IFERROR(VLOOKUP(X58,'P1'!$B:$AP,31,FALSE),"")</f>
        <v/>
      </c>
      <c r="Y60" s="239" t="str">
        <f>IFERROR(VLOOKUP(Y58,'P1'!$B:$AP,31,FALSE),"")</f>
        <v/>
      </c>
      <c r="Z60" s="239" t="str">
        <f>IFERROR(VLOOKUP(Z58,'P1'!$B:$AP,31,FALSE),"")</f>
        <v/>
      </c>
      <c r="AA60" s="239" t="str">
        <f>IFERROR(VLOOKUP(AA58,'P1'!$B:$AP,31,FALSE),"")</f>
        <v/>
      </c>
      <c r="AB60" s="239" t="str">
        <f>IFERROR(VLOOKUP(AB58,'P1'!$B:$AP,31,FALSE),"")</f>
        <v/>
      </c>
      <c r="AC60" s="239" t="str">
        <f>IFERROR(VLOOKUP(AC58,'P1'!$B:$AP,31,FALSE),"")</f>
        <v/>
      </c>
      <c r="AD60" s="239" t="str">
        <f>IFERROR(VLOOKUP(AD58,'P1'!$B:$AP,31,FALSE),"")</f>
        <v/>
      </c>
      <c r="AE60" s="239" t="str">
        <f>IFERROR(VLOOKUP(AE58,'P1'!$B:$AP,31,FALSE),"")</f>
        <v/>
      </c>
      <c r="AF60" s="239" t="str">
        <f>IFERROR(VLOOKUP(AF58,'P1'!$B:$AP,31,FALSE),"")</f>
        <v/>
      </c>
      <c r="AG60" s="239" t="str">
        <f>IFERROR(VLOOKUP(AG58,'P1'!$B:$AP,31,FALSE),"")</f>
        <v/>
      </c>
      <c r="AH60" s="239" t="str">
        <f>IFERROR(VLOOKUP(AH58,'P1'!$B:$AP,31,FALSE),"")</f>
        <v/>
      </c>
      <c r="AI60" s="239" t="str">
        <f>IFERROR(VLOOKUP(AI58,'P1'!$B:$AP,31,FALSE),"")</f>
        <v/>
      </c>
      <c r="AJ60" s="239" t="str">
        <f>IFERROR(VLOOKUP(AJ58,'P1'!$B:$AP,31,FALSE),"")</f>
        <v/>
      </c>
      <c r="AK60" s="239" t="str">
        <f>IFERROR(VLOOKUP(AK58,'P1'!$B:$AP,31,FALSE),"")</f>
        <v/>
      </c>
      <c r="AL60" s="239" t="str">
        <f>IFERROR(VLOOKUP(AL58,'P1'!$B:$AP,31,FALSE),"")</f>
        <v/>
      </c>
      <c r="AM60" s="239" t="str">
        <f>IFERROR(VLOOKUP(AM58,'P1'!$B:$AP,31,FALSE),"")</f>
        <v/>
      </c>
      <c r="AN60" s="589"/>
      <c r="AO60" s="565"/>
      <c r="AP60" s="594"/>
      <c r="AQ60" s="595"/>
      <c r="AR60" s="565"/>
      <c r="AU60" s="242"/>
      <c r="AV60" s="242"/>
      <c r="AX60" s="242"/>
      <c r="AY60" s="242"/>
    </row>
    <row r="61" spans="1:51" ht="12" customHeight="1">
      <c r="A61" s="566">
        <v>14</v>
      </c>
      <c r="B61" s="569"/>
      <c r="C61" s="572"/>
      <c r="D61" s="575" t="s">
        <v>243</v>
      </c>
      <c r="E61" s="578"/>
      <c r="F61" s="581"/>
      <c r="G61" s="582"/>
      <c r="H61" s="236" t="s">
        <v>368</v>
      </c>
      <c r="I61" s="483"/>
      <c r="J61" s="483"/>
      <c r="K61" s="483"/>
      <c r="L61" s="483"/>
      <c r="M61" s="483"/>
      <c r="N61" s="483"/>
      <c r="O61" s="483"/>
      <c r="P61" s="483"/>
      <c r="Q61" s="483"/>
      <c r="R61" s="483"/>
      <c r="S61" s="483"/>
      <c r="T61" s="483"/>
      <c r="U61" s="483"/>
      <c r="V61" s="483"/>
      <c r="W61" s="483"/>
      <c r="X61" s="483"/>
      <c r="Y61" s="483"/>
      <c r="Z61" s="483"/>
      <c r="AA61" s="483"/>
      <c r="AB61" s="483"/>
      <c r="AC61" s="483"/>
      <c r="AD61" s="483"/>
      <c r="AE61" s="483"/>
      <c r="AF61" s="483"/>
      <c r="AG61" s="483"/>
      <c r="AH61" s="483"/>
      <c r="AI61" s="483"/>
      <c r="AJ61" s="483"/>
      <c r="AK61" s="483"/>
      <c r="AL61" s="483"/>
      <c r="AM61" s="483"/>
      <c r="AN61" s="587">
        <f>+SUM(I62:AM63)</f>
        <v>0</v>
      </c>
      <c r="AO61" s="563">
        <f>IF($AN$4="４週",AN61/4,AN61/(DAY(EOMONTH($I$20,0))/7))</f>
        <v>0</v>
      </c>
      <c r="AP61" s="590"/>
      <c r="AQ61" s="591"/>
      <c r="AR61" s="563" t="str">
        <f>IF(AN50="４週",AU62,AV62)</f>
        <v/>
      </c>
      <c r="AU61" s="237" t="s">
        <v>369</v>
      </c>
      <c r="AV61" s="237" t="s">
        <v>370</v>
      </c>
      <c r="AX61" s="237" t="s">
        <v>371</v>
      </c>
      <c r="AY61" s="237" t="s">
        <v>372</v>
      </c>
    </row>
    <row r="62" spans="1:51" ht="12" customHeight="1">
      <c r="A62" s="567"/>
      <c r="B62" s="570"/>
      <c r="C62" s="573"/>
      <c r="D62" s="576"/>
      <c r="E62" s="579"/>
      <c r="F62" s="583"/>
      <c r="G62" s="584"/>
      <c r="H62" s="238" t="s">
        <v>373</v>
      </c>
      <c r="I62" s="239" t="str">
        <f>IFERROR(VLOOKUP(I61,'P1'!$B:$AP,41,FALSE),"")</f>
        <v/>
      </c>
      <c r="J62" s="239" t="str">
        <f>IFERROR(VLOOKUP(J61,'P1'!$B:$AP,41,FALSE),"")</f>
        <v/>
      </c>
      <c r="K62" s="239" t="str">
        <f>IFERROR(VLOOKUP(K61,'P1'!$B:$AP,41,FALSE),"")</f>
        <v/>
      </c>
      <c r="L62" s="239" t="str">
        <f>IFERROR(VLOOKUP(L61,'P1'!$B:$AP,41,FALSE),"")</f>
        <v/>
      </c>
      <c r="M62" s="239" t="str">
        <f>IFERROR(VLOOKUP(M61,'P1'!$B:$AP,41,FALSE),"")</f>
        <v/>
      </c>
      <c r="N62" s="239" t="str">
        <f>IFERROR(VLOOKUP(N61,'P1'!$B:$AP,41,FALSE),"")</f>
        <v/>
      </c>
      <c r="O62" s="239" t="str">
        <f>IFERROR(VLOOKUP(O61,'P1'!$B:$AP,41,FALSE),"")</f>
        <v/>
      </c>
      <c r="P62" s="239" t="str">
        <f>IFERROR(VLOOKUP(P61,'P1'!$B:$AP,41,FALSE),"")</f>
        <v/>
      </c>
      <c r="Q62" s="239" t="str">
        <f>IFERROR(VLOOKUP(Q61,'P1'!$B:$AP,41,FALSE),"")</f>
        <v/>
      </c>
      <c r="R62" s="239" t="str">
        <f>IFERROR(VLOOKUP(R61,'P1'!$B:$AP,41,FALSE),"")</f>
        <v/>
      </c>
      <c r="S62" s="239" t="str">
        <f>IFERROR(VLOOKUP(S61,'P1'!$B:$AP,41,FALSE),"")</f>
        <v/>
      </c>
      <c r="T62" s="239" t="str">
        <f>IFERROR(VLOOKUP(T61,'P1'!$B:$AP,41,FALSE),"")</f>
        <v/>
      </c>
      <c r="U62" s="239" t="str">
        <f>IFERROR(VLOOKUP(U61,'P1'!$B:$AP,41,FALSE),"")</f>
        <v/>
      </c>
      <c r="V62" s="239" t="str">
        <f>IFERROR(VLOOKUP(V61,'P1'!$B:$AP,41,FALSE),"")</f>
        <v/>
      </c>
      <c r="W62" s="239" t="str">
        <f>IFERROR(VLOOKUP(W61,'P1'!$B:$AP,41,FALSE),"")</f>
        <v/>
      </c>
      <c r="X62" s="239" t="str">
        <f>IFERROR(VLOOKUP(X61,'P1'!$B:$AP,41,FALSE),"")</f>
        <v/>
      </c>
      <c r="Y62" s="239" t="str">
        <f>IFERROR(VLOOKUP(Y61,'P1'!$B:$AP,41,FALSE),"")</f>
        <v/>
      </c>
      <c r="Z62" s="239" t="str">
        <f>IFERROR(VLOOKUP(Z61,'P1'!$B:$AP,41,FALSE),"")</f>
        <v/>
      </c>
      <c r="AA62" s="239" t="str">
        <f>IFERROR(VLOOKUP(AA61,'P1'!$B:$AP,41,FALSE),"")</f>
        <v/>
      </c>
      <c r="AB62" s="239" t="str">
        <f>IFERROR(VLOOKUP(AB61,'P1'!$B:$AP,41,FALSE),"")</f>
        <v/>
      </c>
      <c r="AC62" s="239" t="str">
        <f>IFERROR(VLOOKUP(AC61,'P1'!$B:$AP,41,FALSE),"")</f>
        <v/>
      </c>
      <c r="AD62" s="239" t="str">
        <f>IFERROR(VLOOKUP(AD61,'P1'!$B:$AP,41,FALSE),"")</f>
        <v/>
      </c>
      <c r="AE62" s="239" t="str">
        <f>IFERROR(VLOOKUP(AE61,'P1'!$B:$AP,41,FALSE),"")</f>
        <v/>
      </c>
      <c r="AF62" s="239" t="str">
        <f>IFERROR(VLOOKUP(AF61,'P1'!$B:$AP,41,FALSE),"")</f>
        <v/>
      </c>
      <c r="AG62" s="239" t="str">
        <f>IFERROR(VLOOKUP(AG61,'P1'!$B:$AP,41,FALSE),"")</f>
        <v/>
      </c>
      <c r="AH62" s="239" t="str">
        <f>IFERROR(VLOOKUP(AH61,'P1'!$B:$AP,41,FALSE),"")</f>
        <v/>
      </c>
      <c r="AI62" s="239" t="str">
        <f>IFERROR(VLOOKUP(AI61,'P1'!$B:$AP,41,FALSE),"")</f>
        <v/>
      </c>
      <c r="AJ62" s="239" t="str">
        <f>IFERROR(VLOOKUP(AJ61,'P1'!$B:$AP,41,FALSE),"")</f>
        <v/>
      </c>
      <c r="AK62" s="239" t="str">
        <f>IFERROR(VLOOKUP(AK61,'P1'!$B:$AP,41,FALSE),"")</f>
        <v/>
      </c>
      <c r="AL62" s="239" t="str">
        <f>IFERROR(VLOOKUP(AL61,'P1'!$B:$AP,41,FALSE),"")</f>
        <v/>
      </c>
      <c r="AM62" s="239" t="str">
        <f>IFERROR(VLOOKUP(AM61,'P1'!$B:$AP,41,FALSE),"")</f>
        <v/>
      </c>
      <c r="AN62" s="588"/>
      <c r="AO62" s="564"/>
      <c r="AP62" s="592"/>
      <c r="AQ62" s="593"/>
      <c r="AR62" s="564"/>
      <c r="AU62" s="240" t="str">
        <f>IFERROR(IF($D61="□",ROUNDDOWN($AO61/$AK$7,1),ROUNDDOWN($AO61/$AK$9,1)),"")</f>
        <v/>
      </c>
      <c r="AV62" s="240" t="str">
        <f>IFERROR(IF($D61="□",ROUNDDOWN($AN61/$AO$7,1),ROUNDDOWN($AN61/$AO$9,1)),"")</f>
        <v/>
      </c>
      <c r="AX62" s="240" t="str">
        <f>IFERROR(IF($D61="□",(VLOOKUP(F61,'[8]ますた君 '!$C:$E,3,FALSE)/($AK$7*4)),(VLOOKUP(F61,'[8]ますた君 '!$C:$E,3,FALSE)/($AK$9*4))),"")</f>
        <v/>
      </c>
      <c r="AY62" s="240" t="str">
        <f>IFERROR(IF($D61="□",(VLOOKUP(F61,'[8]ますた君 '!$C:$E,3,FALSE)/$AO$7),(VLOOKUP(F61,'[8]ますた君 '!$C:$E,3,FALSE)/$AO$9)),"")</f>
        <v/>
      </c>
    </row>
    <row r="63" spans="1:51" ht="12" customHeight="1">
      <c r="A63" s="568"/>
      <c r="B63" s="571"/>
      <c r="C63" s="574"/>
      <c r="D63" s="577"/>
      <c r="E63" s="580"/>
      <c r="F63" s="585"/>
      <c r="G63" s="586"/>
      <c r="H63" s="241" t="s">
        <v>374</v>
      </c>
      <c r="I63" s="243" t="str">
        <f>IFERROR(VLOOKUP(I61,'P1'!$B:$AP,31,FALSE),"")</f>
        <v/>
      </c>
      <c r="J63" s="239" t="str">
        <f>IFERROR(VLOOKUP(J61,'P1'!$B:$AP,31,FALSE),"")</f>
        <v/>
      </c>
      <c r="K63" s="239" t="str">
        <f>IFERROR(VLOOKUP(K61,'P1'!$B:$AP,31,FALSE),"")</f>
        <v/>
      </c>
      <c r="L63" s="239" t="str">
        <f>IFERROR(VLOOKUP(L61,'P1'!$B:$AP,31,FALSE),"")</f>
        <v/>
      </c>
      <c r="M63" s="239" t="str">
        <f>IFERROR(VLOOKUP(M61,'P1'!$B:$AP,31,FALSE),"")</f>
        <v/>
      </c>
      <c r="N63" s="239" t="str">
        <f>IFERROR(VLOOKUP(N61,'P1'!$B:$AP,31,FALSE),"")</f>
        <v/>
      </c>
      <c r="O63" s="239" t="str">
        <f>IFERROR(VLOOKUP(O61,'P1'!$B:$AP,31,FALSE),"")</f>
        <v/>
      </c>
      <c r="P63" s="239" t="str">
        <f>IFERROR(VLOOKUP(P61,'P1'!$B:$AP,31,FALSE),"")</f>
        <v/>
      </c>
      <c r="Q63" s="239" t="str">
        <f>IFERROR(VLOOKUP(Q61,'P1'!$B:$AP,31,FALSE),"")</f>
        <v/>
      </c>
      <c r="R63" s="239" t="str">
        <f>IFERROR(VLOOKUP(R61,'P1'!$B:$AP,31,FALSE),"")</f>
        <v/>
      </c>
      <c r="S63" s="239" t="str">
        <f>IFERROR(VLOOKUP(S61,'P1'!$B:$AP,31,FALSE),"")</f>
        <v/>
      </c>
      <c r="T63" s="239" t="str">
        <f>IFERROR(VLOOKUP(T61,'P1'!$B:$AP,31,FALSE),"")</f>
        <v/>
      </c>
      <c r="U63" s="239" t="str">
        <f>IFERROR(VLOOKUP(U61,'P1'!$B:$AP,31,FALSE),"")</f>
        <v/>
      </c>
      <c r="V63" s="239" t="str">
        <f>IFERROR(VLOOKUP(V61,'P1'!$B:$AP,31,FALSE),"")</f>
        <v/>
      </c>
      <c r="W63" s="239" t="str">
        <f>IFERROR(VLOOKUP(W61,'P1'!$B:$AP,31,FALSE),"")</f>
        <v/>
      </c>
      <c r="X63" s="239" t="str">
        <f>IFERROR(VLOOKUP(X61,'P1'!$B:$AP,31,FALSE),"")</f>
        <v/>
      </c>
      <c r="Y63" s="239" t="str">
        <f>IFERROR(VLOOKUP(Y61,'P1'!$B:$AP,31,FALSE),"")</f>
        <v/>
      </c>
      <c r="Z63" s="239" t="str">
        <f>IFERROR(VLOOKUP(Z61,'P1'!$B:$AP,31,FALSE),"")</f>
        <v/>
      </c>
      <c r="AA63" s="239" t="str">
        <f>IFERROR(VLOOKUP(AA61,'P1'!$B:$AP,31,FALSE),"")</f>
        <v/>
      </c>
      <c r="AB63" s="239" t="str">
        <f>IFERROR(VLOOKUP(AB61,'P1'!$B:$AP,31,FALSE),"")</f>
        <v/>
      </c>
      <c r="AC63" s="239" t="str">
        <f>IFERROR(VLOOKUP(AC61,'P1'!$B:$AP,31,FALSE),"")</f>
        <v/>
      </c>
      <c r="AD63" s="239" t="str">
        <f>IFERROR(VLOOKUP(AD61,'P1'!$B:$AP,31,FALSE),"")</f>
        <v/>
      </c>
      <c r="AE63" s="239" t="str">
        <f>IFERROR(VLOOKUP(AE61,'P1'!$B:$AP,31,FALSE),"")</f>
        <v/>
      </c>
      <c r="AF63" s="239" t="str">
        <f>IFERROR(VLOOKUP(AF61,'P1'!$B:$AP,31,FALSE),"")</f>
        <v/>
      </c>
      <c r="AG63" s="239" t="str">
        <f>IFERROR(VLOOKUP(AG61,'P1'!$B:$AP,31,FALSE),"")</f>
        <v/>
      </c>
      <c r="AH63" s="239" t="str">
        <f>IFERROR(VLOOKUP(AH61,'P1'!$B:$AP,31,FALSE),"")</f>
        <v/>
      </c>
      <c r="AI63" s="239" t="str">
        <f>IFERROR(VLOOKUP(AI61,'P1'!$B:$AP,31,FALSE),"")</f>
        <v/>
      </c>
      <c r="AJ63" s="239" t="str">
        <f>IFERROR(VLOOKUP(AJ61,'P1'!$B:$AP,31,FALSE),"")</f>
        <v/>
      </c>
      <c r="AK63" s="239" t="str">
        <f>IFERROR(VLOOKUP(AK61,'P1'!$B:$AP,31,FALSE),"")</f>
        <v/>
      </c>
      <c r="AL63" s="239" t="str">
        <f>IFERROR(VLOOKUP(AL61,'P1'!$B:$AP,31,FALSE),"")</f>
        <v/>
      </c>
      <c r="AM63" s="239" t="str">
        <f>IFERROR(VLOOKUP(AM61,'P1'!$B:$AP,31,FALSE),"")</f>
        <v/>
      </c>
      <c r="AN63" s="589"/>
      <c r="AO63" s="565"/>
      <c r="AP63" s="594"/>
      <c r="AQ63" s="595"/>
      <c r="AR63" s="565"/>
      <c r="AU63" s="242"/>
      <c r="AV63" s="242"/>
      <c r="AX63" s="242"/>
      <c r="AY63" s="242"/>
    </row>
    <row r="64" spans="1:51" ht="12" customHeight="1">
      <c r="A64" s="566">
        <v>15</v>
      </c>
      <c r="B64" s="569"/>
      <c r="C64" s="572"/>
      <c r="D64" s="575" t="s">
        <v>243</v>
      </c>
      <c r="E64" s="578"/>
      <c r="F64" s="581"/>
      <c r="G64" s="582"/>
      <c r="H64" s="236" t="s">
        <v>368</v>
      </c>
      <c r="I64" s="483"/>
      <c r="J64" s="483"/>
      <c r="K64" s="483"/>
      <c r="L64" s="483"/>
      <c r="M64" s="483"/>
      <c r="N64" s="483"/>
      <c r="O64" s="483"/>
      <c r="P64" s="483"/>
      <c r="Q64" s="483"/>
      <c r="R64" s="483"/>
      <c r="S64" s="483"/>
      <c r="T64" s="483"/>
      <c r="U64" s="483"/>
      <c r="V64" s="483"/>
      <c r="W64" s="483"/>
      <c r="X64" s="483"/>
      <c r="Y64" s="483"/>
      <c r="Z64" s="483"/>
      <c r="AA64" s="483"/>
      <c r="AB64" s="483"/>
      <c r="AC64" s="483"/>
      <c r="AD64" s="483"/>
      <c r="AE64" s="483"/>
      <c r="AF64" s="483"/>
      <c r="AG64" s="483"/>
      <c r="AH64" s="483"/>
      <c r="AI64" s="483"/>
      <c r="AJ64" s="483"/>
      <c r="AK64" s="483"/>
      <c r="AL64" s="483"/>
      <c r="AM64" s="483"/>
      <c r="AN64" s="587">
        <f>+SUM(I65:AM66)</f>
        <v>0</v>
      </c>
      <c r="AO64" s="563">
        <f>IF($AN$4="４週",AN64/4,AN64/(DAY(EOMONTH($I$20,0))/7))</f>
        <v>0</v>
      </c>
      <c r="AP64" s="590"/>
      <c r="AQ64" s="591"/>
      <c r="AR64" s="563" t="str">
        <f>IF(AN53="４週",AU65,AV65)</f>
        <v/>
      </c>
      <c r="AU64" s="237" t="s">
        <v>369</v>
      </c>
      <c r="AV64" s="237" t="s">
        <v>370</v>
      </c>
      <c r="AX64" s="237" t="s">
        <v>371</v>
      </c>
      <c r="AY64" s="237" t="s">
        <v>372</v>
      </c>
    </row>
    <row r="65" spans="1:51" ht="12" customHeight="1">
      <c r="A65" s="567"/>
      <c r="B65" s="570"/>
      <c r="C65" s="573"/>
      <c r="D65" s="576"/>
      <c r="E65" s="579"/>
      <c r="F65" s="583"/>
      <c r="G65" s="584"/>
      <c r="H65" s="238" t="s">
        <v>373</v>
      </c>
      <c r="I65" s="239" t="str">
        <f>IFERROR(VLOOKUP(I64,'P1'!$B:$AP,41,FALSE),"")</f>
        <v/>
      </c>
      <c r="J65" s="239" t="str">
        <f>IFERROR(VLOOKUP(J64,'P1'!$B:$AP,41,FALSE),"")</f>
        <v/>
      </c>
      <c r="K65" s="239" t="str">
        <f>IFERROR(VLOOKUP(K64,'P1'!$B:$AP,41,FALSE),"")</f>
        <v/>
      </c>
      <c r="L65" s="239" t="str">
        <f>IFERROR(VLOOKUP(L64,'P1'!$B:$AP,41,FALSE),"")</f>
        <v/>
      </c>
      <c r="M65" s="239" t="str">
        <f>IFERROR(VLOOKUP(M64,'P1'!$B:$AP,41,FALSE),"")</f>
        <v/>
      </c>
      <c r="N65" s="239" t="str">
        <f>IFERROR(VLOOKUP(N64,'P1'!$B:$AP,41,FALSE),"")</f>
        <v/>
      </c>
      <c r="O65" s="239" t="str">
        <f>IFERROR(VLOOKUP(O64,'P1'!$B:$AP,41,FALSE),"")</f>
        <v/>
      </c>
      <c r="P65" s="239" t="str">
        <f>IFERROR(VLOOKUP(P64,'P1'!$B:$AP,41,FALSE),"")</f>
        <v/>
      </c>
      <c r="Q65" s="239" t="str">
        <f>IFERROR(VLOOKUP(Q64,'P1'!$B:$AP,41,FALSE),"")</f>
        <v/>
      </c>
      <c r="R65" s="239" t="str">
        <f>IFERROR(VLOOKUP(R64,'P1'!$B:$AP,41,FALSE),"")</f>
        <v/>
      </c>
      <c r="S65" s="239" t="str">
        <f>IFERROR(VLOOKUP(S64,'P1'!$B:$AP,41,FALSE),"")</f>
        <v/>
      </c>
      <c r="T65" s="239" t="str">
        <f>IFERROR(VLOOKUP(T64,'P1'!$B:$AP,41,FALSE),"")</f>
        <v/>
      </c>
      <c r="U65" s="239" t="str">
        <f>IFERROR(VLOOKUP(U64,'P1'!$B:$AP,41,FALSE),"")</f>
        <v/>
      </c>
      <c r="V65" s="239" t="str">
        <f>IFERROR(VLOOKUP(V64,'P1'!$B:$AP,41,FALSE),"")</f>
        <v/>
      </c>
      <c r="W65" s="239" t="str">
        <f>IFERROR(VLOOKUP(W64,'P1'!$B:$AP,41,FALSE),"")</f>
        <v/>
      </c>
      <c r="X65" s="239" t="str">
        <f>IFERROR(VLOOKUP(X64,'P1'!$B:$AP,41,FALSE),"")</f>
        <v/>
      </c>
      <c r="Y65" s="239" t="str">
        <f>IFERROR(VLOOKUP(Y64,'P1'!$B:$AP,41,FALSE),"")</f>
        <v/>
      </c>
      <c r="Z65" s="239" t="str">
        <f>IFERROR(VLOOKUP(Z64,'P1'!$B:$AP,41,FALSE),"")</f>
        <v/>
      </c>
      <c r="AA65" s="239" t="str">
        <f>IFERROR(VLOOKUP(AA64,'P1'!$B:$AP,41,FALSE),"")</f>
        <v/>
      </c>
      <c r="AB65" s="239" t="str">
        <f>IFERROR(VLOOKUP(AB64,'P1'!$B:$AP,41,FALSE),"")</f>
        <v/>
      </c>
      <c r="AC65" s="239" t="str">
        <f>IFERROR(VLOOKUP(AC64,'P1'!$B:$AP,41,FALSE),"")</f>
        <v/>
      </c>
      <c r="AD65" s="239" t="str">
        <f>IFERROR(VLOOKUP(AD64,'P1'!$B:$AP,41,FALSE),"")</f>
        <v/>
      </c>
      <c r="AE65" s="239" t="str">
        <f>IFERROR(VLOOKUP(AE64,'P1'!$B:$AP,41,FALSE),"")</f>
        <v/>
      </c>
      <c r="AF65" s="239" t="str">
        <f>IFERROR(VLOOKUP(AF64,'P1'!$B:$AP,41,FALSE),"")</f>
        <v/>
      </c>
      <c r="AG65" s="239" t="str">
        <f>IFERROR(VLOOKUP(AG64,'P1'!$B:$AP,41,FALSE),"")</f>
        <v/>
      </c>
      <c r="AH65" s="239" t="str">
        <f>IFERROR(VLOOKUP(AH64,'P1'!$B:$AP,41,FALSE),"")</f>
        <v/>
      </c>
      <c r="AI65" s="239" t="str">
        <f>IFERROR(VLOOKUP(AI64,'P1'!$B:$AP,41,FALSE),"")</f>
        <v/>
      </c>
      <c r="AJ65" s="239" t="str">
        <f>IFERROR(VLOOKUP(AJ64,'P1'!$B:$AP,41,FALSE),"")</f>
        <v/>
      </c>
      <c r="AK65" s="239" t="str">
        <f>IFERROR(VLOOKUP(AK64,'P1'!$B:$AP,41,FALSE),"")</f>
        <v/>
      </c>
      <c r="AL65" s="239" t="str">
        <f>IFERROR(VLOOKUP(AL64,'P1'!$B:$AP,41,FALSE),"")</f>
        <v/>
      </c>
      <c r="AM65" s="239" t="str">
        <f>IFERROR(VLOOKUP(AM64,'P1'!$B:$AP,41,FALSE),"")</f>
        <v/>
      </c>
      <c r="AN65" s="588"/>
      <c r="AO65" s="564"/>
      <c r="AP65" s="592"/>
      <c r="AQ65" s="593"/>
      <c r="AR65" s="564"/>
      <c r="AU65" s="240" t="str">
        <f>IFERROR(IF($D64="□",ROUNDDOWN($AO64/$AK$7,1),ROUNDDOWN($AO64/$AK$9,1)),"")</f>
        <v/>
      </c>
      <c r="AV65" s="240" t="str">
        <f>IFERROR(IF($D64="□",ROUNDDOWN($AN64/$AO$7,1),ROUNDDOWN($AN64/$AO$9,1)),"")</f>
        <v/>
      </c>
      <c r="AX65" s="240" t="str">
        <f>IFERROR(IF($D64="□",(VLOOKUP(F64,'[8]ますた君 '!$C:$E,3,FALSE)/($AK$7*4)),(VLOOKUP(F64,'[8]ますた君 '!$C:$E,3,FALSE)/($AK$9*4))),"")</f>
        <v/>
      </c>
      <c r="AY65" s="240" t="str">
        <f>IFERROR(IF($D64="□",(VLOOKUP(F64,'[8]ますた君 '!$C:$E,3,FALSE)/$AO$7),(VLOOKUP(F64,'[8]ますた君 '!$C:$E,3,FALSE)/$AO$9)),"")</f>
        <v/>
      </c>
    </row>
    <row r="66" spans="1:51" ht="12" customHeight="1">
      <c r="A66" s="568"/>
      <c r="B66" s="571"/>
      <c r="C66" s="574"/>
      <c r="D66" s="577"/>
      <c r="E66" s="580"/>
      <c r="F66" s="585"/>
      <c r="G66" s="586"/>
      <c r="H66" s="241" t="s">
        <v>374</v>
      </c>
      <c r="I66" s="239" t="str">
        <f>IFERROR(VLOOKUP(I64,'P1'!$B:$AP,31,FALSE),"")</f>
        <v/>
      </c>
      <c r="J66" s="239" t="str">
        <f>IFERROR(VLOOKUP(J64,'P1'!$B:$AP,31,FALSE),"")</f>
        <v/>
      </c>
      <c r="K66" s="239" t="str">
        <f>IFERROR(VLOOKUP(K64,'P1'!$B:$AP,31,FALSE),"")</f>
        <v/>
      </c>
      <c r="L66" s="239" t="str">
        <f>IFERROR(VLOOKUP(L64,'P1'!$B:$AP,31,FALSE),"")</f>
        <v/>
      </c>
      <c r="M66" s="239" t="str">
        <f>IFERROR(VLOOKUP(M64,'P1'!$B:$AP,31,FALSE),"")</f>
        <v/>
      </c>
      <c r="N66" s="239" t="str">
        <f>IFERROR(VLOOKUP(N64,'P1'!$B:$AP,31,FALSE),"")</f>
        <v/>
      </c>
      <c r="O66" s="239" t="str">
        <f>IFERROR(VLOOKUP(O64,'P1'!$B:$AP,31,FALSE),"")</f>
        <v/>
      </c>
      <c r="P66" s="239" t="str">
        <f>IFERROR(VLOOKUP(P64,'P1'!$B:$AP,31,FALSE),"")</f>
        <v/>
      </c>
      <c r="Q66" s="239" t="str">
        <f>IFERROR(VLOOKUP(Q64,'P1'!$B:$AP,31,FALSE),"")</f>
        <v/>
      </c>
      <c r="R66" s="239" t="str">
        <f>IFERROR(VLOOKUP(R64,'P1'!$B:$AP,31,FALSE),"")</f>
        <v/>
      </c>
      <c r="S66" s="239" t="str">
        <f>IFERROR(VLOOKUP(S64,'P1'!$B:$AP,31,FALSE),"")</f>
        <v/>
      </c>
      <c r="T66" s="239" t="str">
        <f>IFERROR(VLOOKUP(T64,'P1'!$B:$AP,31,FALSE),"")</f>
        <v/>
      </c>
      <c r="U66" s="239" t="str">
        <f>IFERROR(VLOOKUP(U64,'P1'!$B:$AP,31,FALSE),"")</f>
        <v/>
      </c>
      <c r="V66" s="239" t="str">
        <f>IFERROR(VLOOKUP(V64,'P1'!$B:$AP,31,FALSE),"")</f>
        <v/>
      </c>
      <c r="W66" s="239" t="str">
        <f>IFERROR(VLOOKUP(W64,'P1'!$B:$AP,31,FALSE),"")</f>
        <v/>
      </c>
      <c r="X66" s="239" t="str">
        <f>IFERROR(VLOOKUP(X64,'P1'!$B:$AP,31,FALSE),"")</f>
        <v/>
      </c>
      <c r="Y66" s="239" t="str">
        <f>IFERROR(VLOOKUP(Y64,'P1'!$B:$AP,31,FALSE),"")</f>
        <v/>
      </c>
      <c r="Z66" s="239" t="str">
        <f>IFERROR(VLOOKUP(Z64,'P1'!$B:$AP,31,FALSE),"")</f>
        <v/>
      </c>
      <c r="AA66" s="239" t="str">
        <f>IFERROR(VLOOKUP(AA64,'P1'!$B:$AP,31,FALSE),"")</f>
        <v/>
      </c>
      <c r="AB66" s="239" t="str">
        <f>IFERROR(VLOOKUP(AB64,'P1'!$B:$AP,31,FALSE),"")</f>
        <v/>
      </c>
      <c r="AC66" s="239" t="str">
        <f>IFERROR(VLOOKUP(AC64,'P1'!$B:$AP,31,FALSE),"")</f>
        <v/>
      </c>
      <c r="AD66" s="239" t="str">
        <f>IFERROR(VLOOKUP(AD64,'P1'!$B:$AP,31,FALSE),"")</f>
        <v/>
      </c>
      <c r="AE66" s="239" t="str">
        <f>IFERROR(VLOOKUP(AE64,'P1'!$B:$AP,31,FALSE),"")</f>
        <v/>
      </c>
      <c r="AF66" s="239" t="str">
        <f>IFERROR(VLOOKUP(AF64,'P1'!$B:$AP,31,FALSE),"")</f>
        <v/>
      </c>
      <c r="AG66" s="239" t="str">
        <f>IFERROR(VLOOKUP(AG64,'P1'!$B:$AP,31,FALSE),"")</f>
        <v/>
      </c>
      <c r="AH66" s="239" t="str">
        <f>IFERROR(VLOOKUP(AH64,'P1'!$B:$AP,31,FALSE),"")</f>
        <v/>
      </c>
      <c r="AI66" s="239" t="str">
        <f>IFERROR(VLOOKUP(AI64,'P1'!$B:$AP,31,FALSE),"")</f>
        <v/>
      </c>
      <c r="AJ66" s="239" t="str">
        <f>IFERROR(VLOOKUP(AJ64,'P1'!$B:$AP,31,FALSE),"")</f>
        <v/>
      </c>
      <c r="AK66" s="239" t="str">
        <f>IFERROR(VLOOKUP(AK64,'P1'!$B:$AP,31,FALSE),"")</f>
        <v/>
      </c>
      <c r="AL66" s="239" t="str">
        <f>IFERROR(VLOOKUP(AL64,'P1'!$B:$AP,31,FALSE),"")</f>
        <v/>
      </c>
      <c r="AM66" s="239" t="str">
        <f>IFERROR(VLOOKUP(AM64,'P1'!$B:$AP,31,FALSE),"")</f>
        <v/>
      </c>
      <c r="AN66" s="589"/>
      <c r="AO66" s="565"/>
      <c r="AP66" s="594"/>
      <c r="AQ66" s="595"/>
      <c r="AR66" s="565"/>
      <c r="AU66" s="242"/>
      <c r="AV66" s="242"/>
      <c r="AX66" s="242"/>
      <c r="AY66" s="242"/>
    </row>
    <row r="67" spans="1:51" ht="12" customHeight="1">
      <c r="A67" s="566">
        <v>16</v>
      </c>
      <c r="B67" s="569"/>
      <c r="C67" s="572"/>
      <c r="D67" s="575" t="s">
        <v>243</v>
      </c>
      <c r="E67" s="578"/>
      <c r="F67" s="581"/>
      <c r="G67" s="582"/>
      <c r="H67" s="236" t="s">
        <v>368</v>
      </c>
      <c r="I67" s="483"/>
      <c r="J67" s="483"/>
      <c r="K67" s="483"/>
      <c r="L67" s="483"/>
      <c r="M67" s="483"/>
      <c r="N67" s="483"/>
      <c r="O67" s="483"/>
      <c r="P67" s="483"/>
      <c r="Q67" s="483"/>
      <c r="R67" s="483"/>
      <c r="S67" s="483"/>
      <c r="T67" s="483"/>
      <c r="U67" s="483"/>
      <c r="V67" s="483"/>
      <c r="W67" s="483"/>
      <c r="X67" s="483"/>
      <c r="Y67" s="483"/>
      <c r="Z67" s="483"/>
      <c r="AA67" s="483"/>
      <c r="AB67" s="483"/>
      <c r="AC67" s="483"/>
      <c r="AD67" s="483"/>
      <c r="AE67" s="483"/>
      <c r="AF67" s="483"/>
      <c r="AG67" s="483"/>
      <c r="AH67" s="483"/>
      <c r="AI67" s="483"/>
      <c r="AJ67" s="483"/>
      <c r="AK67" s="483"/>
      <c r="AL67" s="483"/>
      <c r="AM67" s="483"/>
      <c r="AN67" s="587">
        <f>+SUM(I68:AM69)</f>
        <v>0</v>
      </c>
      <c r="AO67" s="563">
        <f>IF($AN$4="４週",AN67/4,AN67/(DAY(EOMONTH($I$20,0))/7))</f>
        <v>0</v>
      </c>
      <c r="AP67" s="590"/>
      <c r="AQ67" s="591"/>
      <c r="AR67" s="563" t="str">
        <f>IF(AN56="４週",AU68,AV68)</f>
        <v/>
      </c>
      <c r="AU67" s="237" t="s">
        <v>369</v>
      </c>
      <c r="AV67" s="237" t="s">
        <v>370</v>
      </c>
      <c r="AX67" s="237" t="s">
        <v>371</v>
      </c>
      <c r="AY67" s="237" t="s">
        <v>372</v>
      </c>
    </row>
    <row r="68" spans="1:51" ht="12" customHeight="1">
      <c r="A68" s="567"/>
      <c r="B68" s="570"/>
      <c r="C68" s="573"/>
      <c r="D68" s="576"/>
      <c r="E68" s="579"/>
      <c r="F68" s="583"/>
      <c r="G68" s="584"/>
      <c r="H68" s="238" t="s">
        <v>373</v>
      </c>
      <c r="I68" s="239" t="str">
        <f>IFERROR(VLOOKUP(I67,'P1'!$B:$AP,41,FALSE),"")</f>
        <v/>
      </c>
      <c r="J68" s="239" t="str">
        <f>IFERROR(VLOOKUP(J67,'P1'!$B:$AP,41,FALSE),"")</f>
        <v/>
      </c>
      <c r="K68" s="239" t="str">
        <f>IFERROR(VLOOKUP(K67,'P1'!$B:$AP,41,FALSE),"")</f>
        <v/>
      </c>
      <c r="L68" s="239" t="str">
        <f>IFERROR(VLOOKUP(L67,'P1'!$B:$AP,41,FALSE),"")</f>
        <v/>
      </c>
      <c r="M68" s="239" t="str">
        <f>IFERROR(VLOOKUP(M67,'P1'!$B:$AP,41,FALSE),"")</f>
        <v/>
      </c>
      <c r="N68" s="239" t="str">
        <f>IFERROR(VLOOKUP(N67,'P1'!$B:$AP,41,FALSE),"")</f>
        <v/>
      </c>
      <c r="O68" s="239" t="str">
        <f>IFERROR(VLOOKUP(O67,'P1'!$B:$AP,41,FALSE),"")</f>
        <v/>
      </c>
      <c r="P68" s="239" t="str">
        <f>IFERROR(VLOOKUP(P67,'P1'!$B:$AP,41,FALSE),"")</f>
        <v/>
      </c>
      <c r="Q68" s="239" t="str">
        <f>IFERROR(VLOOKUP(Q67,'P1'!$B:$AP,41,FALSE),"")</f>
        <v/>
      </c>
      <c r="R68" s="239" t="str">
        <f>IFERROR(VLOOKUP(R67,'P1'!$B:$AP,41,FALSE),"")</f>
        <v/>
      </c>
      <c r="S68" s="239" t="str">
        <f>IFERROR(VLOOKUP(S67,'P1'!$B:$AP,41,FALSE),"")</f>
        <v/>
      </c>
      <c r="T68" s="239" t="str">
        <f>IFERROR(VLOOKUP(T67,'P1'!$B:$AP,41,FALSE),"")</f>
        <v/>
      </c>
      <c r="U68" s="239" t="str">
        <f>IFERROR(VLOOKUP(U67,'P1'!$B:$AP,41,FALSE),"")</f>
        <v/>
      </c>
      <c r="V68" s="239" t="str">
        <f>IFERROR(VLOOKUP(V67,'P1'!$B:$AP,41,FALSE),"")</f>
        <v/>
      </c>
      <c r="W68" s="239" t="str">
        <f>IFERROR(VLOOKUP(W67,'P1'!$B:$AP,41,FALSE),"")</f>
        <v/>
      </c>
      <c r="X68" s="239" t="str">
        <f>IFERROR(VLOOKUP(X67,'P1'!$B:$AP,41,FALSE),"")</f>
        <v/>
      </c>
      <c r="Y68" s="239" t="str">
        <f>IFERROR(VLOOKUP(Y67,'P1'!$B:$AP,41,FALSE),"")</f>
        <v/>
      </c>
      <c r="Z68" s="239" t="str">
        <f>IFERROR(VLOOKUP(Z67,'P1'!$B:$AP,41,FALSE),"")</f>
        <v/>
      </c>
      <c r="AA68" s="239" t="str">
        <f>IFERROR(VLOOKUP(AA67,'P1'!$B:$AP,41,FALSE),"")</f>
        <v/>
      </c>
      <c r="AB68" s="239" t="str">
        <f>IFERROR(VLOOKUP(AB67,'P1'!$B:$AP,41,FALSE),"")</f>
        <v/>
      </c>
      <c r="AC68" s="239" t="str">
        <f>IFERROR(VLOOKUP(AC67,'P1'!$B:$AP,41,FALSE),"")</f>
        <v/>
      </c>
      <c r="AD68" s="239" t="str">
        <f>IFERROR(VLOOKUP(AD67,'P1'!$B:$AP,41,FALSE),"")</f>
        <v/>
      </c>
      <c r="AE68" s="239" t="str">
        <f>IFERROR(VLOOKUP(AE67,'P1'!$B:$AP,41,FALSE),"")</f>
        <v/>
      </c>
      <c r="AF68" s="239" t="str">
        <f>IFERROR(VLOOKUP(AF67,'P1'!$B:$AP,41,FALSE),"")</f>
        <v/>
      </c>
      <c r="AG68" s="239" t="str">
        <f>IFERROR(VLOOKUP(AG67,'P1'!$B:$AP,41,FALSE),"")</f>
        <v/>
      </c>
      <c r="AH68" s="239" t="str">
        <f>IFERROR(VLOOKUP(AH67,'P1'!$B:$AP,41,FALSE),"")</f>
        <v/>
      </c>
      <c r="AI68" s="239" t="str">
        <f>IFERROR(VLOOKUP(AI67,'P1'!$B:$AP,41,FALSE),"")</f>
        <v/>
      </c>
      <c r="AJ68" s="239" t="str">
        <f>IFERROR(VLOOKUP(AJ67,'P1'!$B:$AP,41,FALSE),"")</f>
        <v/>
      </c>
      <c r="AK68" s="239" t="str">
        <f>IFERROR(VLOOKUP(AK67,'P1'!$B:$AP,41,FALSE),"")</f>
        <v/>
      </c>
      <c r="AL68" s="239" t="str">
        <f>IFERROR(VLOOKUP(AL67,'P1'!$B:$AP,41,FALSE),"")</f>
        <v/>
      </c>
      <c r="AM68" s="239" t="str">
        <f>IFERROR(VLOOKUP(AM67,'P1'!$B:$AP,41,FALSE),"")</f>
        <v/>
      </c>
      <c r="AN68" s="588"/>
      <c r="AO68" s="564"/>
      <c r="AP68" s="592"/>
      <c r="AQ68" s="593"/>
      <c r="AR68" s="564"/>
      <c r="AU68" s="240" t="str">
        <f>IFERROR(IF($D67="□",ROUNDDOWN($AO67/$AK$7,1),ROUNDDOWN($AO67/$AK$9,1)),"")</f>
        <v/>
      </c>
      <c r="AV68" s="240" t="str">
        <f>IFERROR(IF($D67="□",ROUNDDOWN($AN67/$AO$7,1),ROUNDDOWN($AN67/$AO$9,1)),"")</f>
        <v/>
      </c>
      <c r="AX68" s="240" t="str">
        <f>IFERROR(IF($D67="□",(VLOOKUP(F67,'[8]ますた君 '!$C:$E,3,FALSE)/($AK$7*4)),(VLOOKUP(F67,'[8]ますた君 '!$C:$E,3,FALSE)/($AK$9*4))),"")</f>
        <v/>
      </c>
      <c r="AY68" s="240" t="str">
        <f>IFERROR(IF($D67="□",(VLOOKUP(F67,'[8]ますた君 '!$C:$E,3,FALSE)/$AO$7),(VLOOKUP(F67,'[8]ますた君 '!$C:$E,3,FALSE)/$AO$9)),"")</f>
        <v/>
      </c>
    </row>
    <row r="69" spans="1:51" ht="12" customHeight="1">
      <c r="A69" s="568"/>
      <c r="B69" s="571"/>
      <c r="C69" s="574"/>
      <c r="D69" s="577"/>
      <c r="E69" s="580"/>
      <c r="F69" s="585"/>
      <c r="G69" s="586"/>
      <c r="H69" s="241" t="s">
        <v>374</v>
      </c>
      <c r="I69" s="239" t="str">
        <f>IFERROR(VLOOKUP(I67,'P1'!$B:$AP,31,FALSE),"")</f>
        <v/>
      </c>
      <c r="J69" s="239" t="str">
        <f>IFERROR(VLOOKUP(J67,'P1'!$B:$AP,31,FALSE),"")</f>
        <v/>
      </c>
      <c r="K69" s="239" t="str">
        <f>IFERROR(VLOOKUP(K67,'P1'!$B:$AP,31,FALSE),"")</f>
        <v/>
      </c>
      <c r="L69" s="239" t="str">
        <f>IFERROR(VLOOKUP(L67,'P1'!$B:$AP,31,FALSE),"")</f>
        <v/>
      </c>
      <c r="M69" s="239" t="str">
        <f>IFERROR(VLOOKUP(M67,'P1'!$B:$AP,31,FALSE),"")</f>
        <v/>
      </c>
      <c r="N69" s="239" t="str">
        <f>IFERROR(VLOOKUP(N67,'P1'!$B:$AP,31,FALSE),"")</f>
        <v/>
      </c>
      <c r="O69" s="239" t="str">
        <f>IFERROR(VLOOKUP(O67,'P1'!$B:$AP,31,FALSE),"")</f>
        <v/>
      </c>
      <c r="P69" s="239" t="str">
        <f>IFERROR(VLOOKUP(P67,'P1'!$B:$AP,31,FALSE),"")</f>
        <v/>
      </c>
      <c r="Q69" s="239" t="str">
        <f>IFERROR(VLOOKUP(Q67,'P1'!$B:$AP,31,FALSE),"")</f>
        <v/>
      </c>
      <c r="R69" s="239" t="str">
        <f>IFERROR(VLOOKUP(R67,'P1'!$B:$AP,31,FALSE),"")</f>
        <v/>
      </c>
      <c r="S69" s="239" t="str">
        <f>IFERROR(VLOOKUP(S67,'P1'!$B:$AP,31,FALSE),"")</f>
        <v/>
      </c>
      <c r="T69" s="239" t="str">
        <f>IFERROR(VLOOKUP(T67,'P1'!$B:$AP,31,FALSE),"")</f>
        <v/>
      </c>
      <c r="U69" s="239" t="str">
        <f>IFERROR(VLOOKUP(U67,'P1'!$B:$AP,31,FALSE),"")</f>
        <v/>
      </c>
      <c r="V69" s="239" t="str">
        <f>IFERROR(VLOOKUP(V67,'P1'!$B:$AP,31,FALSE),"")</f>
        <v/>
      </c>
      <c r="W69" s="239" t="str">
        <f>IFERROR(VLOOKUP(W67,'P1'!$B:$AP,31,FALSE),"")</f>
        <v/>
      </c>
      <c r="X69" s="239" t="str">
        <f>IFERROR(VLOOKUP(X67,'P1'!$B:$AP,31,FALSE),"")</f>
        <v/>
      </c>
      <c r="Y69" s="239" t="str">
        <f>IFERROR(VLOOKUP(Y67,'P1'!$B:$AP,31,FALSE),"")</f>
        <v/>
      </c>
      <c r="Z69" s="239" t="str">
        <f>IFERROR(VLOOKUP(Z67,'P1'!$B:$AP,31,FALSE),"")</f>
        <v/>
      </c>
      <c r="AA69" s="239" t="str">
        <f>IFERROR(VLOOKUP(AA67,'P1'!$B:$AP,31,FALSE),"")</f>
        <v/>
      </c>
      <c r="AB69" s="239" t="str">
        <f>IFERROR(VLOOKUP(AB67,'P1'!$B:$AP,31,FALSE),"")</f>
        <v/>
      </c>
      <c r="AC69" s="239" t="str">
        <f>IFERROR(VLOOKUP(AC67,'P1'!$B:$AP,31,FALSE),"")</f>
        <v/>
      </c>
      <c r="AD69" s="239" t="str">
        <f>IFERROR(VLOOKUP(AD67,'P1'!$B:$AP,31,FALSE),"")</f>
        <v/>
      </c>
      <c r="AE69" s="239" t="str">
        <f>IFERROR(VLOOKUP(AE67,'P1'!$B:$AP,31,FALSE),"")</f>
        <v/>
      </c>
      <c r="AF69" s="239" t="str">
        <f>IFERROR(VLOOKUP(AF67,'P1'!$B:$AP,31,FALSE),"")</f>
        <v/>
      </c>
      <c r="AG69" s="239" t="str">
        <f>IFERROR(VLOOKUP(AG67,'P1'!$B:$AP,31,FALSE),"")</f>
        <v/>
      </c>
      <c r="AH69" s="239" t="str">
        <f>IFERROR(VLOOKUP(AH67,'P1'!$B:$AP,31,FALSE),"")</f>
        <v/>
      </c>
      <c r="AI69" s="239" t="str">
        <f>IFERROR(VLOOKUP(AI67,'P1'!$B:$AP,31,FALSE),"")</f>
        <v/>
      </c>
      <c r="AJ69" s="239" t="str">
        <f>IFERROR(VLOOKUP(AJ67,'P1'!$B:$AP,31,FALSE),"")</f>
        <v/>
      </c>
      <c r="AK69" s="239" t="str">
        <f>IFERROR(VLOOKUP(AK67,'P1'!$B:$AP,31,FALSE),"")</f>
        <v/>
      </c>
      <c r="AL69" s="239" t="str">
        <f>IFERROR(VLOOKUP(AL67,'P1'!$B:$AP,31,FALSE),"")</f>
        <v/>
      </c>
      <c r="AM69" s="239" t="str">
        <f>IFERROR(VLOOKUP(AM67,'P1'!$B:$AP,31,FALSE),"")</f>
        <v/>
      </c>
      <c r="AN69" s="589"/>
      <c r="AO69" s="565"/>
      <c r="AP69" s="594"/>
      <c r="AQ69" s="595"/>
      <c r="AR69" s="565"/>
      <c r="AU69" s="242"/>
      <c r="AV69" s="242"/>
      <c r="AX69" s="242"/>
      <c r="AY69" s="242"/>
    </row>
    <row r="70" spans="1:51" ht="12" customHeight="1">
      <c r="A70" s="566">
        <v>17</v>
      </c>
      <c r="B70" s="569"/>
      <c r="C70" s="596"/>
      <c r="D70" s="575" t="s">
        <v>243</v>
      </c>
      <c r="E70" s="578"/>
      <c r="F70" s="581"/>
      <c r="G70" s="582"/>
      <c r="H70" s="236" t="s">
        <v>368</v>
      </c>
      <c r="I70" s="483"/>
      <c r="J70" s="483"/>
      <c r="K70" s="483"/>
      <c r="L70" s="483"/>
      <c r="M70" s="483"/>
      <c r="N70" s="483"/>
      <c r="O70" s="483"/>
      <c r="P70" s="483"/>
      <c r="Q70" s="483"/>
      <c r="R70" s="483"/>
      <c r="S70" s="483"/>
      <c r="T70" s="483"/>
      <c r="U70" s="483"/>
      <c r="V70" s="483"/>
      <c r="W70" s="483"/>
      <c r="X70" s="483"/>
      <c r="Y70" s="483"/>
      <c r="Z70" s="483"/>
      <c r="AA70" s="483"/>
      <c r="AB70" s="483"/>
      <c r="AC70" s="483"/>
      <c r="AD70" s="483"/>
      <c r="AE70" s="483"/>
      <c r="AF70" s="483"/>
      <c r="AG70" s="483"/>
      <c r="AH70" s="483"/>
      <c r="AI70" s="483"/>
      <c r="AJ70" s="483"/>
      <c r="AK70" s="483"/>
      <c r="AL70" s="483"/>
      <c r="AM70" s="483"/>
      <c r="AN70" s="587">
        <f>+SUM(I71:AM72)</f>
        <v>0</v>
      </c>
      <c r="AO70" s="563">
        <f>IF($AN$4="４週",AN70/4,AN70/(DAY(EOMONTH($I$20,0))/7))</f>
        <v>0</v>
      </c>
      <c r="AP70" s="590"/>
      <c r="AQ70" s="591"/>
      <c r="AR70" s="563" t="str">
        <f>IF(AN59="４週",AU71,AV71)</f>
        <v/>
      </c>
      <c r="AU70" s="237" t="s">
        <v>369</v>
      </c>
      <c r="AV70" s="237" t="s">
        <v>370</v>
      </c>
      <c r="AX70" s="237" t="s">
        <v>371</v>
      </c>
      <c r="AY70" s="237" t="s">
        <v>372</v>
      </c>
    </row>
    <row r="71" spans="1:51" ht="12" customHeight="1">
      <c r="A71" s="567"/>
      <c r="B71" s="570"/>
      <c r="C71" s="597"/>
      <c r="D71" s="576"/>
      <c r="E71" s="579"/>
      <c r="F71" s="583"/>
      <c r="G71" s="584"/>
      <c r="H71" s="238" t="s">
        <v>373</v>
      </c>
      <c r="I71" s="239" t="str">
        <f>IFERROR(VLOOKUP(I70,'P1'!$B:$AP,41,FALSE),"")</f>
        <v/>
      </c>
      <c r="J71" s="239" t="str">
        <f>IFERROR(VLOOKUP(J70,'P1'!$B:$AP,41,FALSE),"")</f>
        <v/>
      </c>
      <c r="K71" s="239" t="str">
        <f>IFERROR(VLOOKUP(K70,'P1'!$B:$AP,41,FALSE),"")</f>
        <v/>
      </c>
      <c r="L71" s="239" t="str">
        <f>IFERROR(VLOOKUP(L70,'P1'!$B:$AP,41,FALSE),"")</f>
        <v/>
      </c>
      <c r="M71" s="239" t="str">
        <f>IFERROR(VLOOKUP(M70,'P1'!$B:$AP,41,FALSE),"")</f>
        <v/>
      </c>
      <c r="N71" s="239" t="str">
        <f>IFERROR(VLOOKUP(N70,'P1'!$B:$AP,41,FALSE),"")</f>
        <v/>
      </c>
      <c r="O71" s="239" t="str">
        <f>IFERROR(VLOOKUP(O70,'P1'!$B:$AP,41,FALSE),"")</f>
        <v/>
      </c>
      <c r="P71" s="239" t="str">
        <f>IFERROR(VLOOKUP(P70,'P1'!$B:$AP,41,FALSE),"")</f>
        <v/>
      </c>
      <c r="Q71" s="239" t="str">
        <f>IFERROR(VLOOKUP(Q70,'P1'!$B:$AP,41,FALSE),"")</f>
        <v/>
      </c>
      <c r="R71" s="239" t="str">
        <f>IFERROR(VLOOKUP(R70,'P1'!$B:$AP,41,FALSE),"")</f>
        <v/>
      </c>
      <c r="S71" s="239" t="str">
        <f>IFERROR(VLOOKUP(S70,'P1'!$B:$AP,41,FALSE),"")</f>
        <v/>
      </c>
      <c r="T71" s="239" t="str">
        <f>IFERROR(VLOOKUP(T70,'P1'!$B:$AP,41,FALSE),"")</f>
        <v/>
      </c>
      <c r="U71" s="239" t="str">
        <f>IFERROR(VLOOKUP(U70,'P1'!$B:$AP,41,FALSE),"")</f>
        <v/>
      </c>
      <c r="V71" s="239" t="str">
        <f>IFERROR(VLOOKUP(V70,'P1'!$B:$AP,41,FALSE),"")</f>
        <v/>
      </c>
      <c r="W71" s="239" t="str">
        <f>IFERROR(VLOOKUP(W70,'P1'!$B:$AP,41,FALSE),"")</f>
        <v/>
      </c>
      <c r="X71" s="239" t="str">
        <f>IFERROR(VLOOKUP(X70,'P1'!$B:$AP,41,FALSE),"")</f>
        <v/>
      </c>
      <c r="Y71" s="239" t="str">
        <f>IFERROR(VLOOKUP(Y70,'P1'!$B:$AP,41,FALSE),"")</f>
        <v/>
      </c>
      <c r="Z71" s="239" t="str">
        <f>IFERROR(VLOOKUP(Z70,'P1'!$B:$AP,41,FALSE),"")</f>
        <v/>
      </c>
      <c r="AA71" s="239" t="str">
        <f>IFERROR(VLOOKUP(AA70,'P1'!$B:$AP,41,FALSE),"")</f>
        <v/>
      </c>
      <c r="AB71" s="239" t="str">
        <f>IFERROR(VLOOKUP(AB70,'P1'!$B:$AP,41,FALSE),"")</f>
        <v/>
      </c>
      <c r="AC71" s="239" t="str">
        <f>IFERROR(VLOOKUP(AC70,'P1'!$B:$AP,41,FALSE),"")</f>
        <v/>
      </c>
      <c r="AD71" s="239" t="str">
        <f>IFERROR(VLOOKUP(AD70,'P1'!$B:$AP,41,FALSE),"")</f>
        <v/>
      </c>
      <c r="AE71" s="239" t="str">
        <f>IFERROR(VLOOKUP(AE70,'P1'!$B:$AP,41,FALSE),"")</f>
        <v/>
      </c>
      <c r="AF71" s="239" t="str">
        <f>IFERROR(VLOOKUP(AF70,'P1'!$B:$AP,41,FALSE),"")</f>
        <v/>
      </c>
      <c r="AG71" s="239" t="str">
        <f>IFERROR(VLOOKUP(AG70,'P1'!$B:$AP,41,FALSE),"")</f>
        <v/>
      </c>
      <c r="AH71" s="239" t="str">
        <f>IFERROR(VLOOKUP(AH70,'P1'!$B:$AP,41,FALSE),"")</f>
        <v/>
      </c>
      <c r="AI71" s="239" t="str">
        <f>IFERROR(VLOOKUP(AI70,'P1'!$B:$AP,41,FALSE),"")</f>
        <v/>
      </c>
      <c r="AJ71" s="239" t="str">
        <f>IFERROR(VLOOKUP(AJ70,'P1'!$B:$AP,41,FALSE),"")</f>
        <v/>
      </c>
      <c r="AK71" s="239" t="str">
        <f>IFERROR(VLOOKUP(AK70,'P1'!$B:$AP,41,FALSE),"")</f>
        <v/>
      </c>
      <c r="AL71" s="239" t="str">
        <f>IFERROR(VLOOKUP(AL70,'P1'!$B:$AP,41,FALSE),"")</f>
        <v/>
      </c>
      <c r="AM71" s="239" t="str">
        <f>IFERROR(VLOOKUP(AM70,'P1'!$B:$AP,41,FALSE),"")</f>
        <v/>
      </c>
      <c r="AN71" s="588"/>
      <c r="AO71" s="564"/>
      <c r="AP71" s="592"/>
      <c r="AQ71" s="593"/>
      <c r="AR71" s="564"/>
      <c r="AU71" s="240" t="str">
        <f>IFERROR(IF($D70="□",ROUNDDOWN($AO70/$AK$7,1),ROUNDDOWN($AO70/$AK$9,1)),"")</f>
        <v/>
      </c>
      <c r="AV71" s="240" t="str">
        <f>IFERROR(IF($D70="□",ROUNDDOWN($AN70/$AO$7,1),ROUNDDOWN($AN70/$AO$9,1)),"")</f>
        <v/>
      </c>
      <c r="AX71" s="240" t="str">
        <f>IFERROR(IF($D70="□",(VLOOKUP(F70,'[8]ますた君 '!$C:$E,3,FALSE)/($AK$7*4)),(VLOOKUP(F70,'[8]ますた君 '!$C:$E,3,FALSE)/($AK$9*4))),"")</f>
        <v/>
      </c>
      <c r="AY71" s="240" t="str">
        <f>IFERROR(IF($D70="□",(VLOOKUP(F70,'[8]ますた君 '!$C:$E,3,FALSE)/$AO$7),(VLOOKUP(F70,'[8]ますた君 '!$C:$E,3,FALSE)/$AO$9)),"")</f>
        <v/>
      </c>
    </row>
    <row r="72" spans="1:51" ht="12" customHeight="1">
      <c r="A72" s="568"/>
      <c r="B72" s="571"/>
      <c r="C72" s="598"/>
      <c r="D72" s="577"/>
      <c r="E72" s="580"/>
      <c r="F72" s="585"/>
      <c r="G72" s="586"/>
      <c r="H72" s="241" t="s">
        <v>374</v>
      </c>
      <c r="I72" s="239" t="str">
        <f>IFERROR(VLOOKUP(I70,'P1'!$B:$AP,31,FALSE),"")</f>
        <v/>
      </c>
      <c r="J72" s="239" t="str">
        <f>IFERROR(VLOOKUP(J70,'P1'!$B:$AP,31,FALSE),"")</f>
        <v/>
      </c>
      <c r="K72" s="239" t="str">
        <f>IFERROR(VLOOKUP(K70,'P1'!$B:$AP,31,FALSE),"")</f>
        <v/>
      </c>
      <c r="L72" s="239" t="str">
        <f>IFERROR(VLOOKUP(L70,'P1'!$B:$AP,31,FALSE),"")</f>
        <v/>
      </c>
      <c r="M72" s="239" t="str">
        <f>IFERROR(VLOOKUP(M70,'P1'!$B:$AP,31,FALSE),"")</f>
        <v/>
      </c>
      <c r="N72" s="239" t="str">
        <f>IFERROR(VLOOKUP(N70,'P1'!$B:$AP,31,FALSE),"")</f>
        <v/>
      </c>
      <c r="O72" s="239" t="str">
        <f>IFERROR(VLOOKUP(O70,'P1'!$B:$AP,31,FALSE),"")</f>
        <v/>
      </c>
      <c r="P72" s="239" t="str">
        <f>IFERROR(VLOOKUP(P70,'P1'!$B:$AP,31,FALSE),"")</f>
        <v/>
      </c>
      <c r="Q72" s="239" t="str">
        <f>IFERROR(VLOOKUP(Q70,'P1'!$B:$AP,31,FALSE),"")</f>
        <v/>
      </c>
      <c r="R72" s="239" t="str">
        <f>IFERROR(VLOOKUP(R70,'P1'!$B:$AP,31,FALSE),"")</f>
        <v/>
      </c>
      <c r="S72" s="239" t="str">
        <f>IFERROR(VLOOKUP(S70,'P1'!$B:$AP,31,FALSE),"")</f>
        <v/>
      </c>
      <c r="T72" s="239" t="str">
        <f>IFERROR(VLOOKUP(T70,'P1'!$B:$AP,31,FALSE),"")</f>
        <v/>
      </c>
      <c r="U72" s="239" t="str">
        <f>IFERROR(VLOOKUP(U70,'P1'!$B:$AP,31,FALSE),"")</f>
        <v/>
      </c>
      <c r="V72" s="239" t="str">
        <f>IFERROR(VLOOKUP(V70,'P1'!$B:$AP,31,FALSE),"")</f>
        <v/>
      </c>
      <c r="W72" s="239" t="str">
        <f>IFERROR(VLOOKUP(W70,'P1'!$B:$AP,31,FALSE),"")</f>
        <v/>
      </c>
      <c r="X72" s="239" t="str">
        <f>IFERROR(VLOOKUP(X70,'P1'!$B:$AP,31,FALSE),"")</f>
        <v/>
      </c>
      <c r="Y72" s="239" t="str">
        <f>IFERROR(VLOOKUP(Y70,'P1'!$B:$AP,31,FALSE),"")</f>
        <v/>
      </c>
      <c r="Z72" s="239" t="str">
        <f>IFERROR(VLOOKUP(Z70,'P1'!$B:$AP,31,FALSE),"")</f>
        <v/>
      </c>
      <c r="AA72" s="239" t="str">
        <f>IFERROR(VLOOKUP(AA70,'P1'!$B:$AP,31,FALSE),"")</f>
        <v/>
      </c>
      <c r="AB72" s="239" t="str">
        <f>IFERROR(VLOOKUP(AB70,'P1'!$B:$AP,31,FALSE),"")</f>
        <v/>
      </c>
      <c r="AC72" s="239" t="str">
        <f>IFERROR(VLOOKUP(AC70,'P1'!$B:$AP,31,FALSE),"")</f>
        <v/>
      </c>
      <c r="AD72" s="239" t="str">
        <f>IFERROR(VLOOKUP(AD70,'P1'!$B:$AP,31,FALSE),"")</f>
        <v/>
      </c>
      <c r="AE72" s="239" t="str">
        <f>IFERROR(VLOOKUP(AE70,'P1'!$B:$AP,31,FALSE),"")</f>
        <v/>
      </c>
      <c r="AF72" s="239" t="str">
        <f>IFERROR(VLOOKUP(AF70,'P1'!$B:$AP,31,FALSE),"")</f>
        <v/>
      </c>
      <c r="AG72" s="239" t="str">
        <f>IFERROR(VLOOKUP(AG70,'P1'!$B:$AP,31,FALSE),"")</f>
        <v/>
      </c>
      <c r="AH72" s="239" t="str">
        <f>IFERROR(VLOOKUP(AH70,'P1'!$B:$AP,31,FALSE),"")</f>
        <v/>
      </c>
      <c r="AI72" s="239" t="str">
        <f>IFERROR(VLOOKUP(AI70,'P1'!$B:$AP,31,FALSE),"")</f>
        <v/>
      </c>
      <c r="AJ72" s="239" t="str">
        <f>IFERROR(VLOOKUP(AJ70,'P1'!$B:$AP,31,FALSE),"")</f>
        <v/>
      </c>
      <c r="AK72" s="239" t="str">
        <f>IFERROR(VLOOKUP(AK70,'P1'!$B:$AP,31,FALSE),"")</f>
        <v/>
      </c>
      <c r="AL72" s="239" t="str">
        <f>IFERROR(VLOOKUP(AL70,'P1'!$B:$AP,31,FALSE),"")</f>
        <v/>
      </c>
      <c r="AM72" s="239" t="str">
        <f>IFERROR(VLOOKUP(AM70,'P1'!$B:$AP,31,FALSE),"")</f>
        <v/>
      </c>
      <c r="AN72" s="589"/>
      <c r="AO72" s="565"/>
      <c r="AP72" s="594"/>
      <c r="AQ72" s="595"/>
      <c r="AR72" s="565"/>
      <c r="AU72" s="242"/>
      <c r="AV72" s="242"/>
      <c r="AX72" s="242"/>
      <c r="AY72" s="242"/>
    </row>
    <row r="73" spans="1:51" ht="12" customHeight="1">
      <c r="A73" s="566">
        <v>18</v>
      </c>
      <c r="B73" s="569"/>
      <c r="C73" s="572"/>
      <c r="D73" s="575" t="s">
        <v>243</v>
      </c>
      <c r="E73" s="578"/>
      <c r="F73" s="581"/>
      <c r="G73" s="582"/>
      <c r="H73" s="236" t="s">
        <v>368</v>
      </c>
      <c r="I73" s="483"/>
      <c r="J73" s="483"/>
      <c r="K73" s="483"/>
      <c r="L73" s="483"/>
      <c r="M73" s="483"/>
      <c r="N73" s="483"/>
      <c r="O73" s="483"/>
      <c r="P73" s="483"/>
      <c r="Q73" s="483"/>
      <c r="R73" s="483"/>
      <c r="S73" s="483"/>
      <c r="T73" s="483"/>
      <c r="U73" s="483"/>
      <c r="V73" s="483"/>
      <c r="W73" s="483"/>
      <c r="X73" s="483"/>
      <c r="Y73" s="483"/>
      <c r="Z73" s="483"/>
      <c r="AA73" s="483"/>
      <c r="AB73" s="483"/>
      <c r="AC73" s="483"/>
      <c r="AD73" s="483"/>
      <c r="AE73" s="483"/>
      <c r="AF73" s="483"/>
      <c r="AG73" s="483"/>
      <c r="AH73" s="483"/>
      <c r="AI73" s="483"/>
      <c r="AJ73" s="483"/>
      <c r="AK73" s="483"/>
      <c r="AL73" s="483"/>
      <c r="AM73" s="483"/>
      <c r="AN73" s="587">
        <f>+SUM(I74:AM75)</f>
        <v>0</v>
      </c>
      <c r="AO73" s="563">
        <f>IF($AN$4="４週",AN73/4,AN73/(DAY(EOMONTH($I$20,0))/7))</f>
        <v>0</v>
      </c>
      <c r="AP73" s="590"/>
      <c r="AQ73" s="591"/>
      <c r="AR73" s="563" t="str">
        <f>IF(AN62="４週",AU74,AV74)</f>
        <v/>
      </c>
      <c r="AU73" s="237" t="s">
        <v>369</v>
      </c>
      <c r="AV73" s="237" t="s">
        <v>370</v>
      </c>
      <c r="AX73" s="237" t="s">
        <v>371</v>
      </c>
      <c r="AY73" s="237" t="s">
        <v>372</v>
      </c>
    </row>
    <row r="74" spans="1:51" ht="12" customHeight="1">
      <c r="A74" s="567"/>
      <c r="B74" s="570"/>
      <c r="C74" s="573"/>
      <c r="D74" s="576"/>
      <c r="E74" s="579"/>
      <c r="F74" s="583"/>
      <c r="G74" s="584"/>
      <c r="H74" s="238" t="s">
        <v>373</v>
      </c>
      <c r="I74" s="239" t="str">
        <f>IFERROR(VLOOKUP(I73,'P1'!$B:$AP,41,FALSE),"")</f>
        <v/>
      </c>
      <c r="J74" s="239" t="str">
        <f>IFERROR(VLOOKUP(J73,'P1'!$B:$AP,41,FALSE),"")</f>
        <v/>
      </c>
      <c r="K74" s="239" t="str">
        <f>IFERROR(VLOOKUP(K73,'P1'!$B:$AP,41,FALSE),"")</f>
        <v/>
      </c>
      <c r="L74" s="239" t="str">
        <f>IFERROR(VLOOKUP(L73,'P1'!$B:$AP,41,FALSE),"")</f>
        <v/>
      </c>
      <c r="M74" s="239" t="str">
        <f>IFERROR(VLOOKUP(M73,'P1'!$B:$AP,41,FALSE),"")</f>
        <v/>
      </c>
      <c r="N74" s="239" t="str">
        <f>IFERROR(VLOOKUP(N73,'P1'!$B:$AP,41,FALSE),"")</f>
        <v/>
      </c>
      <c r="O74" s="239" t="str">
        <f>IFERROR(VLOOKUP(O73,'P1'!$B:$AP,41,FALSE),"")</f>
        <v/>
      </c>
      <c r="P74" s="239" t="str">
        <f>IFERROR(VLOOKUP(P73,'P1'!$B:$AP,41,FALSE),"")</f>
        <v/>
      </c>
      <c r="Q74" s="239" t="str">
        <f>IFERROR(VLOOKUP(Q73,'P1'!$B:$AP,41,FALSE),"")</f>
        <v/>
      </c>
      <c r="R74" s="239" t="str">
        <f>IFERROR(VLOOKUP(R73,'P1'!$B:$AP,41,FALSE),"")</f>
        <v/>
      </c>
      <c r="S74" s="239" t="str">
        <f>IFERROR(VLOOKUP(S73,'P1'!$B:$AP,41,FALSE),"")</f>
        <v/>
      </c>
      <c r="T74" s="239" t="str">
        <f>IFERROR(VLOOKUP(T73,'P1'!$B:$AP,41,FALSE),"")</f>
        <v/>
      </c>
      <c r="U74" s="239" t="str">
        <f>IFERROR(VLOOKUP(U73,'P1'!$B:$AP,41,FALSE),"")</f>
        <v/>
      </c>
      <c r="V74" s="239" t="str">
        <f>IFERROR(VLOOKUP(V73,'P1'!$B:$AP,41,FALSE),"")</f>
        <v/>
      </c>
      <c r="W74" s="239" t="str">
        <f>IFERROR(VLOOKUP(W73,'P1'!$B:$AP,41,FALSE),"")</f>
        <v/>
      </c>
      <c r="X74" s="239" t="str">
        <f>IFERROR(VLOOKUP(X73,'P1'!$B:$AP,41,FALSE),"")</f>
        <v/>
      </c>
      <c r="Y74" s="239" t="str">
        <f>IFERROR(VLOOKUP(Y73,'P1'!$B:$AP,41,FALSE),"")</f>
        <v/>
      </c>
      <c r="Z74" s="239" t="str">
        <f>IFERROR(VLOOKUP(Z73,'P1'!$B:$AP,41,FALSE),"")</f>
        <v/>
      </c>
      <c r="AA74" s="239" t="str">
        <f>IFERROR(VLOOKUP(AA73,'P1'!$B:$AP,41,FALSE),"")</f>
        <v/>
      </c>
      <c r="AB74" s="239" t="str">
        <f>IFERROR(VLOOKUP(AB73,'P1'!$B:$AP,41,FALSE),"")</f>
        <v/>
      </c>
      <c r="AC74" s="239" t="str">
        <f>IFERROR(VLOOKUP(AC73,'P1'!$B:$AP,41,FALSE),"")</f>
        <v/>
      </c>
      <c r="AD74" s="239" t="str">
        <f>IFERROR(VLOOKUP(AD73,'P1'!$B:$AP,41,FALSE),"")</f>
        <v/>
      </c>
      <c r="AE74" s="239" t="str">
        <f>IFERROR(VLOOKUP(AE73,'P1'!$B:$AP,41,FALSE),"")</f>
        <v/>
      </c>
      <c r="AF74" s="239" t="str">
        <f>IFERROR(VLOOKUP(AF73,'P1'!$B:$AP,41,FALSE),"")</f>
        <v/>
      </c>
      <c r="AG74" s="239" t="str">
        <f>IFERROR(VLOOKUP(AG73,'P1'!$B:$AP,41,FALSE),"")</f>
        <v/>
      </c>
      <c r="AH74" s="239" t="str">
        <f>IFERROR(VLOOKUP(AH73,'P1'!$B:$AP,41,FALSE),"")</f>
        <v/>
      </c>
      <c r="AI74" s="239" t="str">
        <f>IFERROR(VLOOKUP(AI73,'P1'!$B:$AP,41,FALSE),"")</f>
        <v/>
      </c>
      <c r="AJ74" s="239" t="str">
        <f>IFERROR(VLOOKUP(AJ73,'P1'!$B:$AP,41,FALSE),"")</f>
        <v/>
      </c>
      <c r="AK74" s="239" t="str">
        <f>IFERROR(VLOOKUP(AK73,'P1'!$B:$AP,41,FALSE),"")</f>
        <v/>
      </c>
      <c r="AL74" s="239" t="str">
        <f>IFERROR(VLOOKUP(AL73,'P1'!$B:$AP,41,FALSE),"")</f>
        <v/>
      </c>
      <c r="AM74" s="239" t="str">
        <f>IFERROR(VLOOKUP(AM73,'P1'!$B:$AP,41,FALSE),"")</f>
        <v/>
      </c>
      <c r="AN74" s="588"/>
      <c r="AO74" s="564"/>
      <c r="AP74" s="592"/>
      <c r="AQ74" s="593"/>
      <c r="AR74" s="564"/>
      <c r="AU74" s="240" t="str">
        <f>IFERROR(IF($D73="□",ROUNDDOWN($AO73/$AK$7,1),ROUNDDOWN($AO73/$AK$9,1)),"")</f>
        <v/>
      </c>
      <c r="AV74" s="240" t="str">
        <f>IFERROR(IF($D73="□",ROUNDDOWN($AN73/$AO$7,1),ROUNDDOWN($AN73/$AO$9,1)),"")</f>
        <v/>
      </c>
      <c r="AX74" s="240" t="str">
        <f>IFERROR(IF($D73="□",(VLOOKUP(F73,'[8]ますた君 '!$C:$E,3,FALSE)/($AK$7*4)),(VLOOKUP(F73,'[8]ますた君 '!$C:$E,3,FALSE)/($AK$9*4))),"")</f>
        <v/>
      </c>
      <c r="AY74" s="240" t="str">
        <f>IFERROR(IF($D73="□",(VLOOKUP(F73,'[8]ますた君 '!$C:$E,3,FALSE)/$AO$7),(VLOOKUP(F73,'[8]ますた君 '!$C:$E,3,FALSE)/$AO$9)),"")</f>
        <v/>
      </c>
    </row>
    <row r="75" spans="1:51" ht="12" customHeight="1">
      <c r="A75" s="568"/>
      <c r="B75" s="571"/>
      <c r="C75" s="574"/>
      <c r="D75" s="577"/>
      <c r="E75" s="580"/>
      <c r="F75" s="585"/>
      <c r="G75" s="586"/>
      <c r="H75" s="241" t="s">
        <v>374</v>
      </c>
      <c r="I75" s="239" t="str">
        <f>IFERROR(VLOOKUP(I73,'P1'!$B:$AP,31,FALSE),"")</f>
        <v/>
      </c>
      <c r="J75" s="239" t="str">
        <f>IFERROR(VLOOKUP(J73,'P1'!$B:$AP,31,FALSE),"")</f>
        <v/>
      </c>
      <c r="K75" s="239" t="str">
        <f>IFERROR(VLOOKUP(K73,'P1'!$B:$AP,31,FALSE),"")</f>
        <v/>
      </c>
      <c r="L75" s="239" t="str">
        <f>IFERROR(VLOOKUP(L73,'P1'!$B:$AP,31,FALSE),"")</f>
        <v/>
      </c>
      <c r="M75" s="239" t="str">
        <f>IFERROR(VLOOKUP(M73,'P1'!$B:$AP,31,FALSE),"")</f>
        <v/>
      </c>
      <c r="N75" s="239" t="str">
        <f>IFERROR(VLOOKUP(N73,'P1'!$B:$AP,31,FALSE),"")</f>
        <v/>
      </c>
      <c r="O75" s="239" t="str">
        <f>IFERROR(VLOOKUP(O73,'P1'!$B:$AP,31,FALSE),"")</f>
        <v/>
      </c>
      <c r="P75" s="239" t="str">
        <f>IFERROR(VLOOKUP(P73,'P1'!$B:$AP,31,FALSE),"")</f>
        <v/>
      </c>
      <c r="Q75" s="239" t="str">
        <f>IFERROR(VLOOKUP(Q73,'P1'!$B:$AP,31,FALSE),"")</f>
        <v/>
      </c>
      <c r="R75" s="239" t="str">
        <f>IFERROR(VLOOKUP(R73,'P1'!$B:$AP,31,FALSE),"")</f>
        <v/>
      </c>
      <c r="S75" s="239" t="str">
        <f>IFERROR(VLOOKUP(S73,'P1'!$B:$AP,31,FALSE),"")</f>
        <v/>
      </c>
      <c r="T75" s="239" t="str">
        <f>IFERROR(VLOOKUP(T73,'P1'!$B:$AP,31,FALSE),"")</f>
        <v/>
      </c>
      <c r="U75" s="239" t="str">
        <f>IFERROR(VLOOKUP(U73,'P1'!$B:$AP,31,FALSE),"")</f>
        <v/>
      </c>
      <c r="V75" s="239" t="str">
        <f>IFERROR(VLOOKUP(V73,'P1'!$B:$AP,31,FALSE),"")</f>
        <v/>
      </c>
      <c r="W75" s="239" t="str">
        <f>IFERROR(VLOOKUP(W73,'P1'!$B:$AP,31,FALSE),"")</f>
        <v/>
      </c>
      <c r="X75" s="239" t="str">
        <f>IFERROR(VLOOKUP(X73,'P1'!$B:$AP,31,FALSE),"")</f>
        <v/>
      </c>
      <c r="Y75" s="239" t="str">
        <f>IFERROR(VLOOKUP(Y73,'P1'!$B:$AP,31,FALSE),"")</f>
        <v/>
      </c>
      <c r="Z75" s="239" t="str">
        <f>IFERROR(VLOOKUP(Z73,'P1'!$B:$AP,31,FALSE),"")</f>
        <v/>
      </c>
      <c r="AA75" s="239" t="str">
        <f>IFERROR(VLOOKUP(AA73,'P1'!$B:$AP,31,FALSE),"")</f>
        <v/>
      </c>
      <c r="AB75" s="239" t="str">
        <f>IFERROR(VLOOKUP(AB73,'P1'!$B:$AP,31,FALSE),"")</f>
        <v/>
      </c>
      <c r="AC75" s="239" t="str">
        <f>IFERROR(VLOOKUP(AC73,'P1'!$B:$AP,31,FALSE),"")</f>
        <v/>
      </c>
      <c r="AD75" s="239" t="str">
        <f>IFERROR(VLOOKUP(AD73,'P1'!$B:$AP,31,FALSE),"")</f>
        <v/>
      </c>
      <c r="AE75" s="239" t="str">
        <f>IFERROR(VLOOKUP(AE73,'P1'!$B:$AP,31,FALSE),"")</f>
        <v/>
      </c>
      <c r="AF75" s="239" t="str">
        <f>IFERROR(VLOOKUP(AF73,'P1'!$B:$AP,31,FALSE),"")</f>
        <v/>
      </c>
      <c r="AG75" s="239" t="str">
        <f>IFERROR(VLOOKUP(AG73,'P1'!$B:$AP,31,FALSE),"")</f>
        <v/>
      </c>
      <c r="AH75" s="239" t="str">
        <f>IFERROR(VLOOKUP(AH73,'P1'!$B:$AP,31,FALSE),"")</f>
        <v/>
      </c>
      <c r="AI75" s="239" t="str">
        <f>IFERROR(VLOOKUP(AI73,'P1'!$B:$AP,31,FALSE),"")</f>
        <v/>
      </c>
      <c r="AJ75" s="239" t="str">
        <f>IFERROR(VLOOKUP(AJ73,'P1'!$B:$AP,31,FALSE),"")</f>
        <v/>
      </c>
      <c r="AK75" s="239" t="str">
        <f>IFERROR(VLOOKUP(AK73,'P1'!$B:$AP,31,FALSE),"")</f>
        <v/>
      </c>
      <c r="AL75" s="239" t="str">
        <f>IFERROR(VLOOKUP(AL73,'P1'!$B:$AP,31,FALSE),"")</f>
        <v/>
      </c>
      <c r="AM75" s="239" t="str">
        <f>IFERROR(VLOOKUP(AM73,'P1'!$B:$AP,31,FALSE),"")</f>
        <v/>
      </c>
      <c r="AN75" s="589"/>
      <c r="AO75" s="565"/>
      <c r="AP75" s="594"/>
      <c r="AQ75" s="595"/>
      <c r="AR75" s="565"/>
      <c r="AU75" s="242"/>
      <c r="AV75" s="242"/>
      <c r="AX75" s="242"/>
      <c r="AY75" s="242"/>
    </row>
    <row r="76" spans="1:51" ht="12" customHeight="1">
      <c r="A76" s="566">
        <v>19</v>
      </c>
      <c r="B76" s="569"/>
      <c r="C76" s="572"/>
      <c r="D76" s="575" t="s">
        <v>243</v>
      </c>
      <c r="E76" s="578"/>
      <c r="F76" s="581"/>
      <c r="G76" s="582"/>
      <c r="H76" s="236" t="s">
        <v>368</v>
      </c>
      <c r="I76" s="483"/>
      <c r="J76" s="483"/>
      <c r="K76" s="483"/>
      <c r="L76" s="483"/>
      <c r="M76" s="483"/>
      <c r="N76" s="483"/>
      <c r="O76" s="483"/>
      <c r="P76" s="483"/>
      <c r="Q76" s="483"/>
      <c r="R76" s="483"/>
      <c r="S76" s="483"/>
      <c r="T76" s="483"/>
      <c r="U76" s="483"/>
      <c r="V76" s="483"/>
      <c r="W76" s="483"/>
      <c r="X76" s="483"/>
      <c r="Y76" s="483"/>
      <c r="Z76" s="483"/>
      <c r="AA76" s="483"/>
      <c r="AB76" s="483"/>
      <c r="AC76" s="483"/>
      <c r="AD76" s="483"/>
      <c r="AE76" s="483"/>
      <c r="AF76" s="483"/>
      <c r="AG76" s="483"/>
      <c r="AH76" s="483"/>
      <c r="AI76" s="483"/>
      <c r="AJ76" s="483"/>
      <c r="AK76" s="483"/>
      <c r="AL76" s="483"/>
      <c r="AM76" s="483"/>
      <c r="AN76" s="587">
        <f>+SUM(I77:AM78)</f>
        <v>0</v>
      </c>
      <c r="AO76" s="563">
        <f>IF($AN$4="４週",AN76/4,AN76/(DAY(EOMONTH($I$20,0))/7))</f>
        <v>0</v>
      </c>
      <c r="AP76" s="590"/>
      <c r="AQ76" s="591"/>
      <c r="AR76" s="563" t="str">
        <f>IF(AN65="４週",AU77,AV77)</f>
        <v/>
      </c>
      <c r="AU76" s="237" t="s">
        <v>369</v>
      </c>
      <c r="AV76" s="237" t="s">
        <v>370</v>
      </c>
      <c r="AX76" s="237" t="s">
        <v>371</v>
      </c>
      <c r="AY76" s="237" t="s">
        <v>372</v>
      </c>
    </row>
    <row r="77" spans="1:51" ht="12" customHeight="1">
      <c r="A77" s="567"/>
      <c r="B77" s="570"/>
      <c r="C77" s="573"/>
      <c r="D77" s="576"/>
      <c r="E77" s="579"/>
      <c r="F77" s="583"/>
      <c r="G77" s="584"/>
      <c r="H77" s="238" t="s">
        <v>373</v>
      </c>
      <c r="I77" s="239" t="str">
        <f>IFERROR(VLOOKUP(I76,'P1'!$B:$AP,41,FALSE),"")</f>
        <v/>
      </c>
      <c r="J77" s="239" t="str">
        <f>IFERROR(VLOOKUP(J76,'P1'!$B:$AP,41,FALSE),"")</f>
        <v/>
      </c>
      <c r="K77" s="239" t="str">
        <f>IFERROR(VLOOKUP(K76,'P1'!$B:$AP,41,FALSE),"")</f>
        <v/>
      </c>
      <c r="L77" s="239" t="str">
        <f>IFERROR(VLOOKUP(L76,'P1'!$B:$AP,41,FALSE),"")</f>
        <v/>
      </c>
      <c r="M77" s="239" t="str">
        <f>IFERROR(VLOOKUP(M76,'P1'!$B:$AP,41,FALSE),"")</f>
        <v/>
      </c>
      <c r="N77" s="239" t="str">
        <f>IFERROR(VLOOKUP(N76,'P1'!$B:$AP,41,FALSE),"")</f>
        <v/>
      </c>
      <c r="O77" s="239" t="str">
        <f>IFERROR(VLOOKUP(O76,'P1'!$B:$AP,41,FALSE),"")</f>
        <v/>
      </c>
      <c r="P77" s="239" t="str">
        <f>IFERROR(VLOOKUP(P76,'P1'!$B:$AP,41,FALSE),"")</f>
        <v/>
      </c>
      <c r="Q77" s="239" t="str">
        <f>IFERROR(VLOOKUP(Q76,'P1'!$B:$AP,41,FALSE),"")</f>
        <v/>
      </c>
      <c r="R77" s="239" t="str">
        <f>IFERROR(VLOOKUP(R76,'P1'!$B:$AP,41,FALSE),"")</f>
        <v/>
      </c>
      <c r="S77" s="239" t="str">
        <f>IFERROR(VLOOKUP(S76,'P1'!$B:$AP,41,FALSE),"")</f>
        <v/>
      </c>
      <c r="T77" s="239" t="str">
        <f>IFERROR(VLOOKUP(T76,'P1'!$B:$AP,41,FALSE),"")</f>
        <v/>
      </c>
      <c r="U77" s="239" t="str">
        <f>IFERROR(VLOOKUP(U76,'P1'!$B:$AP,41,FALSE),"")</f>
        <v/>
      </c>
      <c r="V77" s="239" t="str">
        <f>IFERROR(VLOOKUP(V76,'P1'!$B:$AP,41,FALSE),"")</f>
        <v/>
      </c>
      <c r="W77" s="239" t="str">
        <f>IFERROR(VLOOKUP(W76,'P1'!$B:$AP,41,FALSE),"")</f>
        <v/>
      </c>
      <c r="X77" s="239" t="str">
        <f>IFERROR(VLOOKUP(X76,'P1'!$B:$AP,41,FALSE),"")</f>
        <v/>
      </c>
      <c r="Y77" s="239" t="str">
        <f>IFERROR(VLOOKUP(Y76,'P1'!$B:$AP,41,FALSE),"")</f>
        <v/>
      </c>
      <c r="Z77" s="239" t="str">
        <f>IFERROR(VLOOKUP(Z76,'P1'!$B:$AP,41,FALSE),"")</f>
        <v/>
      </c>
      <c r="AA77" s="239" t="str">
        <f>IFERROR(VLOOKUP(AA76,'P1'!$B:$AP,41,FALSE),"")</f>
        <v/>
      </c>
      <c r="AB77" s="239" t="str">
        <f>IFERROR(VLOOKUP(AB76,'P1'!$B:$AP,41,FALSE),"")</f>
        <v/>
      </c>
      <c r="AC77" s="239" t="str">
        <f>IFERROR(VLOOKUP(AC76,'P1'!$B:$AP,41,FALSE),"")</f>
        <v/>
      </c>
      <c r="AD77" s="239" t="str">
        <f>IFERROR(VLOOKUP(AD76,'P1'!$B:$AP,41,FALSE),"")</f>
        <v/>
      </c>
      <c r="AE77" s="239" t="str">
        <f>IFERROR(VLOOKUP(AE76,'P1'!$B:$AP,41,FALSE),"")</f>
        <v/>
      </c>
      <c r="AF77" s="239" t="str">
        <f>IFERROR(VLOOKUP(AF76,'P1'!$B:$AP,41,FALSE),"")</f>
        <v/>
      </c>
      <c r="AG77" s="239" t="str">
        <f>IFERROR(VLOOKUP(AG76,'P1'!$B:$AP,41,FALSE),"")</f>
        <v/>
      </c>
      <c r="AH77" s="239" t="str">
        <f>IFERROR(VLOOKUP(AH76,'P1'!$B:$AP,41,FALSE),"")</f>
        <v/>
      </c>
      <c r="AI77" s="239" t="str">
        <f>IFERROR(VLOOKUP(AI76,'P1'!$B:$AP,41,FALSE),"")</f>
        <v/>
      </c>
      <c r="AJ77" s="239" t="str">
        <f>IFERROR(VLOOKUP(AJ76,'P1'!$B:$AP,41,FALSE),"")</f>
        <v/>
      </c>
      <c r="AK77" s="239" t="str">
        <f>IFERROR(VLOOKUP(AK76,'P1'!$B:$AP,41,FALSE),"")</f>
        <v/>
      </c>
      <c r="AL77" s="239" t="str">
        <f>IFERROR(VLOOKUP(AL76,'P1'!$B:$AP,41,FALSE),"")</f>
        <v/>
      </c>
      <c r="AM77" s="239" t="str">
        <f>IFERROR(VLOOKUP(AM76,'P1'!$B:$AP,41,FALSE),"")</f>
        <v/>
      </c>
      <c r="AN77" s="588"/>
      <c r="AO77" s="564"/>
      <c r="AP77" s="592"/>
      <c r="AQ77" s="593"/>
      <c r="AR77" s="564"/>
      <c r="AU77" s="240" t="str">
        <f>IFERROR(IF($D76="□",ROUNDDOWN($AO76/$AK$7,1),ROUNDDOWN($AO76/$AK$9,1)),"")</f>
        <v/>
      </c>
      <c r="AV77" s="240" t="str">
        <f>IFERROR(IF($D76="□",ROUNDDOWN($AN76/$AO$7,1),ROUNDDOWN($AN76/$AO$9,1)),"")</f>
        <v/>
      </c>
      <c r="AX77" s="240" t="str">
        <f>IFERROR(IF($D76="□",(VLOOKUP(F76,'[8]ますた君 '!$C:$E,3,FALSE)/($AK$7*4)),(VLOOKUP(F76,'[8]ますた君 '!$C:$E,3,FALSE)/($AK$9*4))),"")</f>
        <v/>
      </c>
      <c r="AY77" s="240" t="str">
        <f>IFERROR(IF($D76="□",(VLOOKUP(F76,'[8]ますた君 '!$C:$E,3,FALSE)/$AO$7),(VLOOKUP(F76,'[8]ますた君 '!$C:$E,3,FALSE)/$AO$9)),"")</f>
        <v/>
      </c>
    </row>
    <row r="78" spans="1:51" ht="12" customHeight="1">
      <c r="A78" s="568"/>
      <c r="B78" s="571"/>
      <c r="C78" s="574"/>
      <c r="D78" s="577"/>
      <c r="E78" s="580"/>
      <c r="F78" s="585"/>
      <c r="G78" s="586"/>
      <c r="H78" s="241" t="s">
        <v>374</v>
      </c>
      <c r="I78" s="239" t="str">
        <f>IFERROR(VLOOKUP(I76,'P1'!$B:$AP,31,FALSE),"")</f>
        <v/>
      </c>
      <c r="J78" s="239" t="str">
        <f>IFERROR(VLOOKUP(J76,'P1'!$B:$AP,31,FALSE),"")</f>
        <v/>
      </c>
      <c r="K78" s="239" t="str">
        <f>IFERROR(VLOOKUP(K76,'P1'!$B:$AP,31,FALSE),"")</f>
        <v/>
      </c>
      <c r="L78" s="239" t="str">
        <f>IFERROR(VLOOKUP(L76,'P1'!$B:$AP,31,FALSE),"")</f>
        <v/>
      </c>
      <c r="M78" s="239" t="str">
        <f>IFERROR(VLOOKUP(M76,'P1'!$B:$AP,31,FALSE),"")</f>
        <v/>
      </c>
      <c r="N78" s="239" t="str">
        <f>IFERROR(VLOOKUP(N76,'P1'!$B:$AP,31,FALSE),"")</f>
        <v/>
      </c>
      <c r="O78" s="239" t="str">
        <f>IFERROR(VLOOKUP(O76,'P1'!$B:$AP,31,FALSE),"")</f>
        <v/>
      </c>
      <c r="P78" s="239" t="str">
        <f>IFERROR(VLOOKUP(P76,'P1'!$B:$AP,31,FALSE),"")</f>
        <v/>
      </c>
      <c r="Q78" s="239" t="str">
        <f>IFERROR(VLOOKUP(Q76,'P1'!$B:$AP,31,FALSE),"")</f>
        <v/>
      </c>
      <c r="R78" s="239" t="str">
        <f>IFERROR(VLOOKUP(R76,'P1'!$B:$AP,31,FALSE),"")</f>
        <v/>
      </c>
      <c r="S78" s="239" t="str">
        <f>IFERROR(VLOOKUP(S76,'P1'!$B:$AP,31,FALSE),"")</f>
        <v/>
      </c>
      <c r="T78" s="239" t="str">
        <f>IFERROR(VLOOKUP(T76,'P1'!$B:$AP,31,FALSE),"")</f>
        <v/>
      </c>
      <c r="U78" s="239" t="str">
        <f>IFERROR(VLOOKUP(U76,'P1'!$B:$AP,31,FALSE),"")</f>
        <v/>
      </c>
      <c r="V78" s="239" t="str">
        <f>IFERROR(VLOOKUP(V76,'P1'!$B:$AP,31,FALSE),"")</f>
        <v/>
      </c>
      <c r="W78" s="239" t="str">
        <f>IFERROR(VLOOKUP(W76,'P1'!$B:$AP,31,FALSE),"")</f>
        <v/>
      </c>
      <c r="X78" s="239" t="str">
        <f>IFERROR(VLOOKUP(X76,'P1'!$B:$AP,31,FALSE),"")</f>
        <v/>
      </c>
      <c r="Y78" s="239" t="str">
        <f>IFERROR(VLOOKUP(Y76,'P1'!$B:$AP,31,FALSE),"")</f>
        <v/>
      </c>
      <c r="Z78" s="239" t="str">
        <f>IFERROR(VLOOKUP(Z76,'P1'!$B:$AP,31,FALSE),"")</f>
        <v/>
      </c>
      <c r="AA78" s="239" t="str">
        <f>IFERROR(VLOOKUP(AA76,'P1'!$B:$AP,31,FALSE),"")</f>
        <v/>
      </c>
      <c r="AB78" s="239" t="str">
        <f>IFERROR(VLOOKUP(AB76,'P1'!$B:$AP,31,FALSE),"")</f>
        <v/>
      </c>
      <c r="AC78" s="239" t="str">
        <f>IFERROR(VLOOKUP(AC76,'P1'!$B:$AP,31,FALSE),"")</f>
        <v/>
      </c>
      <c r="AD78" s="239" t="str">
        <f>IFERROR(VLOOKUP(AD76,'P1'!$B:$AP,31,FALSE),"")</f>
        <v/>
      </c>
      <c r="AE78" s="239" t="str">
        <f>IFERROR(VLOOKUP(AE76,'P1'!$B:$AP,31,FALSE),"")</f>
        <v/>
      </c>
      <c r="AF78" s="239" t="str">
        <f>IFERROR(VLOOKUP(AF76,'P1'!$B:$AP,31,FALSE),"")</f>
        <v/>
      </c>
      <c r="AG78" s="239" t="str">
        <f>IFERROR(VLOOKUP(AG76,'P1'!$B:$AP,31,FALSE),"")</f>
        <v/>
      </c>
      <c r="AH78" s="239" t="str">
        <f>IFERROR(VLOOKUP(AH76,'P1'!$B:$AP,31,FALSE),"")</f>
        <v/>
      </c>
      <c r="AI78" s="239" t="str">
        <f>IFERROR(VLOOKUP(AI76,'P1'!$B:$AP,31,FALSE),"")</f>
        <v/>
      </c>
      <c r="AJ78" s="239" t="str">
        <f>IFERROR(VLOOKUP(AJ76,'P1'!$B:$AP,31,FALSE),"")</f>
        <v/>
      </c>
      <c r="AK78" s="239" t="str">
        <f>IFERROR(VLOOKUP(AK76,'P1'!$B:$AP,31,FALSE),"")</f>
        <v/>
      </c>
      <c r="AL78" s="239" t="str">
        <f>IFERROR(VLOOKUP(AL76,'P1'!$B:$AP,31,FALSE),"")</f>
        <v/>
      </c>
      <c r="AM78" s="239" t="str">
        <f>IFERROR(VLOOKUP(AM76,'P1'!$B:$AP,31,FALSE),"")</f>
        <v/>
      </c>
      <c r="AN78" s="589"/>
      <c r="AO78" s="565"/>
      <c r="AP78" s="594"/>
      <c r="AQ78" s="595"/>
      <c r="AR78" s="565"/>
      <c r="AU78" s="242"/>
      <c r="AV78" s="242"/>
      <c r="AX78" s="242"/>
      <c r="AY78" s="242"/>
    </row>
    <row r="79" spans="1:51" ht="12" customHeight="1">
      <c r="A79" s="566">
        <v>20</v>
      </c>
      <c r="B79" s="569"/>
      <c r="C79" s="572"/>
      <c r="D79" s="575" t="s">
        <v>243</v>
      </c>
      <c r="E79" s="578"/>
      <c r="F79" s="581"/>
      <c r="G79" s="582"/>
      <c r="H79" s="236" t="s">
        <v>368</v>
      </c>
      <c r="I79" s="483"/>
      <c r="J79" s="483"/>
      <c r="K79" s="483"/>
      <c r="L79" s="483"/>
      <c r="M79" s="483"/>
      <c r="N79" s="483"/>
      <c r="O79" s="483"/>
      <c r="P79" s="483"/>
      <c r="Q79" s="483"/>
      <c r="R79" s="483"/>
      <c r="S79" s="483"/>
      <c r="T79" s="483"/>
      <c r="U79" s="483"/>
      <c r="V79" s="483"/>
      <c r="W79" s="483"/>
      <c r="X79" s="483"/>
      <c r="Y79" s="483"/>
      <c r="Z79" s="483"/>
      <c r="AA79" s="483"/>
      <c r="AB79" s="483"/>
      <c r="AC79" s="483"/>
      <c r="AD79" s="483"/>
      <c r="AE79" s="483"/>
      <c r="AF79" s="483"/>
      <c r="AG79" s="483"/>
      <c r="AH79" s="483"/>
      <c r="AI79" s="483"/>
      <c r="AJ79" s="483"/>
      <c r="AK79" s="483"/>
      <c r="AL79" s="483"/>
      <c r="AM79" s="483"/>
      <c r="AN79" s="587">
        <f>+SUM(I80:AM81)</f>
        <v>0</v>
      </c>
      <c r="AO79" s="563">
        <f>IF($AN$4="４週",AN79/4,AN79/(DAY(EOMONTH($I$20,0))/7))</f>
        <v>0</v>
      </c>
      <c r="AP79" s="590"/>
      <c r="AQ79" s="591"/>
      <c r="AR79" s="563" t="str">
        <f>IF(AN68="４週",AU80,AV80)</f>
        <v/>
      </c>
      <c r="AU79" s="237" t="s">
        <v>369</v>
      </c>
      <c r="AV79" s="237" t="s">
        <v>370</v>
      </c>
      <c r="AX79" s="237" t="s">
        <v>371</v>
      </c>
      <c r="AY79" s="237" t="s">
        <v>372</v>
      </c>
    </row>
    <row r="80" spans="1:51" ht="12" customHeight="1">
      <c r="A80" s="567"/>
      <c r="B80" s="570"/>
      <c r="C80" s="573"/>
      <c r="D80" s="576"/>
      <c r="E80" s="579"/>
      <c r="F80" s="583"/>
      <c r="G80" s="584"/>
      <c r="H80" s="238" t="s">
        <v>373</v>
      </c>
      <c r="I80" s="239" t="str">
        <f>IFERROR(VLOOKUP(I79,'P1'!$B:$AP,41,FALSE),"")</f>
        <v/>
      </c>
      <c r="J80" s="239" t="str">
        <f>IFERROR(VLOOKUP(J79,'P1'!$B:$AP,41,FALSE),"")</f>
        <v/>
      </c>
      <c r="K80" s="239" t="str">
        <f>IFERROR(VLOOKUP(K79,'P1'!$B:$AP,41,FALSE),"")</f>
        <v/>
      </c>
      <c r="L80" s="239" t="str">
        <f>IFERROR(VLOOKUP(L79,'P1'!$B:$AP,41,FALSE),"")</f>
        <v/>
      </c>
      <c r="M80" s="239" t="str">
        <f>IFERROR(VLOOKUP(M79,'P1'!$B:$AP,41,FALSE),"")</f>
        <v/>
      </c>
      <c r="N80" s="239" t="str">
        <f>IFERROR(VLOOKUP(N79,'P1'!$B:$AP,41,FALSE),"")</f>
        <v/>
      </c>
      <c r="O80" s="239" t="str">
        <f>IFERROR(VLOOKUP(O79,'P1'!$B:$AP,41,FALSE),"")</f>
        <v/>
      </c>
      <c r="P80" s="239" t="str">
        <f>IFERROR(VLOOKUP(P79,'P1'!$B:$AP,41,FALSE),"")</f>
        <v/>
      </c>
      <c r="Q80" s="239" t="str">
        <f>IFERROR(VLOOKUP(Q79,'P1'!$B:$AP,41,FALSE),"")</f>
        <v/>
      </c>
      <c r="R80" s="239" t="str">
        <f>IFERROR(VLOOKUP(R79,'P1'!$B:$AP,41,FALSE),"")</f>
        <v/>
      </c>
      <c r="S80" s="239" t="str">
        <f>IFERROR(VLOOKUP(S79,'P1'!$B:$AP,41,FALSE),"")</f>
        <v/>
      </c>
      <c r="T80" s="239" t="str">
        <f>IFERROR(VLOOKUP(T79,'P1'!$B:$AP,41,FALSE),"")</f>
        <v/>
      </c>
      <c r="U80" s="239" t="str">
        <f>IFERROR(VLOOKUP(U79,'P1'!$B:$AP,41,FALSE),"")</f>
        <v/>
      </c>
      <c r="V80" s="239" t="str">
        <f>IFERROR(VLOOKUP(V79,'P1'!$B:$AP,41,FALSE),"")</f>
        <v/>
      </c>
      <c r="W80" s="239" t="str">
        <f>IFERROR(VLOOKUP(W79,'P1'!$B:$AP,41,FALSE),"")</f>
        <v/>
      </c>
      <c r="X80" s="239" t="str">
        <f>IFERROR(VLOOKUP(X79,'P1'!$B:$AP,41,FALSE),"")</f>
        <v/>
      </c>
      <c r="Y80" s="239" t="str">
        <f>IFERROR(VLOOKUP(Y79,'P1'!$B:$AP,41,FALSE),"")</f>
        <v/>
      </c>
      <c r="Z80" s="239" t="str">
        <f>IFERROR(VLOOKUP(Z79,'P1'!$B:$AP,41,FALSE),"")</f>
        <v/>
      </c>
      <c r="AA80" s="239" t="str">
        <f>IFERROR(VLOOKUP(AA79,'P1'!$B:$AP,41,FALSE),"")</f>
        <v/>
      </c>
      <c r="AB80" s="239" t="str">
        <f>IFERROR(VLOOKUP(AB79,'P1'!$B:$AP,41,FALSE),"")</f>
        <v/>
      </c>
      <c r="AC80" s="239" t="str">
        <f>IFERROR(VLOOKUP(AC79,'P1'!$B:$AP,41,FALSE),"")</f>
        <v/>
      </c>
      <c r="AD80" s="239" t="str">
        <f>IFERROR(VLOOKUP(AD79,'P1'!$B:$AP,41,FALSE),"")</f>
        <v/>
      </c>
      <c r="AE80" s="239" t="str">
        <f>IFERROR(VLOOKUP(AE79,'P1'!$B:$AP,41,FALSE),"")</f>
        <v/>
      </c>
      <c r="AF80" s="239" t="str">
        <f>IFERROR(VLOOKUP(AF79,'P1'!$B:$AP,41,FALSE),"")</f>
        <v/>
      </c>
      <c r="AG80" s="239" t="str">
        <f>IFERROR(VLOOKUP(AG79,'P1'!$B:$AP,41,FALSE),"")</f>
        <v/>
      </c>
      <c r="AH80" s="239" t="str">
        <f>IFERROR(VLOOKUP(AH79,'P1'!$B:$AP,41,FALSE),"")</f>
        <v/>
      </c>
      <c r="AI80" s="239" t="str">
        <f>IFERROR(VLOOKUP(AI79,'P1'!$B:$AP,41,FALSE),"")</f>
        <v/>
      </c>
      <c r="AJ80" s="239" t="str">
        <f>IFERROR(VLOOKUP(AJ79,'P1'!$B:$AP,41,FALSE),"")</f>
        <v/>
      </c>
      <c r="AK80" s="239" t="str">
        <f>IFERROR(VLOOKUP(AK79,'P1'!$B:$AP,41,FALSE),"")</f>
        <v/>
      </c>
      <c r="AL80" s="239" t="str">
        <f>IFERROR(VLOOKUP(AL79,'P1'!$B:$AP,41,FALSE),"")</f>
        <v/>
      </c>
      <c r="AM80" s="239" t="str">
        <f>IFERROR(VLOOKUP(AM79,'P1'!$B:$AP,41,FALSE),"")</f>
        <v/>
      </c>
      <c r="AN80" s="588"/>
      <c r="AO80" s="564"/>
      <c r="AP80" s="592"/>
      <c r="AQ80" s="593"/>
      <c r="AR80" s="564"/>
      <c r="AU80" s="240" t="str">
        <f>IFERROR(IF($D79="□",ROUNDDOWN($AO79/$AK$7,1),ROUNDDOWN($AO79/$AK$9,1)),"")</f>
        <v/>
      </c>
      <c r="AV80" s="240" t="str">
        <f>IFERROR(IF($D79="□",ROUNDDOWN($AN79/$AO$7,1),ROUNDDOWN($AN79/$AO$9,1)),"")</f>
        <v/>
      </c>
      <c r="AX80" s="240" t="str">
        <f>IFERROR(IF($D79="□",(VLOOKUP(F79,'[8]ますた君 '!$C:$E,3,FALSE)/($AK$7*4)),(VLOOKUP(F79,'[8]ますた君 '!$C:$E,3,FALSE)/($AK$9*4))),"")</f>
        <v/>
      </c>
      <c r="AY80" s="240" t="str">
        <f>IFERROR(IF($D79="□",(VLOOKUP(F79,'[8]ますた君 '!$C:$E,3,FALSE)/$AO$7),(VLOOKUP(F79,'[8]ますた君 '!$C:$E,3,FALSE)/$AO$9)),"")</f>
        <v/>
      </c>
    </row>
    <row r="81" spans="1:51" ht="12" customHeight="1">
      <c r="A81" s="568"/>
      <c r="B81" s="571"/>
      <c r="C81" s="574"/>
      <c r="D81" s="577"/>
      <c r="E81" s="580"/>
      <c r="F81" s="585"/>
      <c r="G81" s="586"/>
      <c r="H81" s="241" t="s">
        <v>374</v>
      </c>
      <c r="I81" s="239" t="str">
        <f>IFERROR(VLOOKUP(I79,'P1'!$B:$AP,31,FALSE),"")</f>
        <v/>
      </c>
      <c r="J81" s="239" t="str">
        <f>IFERROR(VLOOKUP(J79,'P1'!$B:$AP,31,FALSE),"")</f>
        <v/>
      </c>
      <c r="K81" s="239" t="str">
        <f>IFERROR(VLOOKUP(K79,'P1'!$B:$AP,31,FALSE),"")</f>
        <v/>
      </c>
      <c r="L81" s="239" t="str">
        <f>IFERROR(VLOOKUP(L79,'P1'!$B:$AP,31,FALSE),"")</f>
        <v/>
      </c>
      <c r="M81" s="239" t="str">
        <f>IFERROR(VLOOKUP(M79,'P1'!$B:$AP,31,FALSE),"")</f>
        <v/>
      </c>
      <c r="N81" s="239" t="str">
        <f>IFERROR(VLOOKUP(N79,'P1'!$B:$AP,31,FALSE),"")</f>
        <v/>
      </c>
      <c r="O81" s="239" t="str">
        <f>IFERROR(VLOOKUP(O79,'P1'!$B:$AP,31,FALSE),"")</f>
        <v/>
      </c>
      <c r="P81" s="239" t="str">
        <f>IFERROR(VLOOKUP(P79,'P1'!$B:$AP,31,FALSE),"")</f>
        <v/>
      </c>
      <c r="Q81" s="239" t="str">
        <f>IFERROR(VLOOKUP(Q79,'P1'!$B:$AP,31,FALSE),"")</f>
        <v/>
      </c>
      <c r="R81" s="239" t="str">
        <f>IFERROR(VLOOKUP(R79,'P1'!$B:$AP,31,FALSE),"")</f>
        <v/>
      </c>
      <c r="S81" s="239" t="str">
        <f>IFERROR(VLOOKUP(S79,'P1'!$B:$AP,31,FALSE),"")</f>
        <v/>
      </c>
      <c r="T81" s="239" t="str">
        <f>IFERROR(VLOOKUP(T79,'P1'!$B:$AP,31,FALSE),"")</f>
        <v/>
      </c>
      <c r="U81" s="239" t="str">
        <f>IFERROR(VLOOKUP(U79,'P1'!$B:$AP,31,FALSE),"")</f>
        <v/>
      </c>
      <c r="V81" s="239" t="str">
        <f>IFERROR(VLOOKUP(V79,'P1'!$B:$AP,31,FALSE),"")</f>
        <v/>
      </c>
      <c r="W81" s="239" t="str">
        <f>IFERROR(VLOOKUP(W79,'P1'!$B:$AP,31,FALSE),"")</f>
        <v/>
      </c>
      <c r="X81" s="239" t="str">
        <f>IFERROR(VLOOKUP(X79,'P1'!$B:$AP,31,FALSE),"")</f>
        <v/>
      </c>
      <c r="Y81" s="239" t="str">
        <f>IFERROR(VLOOKUP(Y79,'P1'!$B:$AP,31,FALSE),"")</f>
        <v/>
      </c>
      <c r="Z81" s="239" t="str">
        <f>IFERROR(VLOOKUP(Z79,'P1'!$B:$AP,31,FALSE),"")</f>
        <v/>
      </c>
      <c r="AA81" s="239" t="str">
        <f>IFERROR(VLOOKUP(AA79,'P1'!$B:$AP,31,FALSE),"")</f>
        <v/>
      </c>
      <c r="AB81" s="239" t="str">
        <f>IFERROR(VLOOKUP(AB79,'P1'!$B:$AP,31,FALSE),"")</f>
        <v/>
      </c>
      <c r="AC81" s="239" t="str">
        <f>IFERROR(VLOOKUP(AC79,'P1'!$B:$AP,31,FALSE),"")</f>
        <v/>
      </c>
      <c r="AD81" s="239" t="str">
        <f>IFERROR(VLOOKUP(AD79,'P1'!$B:$AP,31,FALSE),"")</f>
        <v/>
      </c>
      <c r="AE81" s="239" t="str">
        <f>IFERROR(VLOOKUP(AE79,'P1'!$B:$AP,31,FALSE),"")</f>
        <v/>
      </c>
      <c r="AF81" s="239" t="str">
        <f>IFERROR(VLOOKUP(AF79,'P1'!$B:$AP,31,FALSE),"")</f>
        <v/>
      </c>
      <c r="AG81" s="239" t="str">
        <f>IFERROR(VLOOKUP(AG79,'P1'!$B:$AP,31,FALSE),"")</f>
        <v/>
      </c>
      <c r="AH81" s="239" t="str">
        <f>IFERROR(VLOOKUP(AH79,'P1'!$B:$AP,31,FALSE),"")</f>
        <v/>
      </c>
      <c r="AI81" s="239" t="str">
        <f>IFERROR(VLOOKUP(AI79,'P1'!$B:$AP,31,FALSE),"")</f>
        <v/>
      </c>
      <c r="AJ81" s="239" t="str">
        <f>IFERROR(VLOOKUP(AJ79,'P1'!$B:$AP,31,FALSE),"")</f>
        <v/>
      </c>
      <c r="AK81" s="239" t="str">
        <f>IFERROR(VLOOKUP(AK79,'P1'!$B:$AP,31,FALSE),"")</f>
        <v/>
      </c>
      <c r="AL81" s="239" t="str">
        <f>IFERROR(VLOOKUP(AL79,'P1'!$B:$AP,31,FALSE),"")</f>
        <v/>
      </c>
      <c r="AM81" s="239" t="str">
        <f>IFERROR(VLOOKUP(AM79,'P1'!$B:$AP,31,FALSE),"")</f>
        <v/>
      </c>
      <c r="AN81" s="589"/>
      <c r="AO81" s="565"/>
      <c r="AP81" s="594"/>
      <c r="AQ81" s="595"/>
      <c r="AR81" s="565"/>
      <c r="AU81" s="242"/>
      <c r="AV81" s="242"/>
      <c r="AX81" s="242"/>
      <c r="AY81" s="242"/>
    </row>
    <row r="82" spans="1:51" ht="12" customHeight="1">
      <c r="A82" s="566">
        <v>21</v>
      </c>
      <c r="B82" s="569"/>
      <c r="C82" s="572"/>
      <c r="D82" s="575" t="s">
        <v>243</v>
      </c>
      <c r="E82" s="578"/>
      <c r="F82" s="581"/>
      <c r="G82" s="582"/>
      <c r="H82" s="236" t="s">
        <v>368</v>
      </c>
      <c r="I82" s="483"/>
      <c r="J82" s="483"/>
      <c r="K82" s="483"/>
      <c r="L82" s="483"/>
      <c r="M82" s="483"/>
      <c r="N82" s="483"/>
      <c r="O82" s="483"/>
      <c r="P82" s="483"/>
      <c r="Q82" s="483"/>
      <c r="R82" s="483"/>
      <c r="S82" s="483"/>
      <c r="T82" s="483"/>
      <c r="U82" s="483"/>
      <c r="V82" s="483"/>
      <c r="W82" s="483"/>
      <c r="X82" s="483"/>
      <c r="Y82" s="483"/>
      <c r="Z82" s="483"/>
      <c r="AA82" s="483"/>
      <c r="AB82" s="483"/>
      <c r="AC82" s="483"/>
      <c r="AD82" s="483"/>
      <c r="AE82" s="483"/>
      <c r="AF82" s="483"/>
      <c r="AG82" s="483"/>
      <c r="AH82" s="483"/>
      <c r="AI82" s="483"/>
      <c r="AJ82" s="483"/>
      <c r="AK82" s="483"/>
      <c r="AL82" s="483"/>
      <c r="AM82" s="483"/>
      <c r="AN82" s="587">
        <f>+SUM(I83:AM84)</f>
        <v>0</v>
      </c>
      <c r="AO82" s="563">
        <f>IF($AN$4="４週",AN82/4,AN82/(DAY(EOMONTH($I$20,0))/7))</f>
        <v>0</v>
      </c>
      <c r="AP82" s="590"/>
      <c r="AQ82" s="591"/>
      <c r="AR82" s="563" t="str">
        <f>IF(AN64="４週",AU83,AV83)</f>
        <v/>
      </c>
      <c r="AS82" s="205"/>
      <c r="AT82" s="206"/>
      <c r="AU82" s="237" t="s">
        <v>369</v>
      </c>
      <c r="AV82" s="237" t="s">
        <v>370</v>
      </c>
      <c r="AX82" s="237" t="s">
        <v>371</v>
      </c>
      <c r="AY82" s="237" t="s">
        <v>372</v>
      </c>
    </row>
    <row r="83" spans="1:51" ht="12" customHeight="1">
      <c r="A83" s="567"/>
      <c r="B83" s="570"/>
      <c r="C83" s="573"/>
      <c r="D83" s="576"/>
      <c r="E83" s="579"/>
      <c r="F83" s="583"/>
      <c r="G83" s="584"/>
      <c r="H83" s="238" t="s">
        <v>373</v>
      </c>
      <c r="I83" s="239" t="str">
        <f>IFERROR(VLOOKUP(I82,'P1'!$B:$AP,41,FALSE),"")</f>
        <v/>
      </c>
      <c r="J83" s="239" t="str">
        <f>IFERROR(VLOOKUP(J82,'P1'!$B:$AP,41,FALSE),"")</f>
        <v/>
      </c>
      <c r="K83" s="239" t="str">
        <f>IFERROR(VLOOKUP(K82,'P1'!$B:$AP,41,FALSE),"")</f>
        <v/>
      </c>
      <c r="L83" s="239" t="str">
        <f>IFERROR(VLOOKUP(L82,'P1'!$B:$AP,41,FALSE),"")</f>
        <v/>
      </c>
      <c r="M83" s="239" t="str">
        <f>IFERROR(VLOOKUP(M82,'P1'!$B:$AP,41,FALSE),"")</f>
        <v/>
      </c>
      <c r="N83" s="239" t="str">
        <f>IFERROR(VLOOKUP(N82,'P1'!$B:$AP,41,FALSE),"")</f>
        <v/>
      </c>
      <c r="O83" s="239" t="str">
        <f>IFERROR(VLOOKUP(O82,'P1'!$B:$AP,41,FALSE),"")</f>
        <v/>
      </c>
      <c r="P83" s="239" t="str">
        <f>IFERROR(VLOOKUP(P82,'P1'!$B:$AP,41,FALSE),"")</f>
        <v/>
      </c>
      <c r="Q83" s="239" t="str">
        <f>IFERROR(VLOOKUP(Q82,'P1'!$B:$AP,41,FALSE),"")</f>
        <v/>
      </c>
      <c r="R83" s="239" t="str">
        <f>IFERROR(VLOOKUP(R82,'P1'!$B:$AP,41,FALSE),"")</f>
        <v/>
      </c>
      <c r="S83" s="239" t="str">
        <f>IFERROR(VLOOKUP(S82,'P1'!$B:$AP,41,FALSE),"")</f>
        <v/>
      </c>
      <c r="T83" s="239" t="str">
        <f>IFERROR(VLOOKUP(T82,'P1'!$B:$AP,41,FALSE),"")</f>
        <v/>
      </c>
      <c r="U83" s="239" t="str">
        <f>IFERROR(VLOOKUP(U82,'P1'!$B:$AP,41,FALSE),"")</f>
        <v/>
      </c>
      <c r="V83" s="239" t="str">
        <f>IFERROR(VLOOKUP(V82,'P1'!$B:$AP,41,FALSE),"")</f>
        <v/>
      </c>
      <c r="W83" s="239" t="str">
        <f>IFERROR(VLOOKUP(W82,'P1'!$B:$AP,41,FALSE),"")</f>
        <v/>
      </c>
      <c r="X83" s="239" t="str">
        <f>IFERROR(VLOOKUP(X82,'P1'!$B:$AP,41,FALSE),"")</f>
        <v/>
      </c>
      <c r="Y83" s="239" t="str">
        <f>IFERROR(VLOOKUP(Y82,'P1'!$B:$AP,41,FALSE),"")</f>
        <v/>
      </c>
      <c r="Z83" s="239" t="str">
        <f>IFERROR(VLOOKUP(Z82,'P1'!$B:$AP,41,FALSE),"")</f>
        <v/>
      </c>
      <c r="AA83" s="239" t="str">
        <f>IFERROR(VLOOKUP(AA82,'P1'!$B:$AP,41,FALSE),"")</f>
        <v/>
      </c>
      <c r="AB83" s="239" t="str">
        <f>IFERROR(VLOOKUP(AB82,'P1'!$B:$AP,41,FALSE),"")</f>
        <v/>
      </c>
      <c r="AC83" s="239" t="str">
        <f>IFERROR(VLOOKUP(AC82,'P1'!$B:$AP,41,FALSE),"")</f>
        <v/>
      </c>
      <c r="AD83" s="239" t="str">
        <f>IFERROR(VLOOKUP(AD82,'P1'!$B:$AP,41,FALSE),"")</f>
        <v/>
      </c>
      <c r="AE83" s="239" t="str">
        <f>IFERROR(VLOOKUP(AE82,'P1'!$B:$AP,41,FALSE),"")</f>
        <v/>
      </c>
      <c r="AF83" s="239" t="str">
        <f>IFERROR(VLOOKUP(AF82,'P1'!$B:$AP,41,FALSE),"")</f>
        <v/>
      </c>
      <c r="AG83" s="239" t="str">
        <f>IFERROR(VLOOKUP(AG82,'P1'!$B:$AP,41,FALSE),"")</f>
        <v/>
      </c>
      <c r="AH83" s="239" t="str">
        <f>IFERROR(VLOOKUP(AH82,'P1'!$B:$AP,41,FALSE),"")</f>
        <v/>
      </c>
      <c r="AI83" s="239" t="str">
        <f>IFERROR(VLOOKUP(AI82,'P1'!$B:$AP,41,FALSE),"")</f>
        <v/>
      </c>
      <c r="AJ83" s="239" t="str">
        <f>IFERROR(VLOOKUP(AJ82,'P1'!$B:$AP,41,FALSE),"")</f>
        <v/>
      </c>
      <c r="AK83" s="239" t="str">
        <f>IFERROR(VLOOKUP(AK82,'P1'!$B:$AP,41,FALSE),"")</f>
        <v/>
      </c>
      <c r="AL83" s="239" t="str">
        <f>IFERROR(VLOOKUP(AL82,'P1'!$B:$AP,41,FALSE),"")</f>
        <v/>
      </c>
      <c r="AM83" s="239" t="str">
        <f>IFERROR(VLOOKUP(AM82,'P1'!$B:$AP,41,FALSE),"")</f>
        <v/>
      </c>
      <c r="AN83" s="588"/>
      <c r="AO83" s="564"/>
      <c r="AP83" s="592"/>
      <c r="AQ83" s="593"/>
      <c r="AR83" s="564"/>
      <c r="AS83" s="205"/>
      <c r="AT83" s="206"/>
      <c r="AU83" s="240" t="str">
        <f>IFERROR(IF($D82="□",ROUNDDOWN($AO82/$AK$7,1),ROUNDDOWN($AO82/$AK$9,1)),"")</f>
        <v/>
      </c>
      <c r="AV83" s="240" t="str">
        <f>IFERROR(IF($D82="□",ROUNDDOWN($AN82/$AO$7,1),ROUNDDOWN($AN82/$AO$9,1)),"")</f>
        <v/>
      </c>
      <c r="AX83" s="240" t="str">
        <f>IFERROR(IF($D82="□",(VLOOKUP(F82,'[8]ますた君 '!$C:$E,3,FALSE)/($AK$7*4)),(VLOOKUP(F82,'[8]ますた君 '!$C:$E,3,FALSE)/($AK$9*4))),"")</f>
        <v/>
      </c>
      <c r="AY83" s="240" t="str">
        <f>IFERROR(IF($D82="□",(VLOOKUP(F82,'[8]ますた君 '!$C:$E,3,FALSE)/$AO$7),(VLOOKUP(F82,'[8]ますた君 '!$C:$E,3,FALSE)/$AO$9)),"")</f>
        <v/>
      </c>
    </row>
    <row r="84" spans="1:51" ht="12" customHeight="1">
      <c r="A84" s="568"/>
      <c r="B84" s="571"/>
      <c r="C84" s="574"/>
      <c r="D84" s="577"/>
      <c r="E84" s="580"/>
      <c r="F84" s="585"/>
      <c r="G84" s="586"/>
      <c r="H84" s="241" t="s">
        <v>374</v>
      </c>
      <c r="I84" s="239" t="str">
        <f>IFERROR(VLOOKUP(I82,'P1'!$B:$AP,31,FALSE),"")</f>
        <v/>
      </c>
      <c r="J84" s="239" t="str">
        <f>IFERROR(VLOOKUP(J82,'P1'!$B:$AP,31,FALSE),"")</f>
        <v/>
      </c>
      <c r="K84" s="239" t="str">
        <f>IFERROR(VLOOKUP(K82,'P1'!$B:$AP,31,FALSE),"")</f>
        <v/>
      </c>
      <c r="L84" s="239" t="str">
        <f>IFERROR(VLOOKUP(L82,'P1'!$B:$AP,31,FALSE),"")</f>
        <v/>
      </c>
      <c r="M84" s="239" t="str">
        <f>IFERROR(VLOOKUP(M82,'P1'!$B:$AP,31,FALSE),"")</f>
        <v/>
      </c>
      <c r="N84" s="239" t="str">
        <f>IFERROR(VLOOKUP(N82,'P1'!$B:$AP,31,FALSE),"")</f>
        <v/>
      </c>
      <c r="O84" s="239" t="str">
        <f>IFERROR(VLOOKUP(O82,'P1'!$B:$AP,31,FALSE),"")</f>
        <v/>
      </c>
      <c r="P84" s="239" t="str">
        <f>IFERROR(VLOOKUP(P82,'P1'!$B:$AP,31,FALSE),"")</f>
        <v/>
      </c>
      <c r="Q84" s="239" t="str">
        <f>IFERROR(VLOOKUP(Q82,'P1'!$B:$AP,31,FALSE),"")</f>
        <v/>
      </c>
      <c r="R84" s="239" t="str">
        <f>IFERROR(VLOOKUP(R82,'P1'!$B:$AP,31,FALSE),"")</f>
        <v/>
      </c>
      <c r="S84" s="239" t="str">
        <f>IFERROR(VLOOKUP(S82,'P1'!$B:$AP,31,FALSE),"")</f>
        <v/>
      </c>
      <c r="T84" s="239" t="str">
        <f>IFERROR(VLOOKUP(T82,'P1'!$B:$AP,31,FALSE),"")</f>
        <v/>
      </c>
      <c r="U84" s="239" t="str">
        <f>IFERROR(VLOOKUP(U82,'P1'!$B:$AP,31,FALSE),"")</f>
        <v/>
      </c>
      <c r="V84" s="239" t="str">
        <f>IFERROR(VLOOKUP(V82,'P1'!$B:$AP,31,FALSE),"")</f>
        <v/>
      </c>
      <c r="W84" s="239" t="str">
        <f>IFERROR(VLOOKUP(W82,'P1'!$B:$AP,31,FALSE),"")</f>
        <v/>
      </c>
      <c r="X84" s="239" t="str">
        <f>IFERROR(VLOOKUP(X82,'P1'!$B:$AP,31,FALSE),"")</f>
        <v/>
      </c>
      <c r="Y84" s="239" t="str">
        <f>IFERROR(VLOOKUP(Y82,'P1'!$B:$AP,31,FALSE),"")</f>
        <v/>
      </c>
      <c r="Z84" s="239" t="str">
        <f>IFERROR(VLOOKUP(Z82,'P1'!$B:$AP,31,FALSE),"")</f>
        <v/>
      </c>
      <c r="AA84" s="239" t="str">
        <f>IFERROR(VLOOKUP(AA82,'P1'!$B:$AP,31,FALSE),"")</f>
        <v/>
      </c>
      <c r="AB84" s="239" t="str">
        <f>IFERROR(VLOOKUP(AB82,'P1'!$B:$AP,31,FALSE),"")</f>
        <v/>
      </c>
      <c r="AC84" s="239" t="str">
        <f>IFERROR(VLOOKUP(AC82,'P1'!$B:$AP,31,FALSE),"")</f>
        <v/>
      </c>
      <c r="AD84" s="239" t="str">
        <f>IFERROR(VLOOKUP(AD82,'P1'!$B:$AP,31,FALSE),"")</f>
        <v/>
      </c>
      <c r="AE84" s="239" t="str">
        <f>IFERROR(VLOOKUP(AE82,'P1'!$B:$AP,31,FALSE),"")</f>
        <v/>
      </c>
      <c r="AF84" s="239" t="str">
        <f>IFERROR(VLOOKUP(AF82,'P1'!$B:$AP,31,FALSE),"")</f>
        <v/>
      </c>
      <c r="AG84" s="239" t="str">
        <f>IFERROR(VLOOKUP(AG82,'P1'!$B:$AP,31,FALSE),"")</f>
        <v/>
      </c>
      <c r="AH84" s="239" t="str">
        <f>IFERROR(VLOOKUP(AH82,'P1'!$B:$AP,31,FALSE),"")</f>
        <v/>
      </c>
      <c r="AI84" s="239" t="str">
        <f>IFERROR(VLOOKUP(AI82,'P1'!$B:$AP,31,FALSE),"")</f>
        <v/>
      </c>
      <c r="AJ84" s="239" t="str">
        <f>IFERROR(VLOOKUP(AJ82,'P1'!$B:$AP,31,FALSE),"")</f>
        <v/>
      </c>
      <c r="AK84" s="239" t="str">
        <f>IFERROR(VLOOKUP(AK82,'P1'!$B:$AP,31,FALSE),"")</f>
        <v/>
      </c>
      <c r="AL84" s="239" t="str">
        <f>IFERROR(VLOOKUP(AL82,'P1'!$B:$AP,31,FALSE),"")</f>
        <v/>
      </c>
      <c r="AM84" s="239" t="str">
        <f>IFERROR(VLOOKUP(AM82,'P1'!$B:$AP,31,FALSE),"")</f>
        <v/>
      </c>
      <c r="AN84" s="589"/>
      <c r="AO84" s="565"/>
      <c r="AP84" s="594"/>
      <c r="AQ84" s="595"/>
      <c r="AR84" s="565"/>
      <c r="AS84" s="211"/>
      <c r="AT84" s="206"/>
      <c r="AU84" s="242"/>
      <c r="AV84" s="242"/>
      <c r="AX84" s="242"/>
      <c r="AY84" s="242"/>
    </row>
    <row r="85" spans="1:51" ht="12" customHeight="1">
      <c r="A85" s="566">
        <v>22</v>
      </c>
      <c r="B85" s="569"/>
      <c r="C85" s="572"/>
      <c r="D85" s="575" t="s">
        <v>243</v>
      </c>
      <c r="E85" s="578"/>
      <c r="F85" s="581"/>
      <c r="G85" s="582"/>
      <c r="H85" s="236" t="s">
        <v>368</v>
      </c>
      <c r="I85" s="483"/>
      <c r="J85" s="483"/>
      <c r="K85" s="483"/>
      <c r="L85" s="483"/>
      <c r="M85" s="483"/>
      <c r="N85" s="483"/>
      <c r="O85" s="483"/>
      <c r="P85" s="483"/>
      <c r="Q85" s="483"/>
      <c r="R85" s="483"/>
      <c r="S85" s="483"/>
      <c r="T85" s="483"/>
      <c r="U85" s="483"/>
      <c r="V85" s="483"/>
      <c r="W85" s="483"/>
      <c r="X85" s="483"/>
      <c r="Y85" s="483"/>
      <c r="Z85" s="483"/>
      <c r="AA85" s="483"/>
      <c r="AB85" s="483"/>
      <c r="AC85" s="483"/>
      <c r="AD85" s="483"/>
      <c r="AE85" s="483"/>
      <c r="AF85" s="483"/>
      <c r="AG85" s="483"/>
      <c r="AH85" s="483"/>
      <c r="AI85" s="483"/>
      <c r="AJ85" s="483"/>
      <c r="AK85" s="483"/>
      <c r="AL85" s="483"/>
      <c r="AM85" s="483"/>
      <c r="AN85" s="587">
        <f>+SUM(I86:AM87)</f>
        <v>0</v>
      </c>
      <c r="AO85" s="563">
        <f>IF($AN$4="４週",AN85/4,AN85/(DAY(EOMONTH($I$20,0))/7))</f>
        <v>0</v>
      </c>
      <c r="AP85" s="590"/>
      <c r="AQ85" s="591"/>
      <c r="AR85" s="563" t="str">
        <f>IF(AN67="４週",AU86,AV86)</f>
        <v/>
      </c>
      <c r="AS85" s="211"/>
      <c r="AT85" s="206"/>
      <c r="AU85" s="237" t="s">
        <v>369</v>
      </c>
      <c r="AV85" s="237" t="s">
        <v>370</v>
      </c>
      <c r="AX85" s="237" t="s">
        <v>371</v>
      </c>
      <c r="AY85" s="237" t="s">
        <v>372</v>
      </c>
    </row>
    <row r="86" spans="1:51" ht="12" customHeight="1">
      <c r="A86" s="567"/>
      <c r="B86" s="570"/>
      <c r="C86" s="573"/>
      <c r="D86" s="576"/>
      <c r="E86" s="579"/>
      <c r="F86" s="583"/>
      <c r="G86" s="584"/>
      <c r="H86" s="238" t="s">
        <v>373</v>
      </c>
      <c r="I86" s="239" t="str">
        <f>IFERROR(VLOOKUP(I85,'P1'!$B:$AP,41,FALSE),"")</f>
        <v/>
      </c>
      <c r="J86" s="239" t="str">
        <f>IFERROR(VLOOKUP(J85,'P1'!$B:$AP,41,FALSE),"")</f>
        <v/>
      </c>
      <c r="K86" s="239" t="str">
        <f>IFERROR(VLOOKUP(K85,'P1'!$B:$AP,41,FALSE),"")</f>
        <v/>
      </c>
      <c r="L86" s="239" t="str">
        <f>IFERROR(VLOOKUP(L85,'P1'!$B:$AP,41,FALSE),"")</f>
        <v/>
      </c>
      <c r="M86" s="239" t="str">
        <f>IFERROR(VLOOKUP(M85,'P1'!$B:$AP,41,FALSE),"")</f>
        <v/>
      </c>
      <c r="N86" s="239" t="str">
        <f>IFERROR(VLOOKUP(N85,'P1'!$B:$AP,41,FALSE),"")</f>
        <v/>
      </c>
      <c r="O86" s="239" t="str">
        <f>IFERROR(VLOOKUP(O85,'P1'!$B:$AP,41,FALSE),"")</f>
        <v/>
      </c>
      <c r="P86" s="239" t="str">
        <f>IFERROR(VLOOKUP(P85,'P1'!$B:$AP,41,FALSE),"")</f>
        <v/>
      </c>
      <c r="Q86" s="239" t="str">
        <f>IFERROR(VLOOKUP(Q85,'P1'!$B:$AP,41,FALSE),"")</f>
        <v/>
      </c>
      <c r="R86" s="239" t="str">
        <f>IFERROR(VLOOKUP(R85,'P1'!$B:$AP,41,FALSE),"")</f>
        <v/>
      </c>
      <c r="S86" s="239" t="str">
        <f>IFERROR(VLOOKUP(S85,'P1'!$B:$AP,41,FALSE),"")</f>
        <v/>
      </c>
      <c r="T86" s="239" t="str">
        <f>IFERROR(VLOOKUP(T85,'P1'!$B:$AP,41,FALSE),"")</f>
        <v/>
      </c>
      <c r="U86" s="239" t="str">
        <f>IFERROR(VLOOKUP(U85,'P1'!$B:$AP,41,FALSE),"")</f>
        <v/>
      </c>
      <c r="V86" s="239" t="str">
        <f>IFERROR(VLOOKUP(V85,'P1'!$B:$AP,41,FALSE),"")</f>
        <v/>
      </c>
      <c r="W86" s="239" t="str">
        <f>IFERROR(VLOOKUP(W85,'P1'!$B:$AP,41,FALSE),"")</f>
        <v/>
      </c>
      <c r="X86" s="239" t="str">
        <f>IFERROR(VLOOKUP(X85,'P1'!$B:$AP,41,FALSE),"")</f>
        <v/>
      </c>
      <c r="Y86" s="239" t="str">
        <f>IFERROR(VLOOKUP(Y85,'P1'!$B:$AP,41,FALSE),"")</f>
        <v/>
      </c>
      <c r="Z86" s="239" t="str">
        <f>IFERROR(VLOOKUP(Z85,'P1'!$B:$AP,41,FALSE),"")</f>
        <v/>
      </c>
      <c r="AA86" s="239" t="str">
        <f>IFERROR(VLOOKUP(AA85,'P1'!$B:$AP,41,FALSE),"")</f>
        <v/>
      </c>
      <c r="AB86" s="239" t="str">
        <f>IFERROR(VLOOKUP(AB85,'P1'!$B:$AP,41,FALSE),"")</f>
        <v/>
      </c>
      <c r="AC86" s="239" t="str">
        <f>IFERROR(VLOOKUP(AC85,'P1'!$B:$AP,41,FALSE),"")</f>
        <v/>
      </c>
      <c r="AD86" s="239" t="str">
        <f>IFERROR(VLOOKUP(AD85,'P1'!$B:$AP,41,FALSE),"")</f>
        <v/>
      </c>
      <c r="AE86" s="239" t="str">
        <f>IFERROR(VLOOKUP(AE85,'P1'!$B:$AP,41,FALSE),"")</f>
        <v/>
      </c>
      <c r="AF86" s="239" t="str">
        <f>IFERROR(VLOOKUP(AF85,'P1'!$B:$AP,41,FALSE),"")</f>
        <v/>
      </c>
      <c r="AG86" s="239" t="str">
        <f>IFERROR(VLOOKUP(AG85,'P1'!$B:$AP,41,FALSE),"")</f>
        <v/>
      </c>
      <c r="AH86" s="239" t="str">
        <f>IFERROR(VLOOKUP(AH85,'P1'!$B:$AP,41,FALSE),"")</f>
        <v/>
      </c>
      <c r="AI86" s="239" t="str">
        <f>IFERROR(VLOOKUP(AI85,'P1'!$B:$AP,41,FALSE),"")</f>
        <v/>
      </c>
      <c r="AJ86" s="239" t="str">
        <f>IFERROR(VLOOKUP(AJ85,'P1'!$B:$AP,41,FALSE),"")</f>
        <v/>
      </c>
      <c r="AK86" s="239" t="str">
        <f>IFERROR(VLOOKUP(AK85,'P1'!$B:$AP,41,FALSE),"")</f>
        <v/>
      </c>
      <c r="AL86" s="239" t="str">
        <f>IFERROR(VLOOKUP(AL85,'P1'!$B:$AP,41,FALSE),"")</f>
        <v/>
      </c>
      <c r="AM86" s="239" t="str">
        <f>IFERROR(VLOOKUP(AM85,'P1'!$B:$AP,41,FALSE),"")</f>
        <v/>
      </c>
      <c r="AN86" s="588"/>
      <c r="AO86" s="564"/>
      <c r="AP86" s="592"/>
      <c r="AQ86" s="593"/>
      <c r="AR86" s="564"/>
      <c r="AS86" s="205"/>
      <c r="AT86" s="206"/>
      <c r="AU86" s="240" t="str">
        <f>IFERROR(IF($D85="□",ROUNDDOWN($AO85/$AK$7,1),ROUNDDOWN($AO85/$AK$9,1)),"")</f>
        <v/>
      </c>
      <c r="AV86" s="240" t="str">
        <f>IFERROR(IF($D85="□",ROUNDDOWN($AN85/$AO$7,1),ROUNDDOWN($AN85/$AO$9,1)),"")</f>
        <v/>
      </c>
      <c r="AX86" s="240" t="str">
        <f>IFERROR(IF($D85="□",(VLOOKUP(F85,'[8]ますた君 '!$C:$E,3,FALSE)/($AK$7*4)),(VLOOKUP(F85,'[8]ますた君 '!$C:$E,3,FALSE)/($AK$9*4))),"")</f>
        <v/>
      </c>
      <c r="AY86" s="240" t="str">
        <f>IFERROR(IF($D85="□",(VLOOKUP(F85,'[8]ますた君 '!$C:$E,3,FALSE)/$AO$7),(VLOOKUP(F85,'[8]ますた君 '!$C:$E,3,FALSE)/$AO$9)),"")</f>
        <v/>
      </c>
    </row>
    <row r="87" spans="1:51" ht="12" customHeight="1">
      <c r="A87" s="568"/>
      <c r="B87" s="571"/>
      <c r="C87" s="574"/>
      <c r="D87" s="577"/>
      <c r="E87" s="580"/>
      <c r="F87" s="585"/>
      <c r="G87" s="586"/>
      <c r="H87" s="241" t="s">
        <v>374</v>
      </c>
      <c r="I87" s="239" t="str">
        <f>IFERROR(VLOOKUP(I85,'P1'!$B:$AP,31,FALSE),"")</f>
        <v/>
      </c>
      <c r="J87" s="239" t="str">
        <f>IFERROR(VLOOKUP(J85,'P1'!$B:$AP,31,FALSE),"")</f>
        <v/>
      </c>
      <c r="K87" s="239" t="str">
        <f>IFERROR(VLOOKUP(K85,'P1'!$B:$AP,31,FALSE),"")</f>
        <v/>
      </c>
      <c r="L87" s="239" t="str">
        <f>IFERROR(VLOOKUP(L85,'P1'!$B:$AP,31,FALSE),"")</f>
        <v/>
      </c>
      <c r="M87" s="239" t="str">
        <f>IFERROR(VLOOKUP(M85,'P1'!$B:$AP,31,FALSE),"")</f>
        <v/>
      </c>
      <c r="N87" s="239" t="str">
        <f>IFERROR(VLOOKUP(N85,'P1'!$B:$AP,31,FALSE),"")</f>
        <v/>
      </c>
      <c r="O87" s="239" t="str">
        <f>IFERROR(VLOOKUP(O85,'P1'!$B:$AP,31,FALSE),"")</f>
        <v/>
      </c>
      <c r="P87" s="239" t="str">
        <f>IFERROR(VLOOKUP(P85,'P1'!$B:$AP,31,FALSE),"")</f>
        <v/>
      </c>
      <c r="Q87" s="239" t="str">
        <f>IFERROR(VLOOKUP(Q85,'P1'!$B:$AP,31,FALSE),"")</f>
        <v/>
      </c>
      <c r="R87" s="239" t="str">
        <f>IFERROR(VLOOKUP(R85,'P1'!$B:$AP,31,FALSE),"")</f>
        <v/>
      </c>
      <c r="S87" s="239" t="str">
        <f>IFERROR(VLOOKUP(S85,'P1'!$B:$AP,31,FALSE),"")</f>
        <v/>
      </c>
      <c r="T87" s="239" t="str">
        <f>IFERROR(VLOOKUP(T85,'P1'!$B:$AP,31,FALSE),"")</f>
        <v/>
      </c>
      <c r="U87" s="239" t="str">
        <f>IFERROR(VLOOKUP(U85,'P1'!$B:$AP,31,FALSE),"")</f>
        <v/>
      </c>
      <c r="V87" s="239" t="str">
        <f>IFERROR(VLOOKUP(V85,'P1'!$B:$AP,31,FALSE),"")</f>
        <v/>
      </c>
      <c r="W87" s="239" t="str">
        <f>IFERROR(VLOOKUP(W85,'P1'!$B:$AP,31,FALSE),"")</f>
        <v/>
      </c>
      <c r="X87" s="239" t="str">
        <f>IFERROR(VLOOKUP(X85,'P1'!$B:$AP,31,FALSE),"")</f>
        <v/>
      </c>
      <c r="Y87" s="239" t="str">
        <f>IFERROR(VLOOKUP(Y85,'P1'!$B:$AP,31,FALSE),"")</f>
        <v/>
      </c>
      <c r="Z87" s="239" t="str">
        <f>IFERROR(VLOOKUP(Z85,'P1'!$B:$AP,31,FALSE),"")</f>
        <v/>
      </c>
      <c r="AA87" s="239" t="str">
        <f>IFERROR(VLOOKUP(AA85,'P1'!$B:$AP,31,FALSE),"")</f>
        <v/>
      </c>
      <c r="AB87" s="239" t="str">
        <f>IFERROR(VLOOKUP(AB85,'P1'!$B:$AP,31,FALSE),"")</f>
        <v/>
      </c>
      <c r="AC87" s="239" t="str">
        <f>IFERROR(VLOOKUP(AC85,'P1'!$B:$AP,31,FALSE),"")</f>
        <v/>
      </c>
      <c r="AD87" s="239" t="str">
        <f>IFERROR(VLOOKUP(AD85,'P1'!$B:$AP,31,FALSE),"")</f>
        <v/>
      </c>
      <c r="AE87" s="239" t="str">
        <f>IFERROR(VLOOKUP(AE85,'P1'!$B:$AP,31,FALSE),"")</f>
        <v/>
      </c>
      <c r="AF87" s="239" t="str">
        <f>IFERROR(VLOOKUP(AF85,'P1'!$B:$AP,31,FALSE),"")</f>
        <v/>
      </c>
      <c r="AG87" s="239" t="str">
        <f>IFERROR(VLOOKUP(AG85,'P1'!$B:$AP,31,FALSE),"")</f>
        <v/>
      </c>
      <c r="AH87" s="239" t="str">
        <f>IFERROR(VLOOKUP(AH85,'P1'!$B:$AP,31,FALSE),"")</f>
        <v/>
      </c>
      <c r="AI87" s="239" t="str">
        <f>IFERROR(VLOOKUP(AI85,'P1'!$B:$AP,31,FALSE),"")</f>
        <v/>
      </c>
      <c r="AJ87" s="239" t="str">
        <f>IFERROR(VLOOKUP(AJ85,'P1'!$B:$AP,31,FALSE),"")</f>
        <v/>
      </c>
      <c r="AK87" s="239" t="str">
        <f>IFERROR(VLOOKUP(AK85,'P1'!$B:$AP,31,FALSE),"")</f>
        <v/>
      </c>
      <c r="AL87" s="239" t="str">
        <f>IFERROR(VLOOKUP(AL85,'P1'!$B:$AP,31,FALSE),"")</f>
        <v/>
      </c>
      <c r="AM87" s="239" t="str">
        <f>IFERROR(VLOOKUP(AM85,'P1'!$B:$AP,31,FALSE),"")</f>
        <v/>
      </c>
      <c r="AN87" s="589"/>
      <c r="AO87" s="565"/>
      <c r="AP87" s="594"/>
      <c r="AQ87" s="595"/>
      <c r="AR87" s="565"/>
      <c r="AS87" s="205"/>
      <c r="AT87" s="206"/>
      <c r="AU87" s="242"/>
      <c r="AV87" s="242"/>
      <c r="AX87" s="242"/>
      <c r="AY87" s="242"/>
    </row>
    <row r="88" spans="1:51" ht="12" customHeight="1">
      <c r="A88" s="566">
        <v>23</v>
      </c>
      <c r="B88" s="569"/>
      <c r="C88" s="572"/>
      <c r="D88" s="575" t="s">
        <v>243</v>
      </c>
      <c r="E88" s="578"/>
      <c r="F88" s="581"/>
      <c r="G88" s="582"/>
      <c r="H88" s="236" t="s">
        <v>368</v>
      </c>
      <c r="I88" s="483"/>
      <c r="J88" s="483"/>
      <c r="K88" s="483"/>
      <c r="L88" s="483"/>
      <c r="M88" s="483"/>
      <c r="N88" s="483"/>
      <c r="O88" s="483"/>
      <c r="P88" s="483"/>
      <c r="Q88" s="483"/>
      <c r="R88" s="483"/>
      <c r="S88" s="483"/>
      <c r="T88" s="483"/>
      <c r="U88" s="483"/>
      <c r="V88" s="483"/>
      <c r="W88" s="483"/>
      <c r="X88" s="483"/>
      <c r="Y88" s="483"/>
      <c r="Z88" s="483"/>
      <c r="AA88" s="483"/>
      <c r="AB88" s="483"/>
      <c r="AC88" s="483"/>
      <c r="AD88" s="483"/>
      <c r="AE88" s="483"/>
      <c r="AF88" s="483"/>
      <c r="AG88" s="483"/>
      <c r="AH88" s="483"/>
      <c r="AI88" s="483"/>
      <c r="AJ88" s="483"/>
      <c r="AK88" s="483"/>
      <c r="AL88" s="483"/>
      <c r="AM88" s="483"/>
      <c r="AN88" s="587">
        <f>+SUM(I89:AM90)</f>
        <v>0</v>
      </c>
      <c r="AO88" s="563">
        <f>IF($AN$4="４週",AN88/4,AN88/(DAY(EOMONTH($I$20,0))/7))</f>
        <v>0</v>
      </c>
      <c r="AP88" s="590"/>
      <c r="AQ88" s="591"/>
      <c r="AR88" s="563" t="str">
        <f>IF(AN77="４週",AU89,AV89)</f>
        <v/>
      </c>
      <c r="AS88" s="205"/>
      <c r="AT88" s="206"/>
      <c r="AU88" s="237" t="s">
        <v>369</v>
      </c>
      <c r="AV88" s="237" t="s">
        <v>370</v>
      </c>
      <c r="AX88" s="237" t="s">
        <v>371</v>
      </c>
      <c r="AY88" s="237" t="s">
        <v>372</v>
      </c>
    </row>
    <row r="89" spans="1:51" ht="12" customHeight="1">
      <c r="A89" s="567"/>
      <c r="B89" s="570"/>
      <c r="C89" s="573"/>
      <c r="D89" s="576"/>
      <c r="E89" s="579"/>
      <c r="F89" s="583"/>
      <c r="G89" s="584"/>
      <c r="H89" s="238" t="s">
        <v>373</v>
      </c>
      <c r="I89" s="239" t="str">
        <f>IFERROR(VLOOKUP(I88,'P1'!$B:$AP,41,FALSE),"")</f>
        <v/>
      </c>
      <c r="J89" s="239" t="str">
        <f>IFERROR(VLOOKUP(J88,'P1'!$B:$AP,41,FALSE),"")</f>
        <v/>
      </c>
      <c r="K89" s="239" t="str">
        <f>IFERROR(VLOOKUP(K88,'P1'!$B:$AP,41,FALSE),"")</f>
        <v/>
      </c>
      <c r="L89" s="239" t="str">
        <f>IFERROR(VLOOKUP(L88,'P1'!$B:$AP,41,FALSE),"")</f>
        <v/>
      </c>
      <c r="M89" s="239" t="str">
        <f>IFERROR(VLOOKUP(M88,'P1'!$B:$AP,41,FALSE),"")</f>
        <v/>
      </c>
      <c r="N89" s="239" t="str">
        <f>IFERROR(VLOOKUP(N88,'P1'!$B:$AP,41,FALSE),"")</f>
        <v/>
      </c>
      <c r="O89" s="239" t="str">
        <f>IFERROR(VLOOKUP(O88,'P1'!$B:$AP,41,FALSE),"")</f>
        <v/>
      </c>
      <c r="P89" s="239" t="str">
        <f>IFERROR(VLOOKUP(P88,'P1'!$B:$AP,41,FALSE),"")</f>
        <v/>
      </c>
      <c r="Q89" s="239" t="str">
        <f>IFERROR(VLOOKUP(Q88,'P1'!$B:$AP,41,FALSE),"")</f>
        <v/>
      </c>
      <c r="R89" s="239" t="str">
        <f>IFERROR(VLOOKUP(R88,'P1'!$B:$AP,41,FALSE),"")</f>
        <v/>
      </c>
      <c r="S89" s="239" t="str">
        <f>IFERROR(VLOOKUP(S88,'P1'!$B:$AP,41,FALSE),"")</f>
        <v/>
      </c>
      <c r="T89" s="239" t="str">
        <f>IFERROR(VLOOKUP(T88,'P1'!$B:$AP,41,FALSE),"")</f>
        <v/>
      </c>
      <c r="U89" s="239" t="str">
        <f>IFERROR(VLOOKUP(U88,'P1'!$B:$AP,41,FALSE),"")</f>
        <v/>
      </c>
      <c r="V89" s="239" t="str">
        <f>IFERROR(VLOOKUP(V88,'P1'!$B:$AP,41,FALSE),"")</f>
        <v/>
      </c>
      <c r="W89" s="239" t="str">
        <f>IFERROR(VLOOKUP(W88,'P1'!$B:$AP,41,FALSE),"")</f>
        <v/>
      </c>
      <c r="X89" s="239" t="str">
        <f>IFERROR(VLOOKUP(X88,'P1'!$B:$AP,41,FALSE),"")</f>
        <v/>
      </c>
      <c r="Y89" s="239" t="str">
        <f>IFERROR(VLOOKUP(Y88,'P1'!$B:$AP,41,FALSE),"")</f>
        <v/>
      </c>
      <c r="Z89" s="239" t="str">
        <f>IFERROR(VLOOKUP(Z88,'P1'!$B:$AP,41,FALSE),"")</f>
        <v/>
      </c>
      <c r="AA89" s="239" t="str">
        <f>IFERROR(VLOOKUP(AA88,'P1'!$B:$AP,41,FALSE),"")</f>
        <v/>
      </c>
      <c r="AB89" s="239" t="str">
        <f>IFERROR(VLOOKUP(AB88,'P1'!$B:$AP,41,FALSE),"")</f>
        <v/>
      </c>
      <c r="AC89" s="239" t="str">
        <f>IFERROR(VLOOKUP(AC88,'P1'!$B:$AP,41,FALSE),"")</f>
        <v/>
      </c>
      <c r="AD89" s="239" t="str">
        <f>IFERROR(VLOOKUP(AD88,'P1'!$B:$AP,41,FALSE),"")</f>
        <v/>
      </c>
      <c r="AE89" s="239" t="str">
        <f>IFERROR(VLOOKUP(AE88,'P1'!$B:$AP,41,FALSE),"")</f>
        <v/>
      </c>
      <c r="AF89" s="239" t="str">
        <f>IFERROR(VLOOKUP(AF88,'P1'!$B:$AP,41,FALSE),"")</f>
        <v/>
      </c>
      <c r="AG89" s="239" t="str">
        <f>IFERROR(VLOOKUP(AG88,'P1'!$B:$AP,41,FALSE),"")</f>
        <v/>
      </c>
      <c r="AH89" s="239" t="str">
        <f>IFERROR(VLOOKUP(AH88,'P1'!$B:$AP,41,FALSE),"")</f>
        <v/>
      </c>
      <c r="AI89" s="239" t="str">
        <f>IFERROR(VLOOKUP(AI88,'P1'!$B:$AP,41,FALSE),"")</f>
        <v/>
      </c>
      <c r="AJ89" s="239" t="str">
        <f>IFERROR(VLOOKUP(AJ88,'P1'!$B:$AP,41,FALSE),"")</f>
        <v/>
      </c>
      <c r="AK89" s="239" t="str">
        <f>IFERROR(VLOOKUP(AK88,'P1'!$B:$AP,41,FALSE),"")</f>
        <v/>
      </c>
      <c r="AL89" s="239" t="str">
        <f>IFERROR(VLOOKUP(AL88,'P1'!$B:$AP,41,FALSE),"")</f>
        <v/>
      </c>
      <c r="AM89" s="239" t="str">
        <f>IFERROR(VLOOKUP(AM88,'P1'!$B:$AP,41,FALSE),"")</f>
        <v/>
      </c>
      <c r="AN89" s="588"/>
      <c r="AO89" s="564"/>
      <c r="AP89" s="592"/>
      <c r="AQ89" s="593"/>
      <c r="AR89" s="564"/>
      <c r="AS89" s="205"/>
      <c r="AT89" s="206"/>
      <c r="AU89" s="240" t="str">
        <f>IFERROR(IF($D88="□",ROUNDDOWN($AO88/$AK$7,1),ROUNDDOWN($AO88/$AK$9,1)),"")</f>
        <v/>
      </c>
      <c r="AV89" s="240" t="str">
        <f>IFERROR(IF($D88="□",ROUNDDOWN($AN88/$AO$7,1),ROUNDDOWN($AN88/$AO$9,1)),"")</f>
        <v/>
      </c>
      <c r="AX89" s="240" t="str">
        <f>IFERROR(IF($D88="□",(VLOOKUP(F88,'[8]ますた君 '!$C:$E,3,FALSE)/($AK$7*4)),(VLOOKUP(F88,'[8]ますた君 '!$C:$E,3,FALSE)/($AK$9*4))),"")</f>
        <v/>
      </c>
      <c r="AY89" s="240" t="str">
        <f>IFERROR(IF($D88="□",(VLOOKUP(F88,'[8]ますた君 '!$C:$E,3,FALSE)/$AO$7),(VLOOKUP(F88,'[8]ますた君 '!$C:$E,3,FALSE)/$AO$9)),"")</f>
        <v/>
      </c>
    </row>
    <row r="90" spans="1:51" ht="12" customHeight="1">
      <c r="A90" s="568"/>
      <c r="B90" s="571"/>
      <c r="C90" s="574"/>
      <c r="D90" s="577"/>
      <c r="E90" s="580"/>
      <c r="F90" s="585"/>
      <c r="G90" s="586"/>
      <c r="H90" s="241" t="s">
        <v>374</v>
      </c>
      <c r="I90" s="239" t="str">
        <f>IFERROR(VLOOKUP(I88,'P1'!$B:$AP,31,FALSE),"")</f>
        <v/>
      </c>
      <c r="J90" s="239" t="str">
        <f>IFERROR(VLOOKUP(J88,'P1'!$B:$AP,31,FALSE),"")</f>
        <v/>
      </c>
      <c r="K90" s="239" t="str">
        <f>IFERROR(VLOOKUP(K88,'P1'!$B:$AP,31,FALSE),"")</f>
        <v/>
      </c>
      <c r="L90" s="239" t="str">
        <f>IFERROR(VLOOKUP(L88,'P1'!$B:$AP,31,FALSE),"")</f>
        <v/>
      </c>
      <c r="M90" s="239" t="str">
        <f>IFERROR(VLOOKUP(M88,'P1'!$B:$AP,31,FALSE),"")</f>
        <v/>
      </c>
      <c r="N90" s="239" t="str">
        <f>IFERROR(VLOOKUP(N88,'P1'!$B:$AP,31,FALSE),"")</f>
        <v/>
      </c>
      <c r="O90" s="239" t="str">
        <f>IFERROR(VLOOKUP(O88,'P1'!$B:$AP,31,FALSE),"")</f>
        <v/>
      </c>
      <c r="P90" s="239" t="str">
        <f>IFERROR(VLOOKUP(P88,'P1'!$B:$AP,31,FALSE),"")</f>
        <v/>
      </c>
      <c r="Q90" s="239" t="str">
        <f>IFERROR(VLOOKUP(Q88,'P1'!$B:$AP,31,FALSE),"")</f>
        <v/>
      </c>
      <c r="R90" s="239" t="str">
        <f>IFERROR(VLOOKUP(R88,'P1'!$B:$AP,31,FALSE),"")</f>
        <v/>
      </c>
      <c r="S90" s="239" t="str">
        <f>IFERROR(VLOOKUP(S88,'P1'!$B:$AP,31,FALSE),"")</f>
        <v/>
      </c>
      <c r="T90" s="239" t="str">
        <f>IFERROR(VLOOKUP(T88,'P1'!$B:$AP,31,FALSE),"")</f>
        <v/>
      </c>
      <c r="U90" s="239" t="str">
        <f>IFERROR(VLOOKUP(U88,'P1'!$B:$AP,31,FALSE),"")</f>
        <v/>
      </c>
      <c r="V90" s="239" t="str">
        <f>IFERROR(VLOOKUP(V88,'P1'!$B:$AP,31,FALSE),"")</f>
        <v/>
      </c>
      <c r="W90" s="239" t="str">
        <f>IFERROR(VLOOKUP(W88,'P1'!$B:$AP,31,FALSE),"")</f>
        <v/>
      </c>
      <c r="X90" s="239" t="str">
        <f>IFERROR(VLOOKUP(X88,'P1'!$B:$AP,31,FALSE),"")</f>
        <v/>
      </c>
      <c r="Y90" s="239" t="str">
        <f>IFERROR(VLOOKUP(Y88,'P1'!$B:$AP,31,FALSE),"")</f>
        <v/>
      </c>
      <c r="Z90" s="239" t="str">
        <f>IFERROR(VLOOKUP(Z88,'P1'!$B:$AP,31,FALSE),"")</f>
        <v/>
      </c>
      <c r="AA90" s="239" t="str">
        <f>IFERROR(VLOOKUP(AA88,'P1'!$B:$AP,31,FALSE),"")</f>
        <v/>
      </c>
      <c r="AB90" s="239" t="str">
        <f>IFERROR(VLOOKUP(AB88,'P1'!$B:$AP,31,FALSE),"")</f>
        <v/>
      </c>
      <c r="AC90" s="239" t="str">
        <f>IFERROR(VLOOKUP(AC88,'P1'!$B:$AP,31,FALSE),"")</f>
        <v/>
      </c>
      <c r="AD90" s="239" t="str">
        <f>IFERROR(VLOOKUP(AD88,'P1'!$B:$AP,31,FALSE),"")</f>
        <v/>
      </c>
      <c r="AE90" s="239" t="str">
        <f>IFERROR(VLOOKUP(AE88,'P1'!$B:$AP,31,FALSE),"")</f>
        <v/>
      </c>
      <c r="AF90" s="239" t="str">
        <f>IFERROR(VLOOKUP(AF88,'P1'!$B:$AP,31,FALSE),"")</f>
        <v/>
      </c>
      <c r="AG90" s="239" t="str">
        <f>IFERROR(VLOOKUP(AG88,'P1'!$B:$AP,31,FALSE),"")</f>
        <v/>
      </c>
      <c r="AH90" s="239" t="str">
        <f>IFERROR(VLOOKUP(AH88,'P1'!$B:$AP,31,FALSE),"")</f>
        <v/>
      </c>
      <c r="AI90" s="239" t="str">
        <f>IFERROR(VLOOKUP(AI88,'P1'!$B:$AP,31,FALSE),"")</f>
        <v/>
      </c>
      <c r="AJ90" s="239" t="str">
        <f>IFERROR(VLOOKUP(AJ88,'P1'!$B:$AP,31,FALSE),"")</f>
        <v/>
      </c>
      <c r="AK90" s="239" t="str">
        <f>IFERROR(VLOOKUP(AK88,'P1'!$B:$AP,31,FALSE),"")</f>
        <v/>
      </c>
      <c r="AL90" s="239" t="str">
        <f>IFERROR(VLOOKUP(AL88,'P1'!$B:$AP,31,FALSE),"")</f>
        <v/>
      </c>
      <c r="AM90" s="239" t="str">
        <f>IFERROR(VLOOKUP(AM88,'P1'!$B:$AP,31,FALSE),"")</f>
        <v/>
      </c>
      <c r="AN90" s="589"/>
      <c r="AO90" s="565"/>
      <c r="AP90" s="594"/>
      <c r="AQ90" s="595"/>
      <c r="AR90" s="565"/>
      <c r="AS90" s="205"/>
      <c r="AT90" s="206"/>
      <c r="AU90" s="242"/>
      <c r="AV90" s="242"/>
      <c r="AX90" s="242"/>
      <c r="AY90" s="242"/>
    </row>
    <row r="91" spans="1:51" ht="12" customHeight="1">
      <c r="A91" s="566">
        <v>24</v>
      </c>
      <c r="B91" s="569"/>
      <c r="C91" s="572"/>
      <c r="D91" s="575" t="s">
        <v>243</v>
      </c>
      <c r="E91" s="578"/>
      <c r="F91" s="581"/>
      <c r="G91" s="582"/>
      <c r="H91" s="236" t="s">
        <v>368</v>
      </c>
      <c r="I91" s="483"/>
      <c r="J91" s="483"/>
      <c r="K91" s="483"/>
      <c r="L91" s="483"/>
      <c r="M91" s="483"/>
      <c r="N91" s="483"/>
      <c r="O91" s="483"/>
      <c r="P91" s="483"/>
      <c r="Q91" s="483"/>
      <c r="R91" s="483"/>
      <c r="S91" s="483"/>
      <c r="T91" s="483"/>
      <c r="U91" s="483"/>
      <c r="V91" s="483"/>
      <c r="W91" s="483"/>
      <c r="X91" s="483"/>
      <c r="Y91" s="483"/>
      <c r="Z91" s="483"/>
      <c r="AA91" s="483"/>
      <c r="AB91" s="483"/>
      <c r="AC91" s="483"/>
      <c r="AD91" s="483"/>
      <c r="AE91" s="483"/>
      <c r="AF91" s="483"/>
      <c r="AG91" s="483"/>
      <c r="AH91" s="483"/>
      <c r="AI91" s="483"/>
      <c r="AJ91" s="483"/>
      <c r="AK91" s="483"/>
      <c r="AL91" s="483"/>
      <c r="AM91" s="483"/>
      <c r="AN91" s="587">
        <f>+SUM(I92:AM93)</f>
        <v>0</v>
      </c>
      <c r="AO91" s="563">
        <f>IF($AN$4="４週",AN91/4,AN91/(DAY(EOMONTH($I$20,0))/7))</f>
        <v>0</v>
      </c>
      <c r="AP91" s="590"/>
      <c r="AQ91" s="591"/>
      <c r="AR91" s="563" t="str">
        <f>IF(AN80="４週",AU92,AV92)</f>
        <v/>
      </c>
      <c r="AS91" s="211"/>
      <c r="AT91" s="206"/>
      <c r="AU91" s="237" t="s">
        <v>369</v>
      </c>
      <c r="AV91" s="237" t="s">
        <v>370</v>
      </c>
      <c r="AX91" s="237" t="s">
        <v>371</v>
      </c>
      <c r="AY91" s="237" t="s">
        <v>372</v>
      </c>
    </row>
    <row r="92" spans="1:51" ht="12" customHeight="1">
      <c r="A92" s="567"/>
      <c r="B92" s="570"/>
      <c r="C92" s="573"/>
      <c r="D92" s="576"/>
      <c r="E92" s="579"/>
      <c r="F92" s="583"/>
      <c r="G92" s="584"/>
      <c r="H92" s="238" t="s">
        <v>373</v>
      </c>
      <c r="I92" s="239" t="str">
        <f>IFERROR(VLOOKUP(I91,'P1'!$B:$AP,41,FALSE),"")</f>
        <v/>
      </c>
      <c r="J92" s="243" t="str">
        <f>IFERROR(VLOOKUP(J91,'P1'!$B:$AP,41,FALSE),"")</f>
        <v/>
      </c>
      <c r="K92" s="239" t="str">
        <f>IFERROR(VLOOKUP(K91,'P1'!$B:$AP,41,FALSE),"")</f>
        <v/>
      </c>
      <c r="L92" s="239" t="str">
        <f>IFERROR(VLOOKUP(L91,'P1'!$B:$AP,41,FALSE),"")</f>
        <v/>
      </c>
      <c r="M92" s="239" t="str">
        <f>IFERROR(VLOOKUP(M91,'P1'!$B:$AP,41,FALSE),"")</f>
        <v/>
      </c>
      <c r="N92" s="239" t="str">
        <f>IFERROR(VLOOKUP(N91,'P1'!$B:$AP,41,FALSE),"")</f>
        <v/>
      </c>
      <c r="O92" s="239" t="str">
        <f>IFERROR(VLOOKUP(O91,'P1'!$B:$AP,41,FALSE),"")</f>
        <v/>
      </c>
      <c r="P92" s="239" t="str">
        <f>IFERROR(VLOOKUP(P91,'P1'!$B:$AP,41,FALSE),"")</f>
        <v/>
      </c>
      <c r="Q92" s="239" t="str">
        <f>IFERROR(VLOOKUP(Q91,'P1'!$B:$AP,41,FALSE),"")</f>
        <v/>
      </c>
      <c r="R92" s="239" t="str">
        <f>IFERROR(VLOOKUP(R91,'P1'!$B:$AP,41,FALSE),"")</f>
        <v/>
      </c>
      <c r="S92" s="239" t="str">
        <f>IFERROR(VLOOKUP(S91,'P1'!$B:$AP,41,FALSE),"")</f>
        <v/>
      </c>
      <c r="T92" s="239" t="str">
        <f>IFERROR(VLOOKUP(T91,'P1'!$B:$AP,41,FALSE),"")</f>
        <v/>
      </c>
      <c r="U92" s="239" t="str">
        <f>IFERROR(VLOOKUP(U91,'P1'!$B:$AP,41,FALSE),"")</f>
        <v/>
      </c>
      <c r="V92" s="239" t="str">
        <f>IFERROR(VLOOKUP(V91,'P1'!$B:$AP,41,FALSE),"")</f>
        <v/>
      </c>
      <c r="W92" s="239" t="str">
        <f>IFERROR(VLOOKUP(W91,'P1'!$B:$AP,41,FALSE),"")</f>
        <v/>
      </c>
      <c r="X92" s="239" t="str">
        <f>IFERROR(VLOOKUP(X91,'P1'!$B:$AP,41,FALSE),"")</f>
        <v/>
      </c>
      <c r="Y92" s="239" t="str">
        <f>IFERROR(VLOOKUP(Y91,'P1'!$B:$AP,41,FALSE),"")</f>
        <v/>
      </c>
      <c r="Z92" s="239" t="str">
        <f>IFERROR(VLOOKUP(Z91,'P1'!$B:$AP,41,FALSE),"")</f>
        <v/>
      </c>
      <c r="AA92" s="239" t="str">
        <f>IFERROR(VLOOKUP(AA91,'P1'!$B:$AP,41,FALSE),"")</f>
        <v/>
      </c>
      <c r="AB92" s="239" t="str">
        <f>IFERROR(VLOOKUP(AB91,'P1'!$B:$AP,41,FALSE),"")</f>
        <v/>
      </c>
      <c r="AC92" s="239" t="str">
        <f>IFERROR(VLOOKUP(AC91,'P1'!$B:$AP,41,FALSE),"")</f>
        <v/>
      </c>
      <c r="AD92" s="239" t="str">
        <f>IFERROR(VLOOKUP(AD91,'P1'!$B:$AP,41,FALSE),"")</f>
        <v/>
      </c>
      <c r="AE92" s="239" t="str">
        <f>IFERROR(VLOOKUP(AE91,'P1'!$B:$AP,41,FALSE),"")</f>
        <v/>
      </c>
      <c r="AF92" s="239" t="str">
        <f>IFERROR(VLOOKUP(AF91,'P1'!$B:$AP,41,FALSE),"")</f>
        <v/>
      </c>
      <c r="AG92" s="239" t="str">
        <f>IFERROR(VLOOKUP(AG91,'P1'!$B:$AP,41,FALSE),"")</f>
        <v/>
      </c>
      <c r="AH92" s="239" t="str">
        <f>IFERROR(VLOOKUP(AH91,'P1'!$B:$AP,41,FALSE),"")</f>
        <v/>
      </c>
      <c r="AI92" s="239" t="str">
        <f>IFERROR(VLOOKUP(AI91,'P1'!$B:$AP,41,FALSE),"")</f>
        <v/>
      </c>
      <c r="AJ92" s="239" t="str">
        <f>IFERROR(VLOOKUP(AJ91,'P1'!$B:$AP,41,FALSE),"")</f>
        <v/>
      </c>
      <c r="AK92" s="239" t="str">
        <f>IFERROR(VLOOKUP(AK91,'P1'!$B:$AP,41,FALSE),"")</f>
        <v/>
      </c>
      <c r="AL92" s="239" t="str">
        <f>IFERROR(VLOOKUP(AL91,'P1'!$B:$AP,41,FALSE),"")</f>
        <v/>
      </c>
      <c r="AM92" s="239" t="str">
        <f>IFERROR(VLOOKUP(AM91,'P1'!$B:$AP,41,FALSE),"")</f>
        <v/>
      </c>
      <c r="AN92" s="588"/>
      <c r="AO92" s="564"/>
      <c r="AP92" s="592"/>
      <c r="AQ92" s="593"/>
      <c r="AR92" s="564"/>
      <c r="AS92" s="211"/>
      <c r="AT92" s="206"/>
      <c r="AU92" s="240" t="str">
        <f>IFERROR(IF($D91="□",ROUNDDOWN($AO91/$AK$7,1),ROUNDDOWN($AO91/$AK$9,1)),"")</f>
        <v/>
      </c>
      <c r="AV92" s="240" t="str">
        <f>IFERROR(IF($D91="□",ROUNDDOWN($AN91/$AO$7,1),ROUNDDOWN($AN91/$AO$9,1)),"")</f>
        <v/>
      </c>
      <c r="AX92" s="240" t="str">
        <f>IFERROR(IF($D91="□",(VLOOKUP(F91,'[8]ますた君 '!$C:$E,3,FALSE)/($AK$7*4)),(VLOOKUP(F91,'[8]ますた君 '!$C:$E,3,FALSE)/($AK$9*4))),"")</f>
        <v/>
      </c>
      <c r="AY92" s="240" t="str">
        <f>IFERROR(IF($D91="□",(VLOOKUP(F91,'[8]ますた君 '!$C:$E,3,FALSE)/$AO$7),(VLOOKUP(F91,'[8]ますた君 '!$C:$E,3,FALSE)/$AO$9)),"")</f>
        <v/>
      </c>
    </row>
    <row r="93" spans="1:51" ht="12" customHeight="1">
      <c r="A93" s="568"/>
      <c r="B93" s="571"/>
      <c r="C93" s="574"/>
      <c r="D93" s="577"/>
      <c r="E93" s="580"/>
      <c r="F93" s="585"/>
      <c r="G93" s="586"/>
      <c r="H93" s="241" t="s">
        <v>374</v>
      </c>
      <c r="I93" s="239" t="str">
        <f>IFERROR(VLOOKUP(I91,'P1'!$B:$AP,31,FALSE),"")</f>
        <v/>
      </c>
      <c r="J93" s="239" t="str">
        <f>IFERROR(VLOOKUP(J91,'P1'!$B:$AP,31,FALSE),"")</f>
        <v/>
      </c>
      <c r="K93" s="239" t="str">
        <f>IFERROR(VLOOKUP(K91,'P1'!$B:$AP,31,FALSE),"")</f>
        <v/>
      </c>
      <c r="L93" s="239" t="str">
        <f>IFERROR(VLOOKUP(L91,'P1'!$B:$AP,31,FALSE),"")</f>
        <v/>
      </c>
      <c r="M93" s="239" t="str">
        <f>IFERROR(VLOOKUP(M91,'P1'!$B:$AP,31,FALSE),"")</f>
        <v/>
      </c>
      <c r="N93" s="239" t="str">
        <f>IFERROR(VLOOKUP(N91,'P1'!$B:$AP,31,FALSE),"")</f>
        <v/>
      </c>
      <c r="O93" s="239" t="str">
        <f>IFERROR(VLOOKUP(O91,'P1'!$B:$AP,31,FALSE),"")</f>
        <v/>
      </c>
      <c r="P93" s="239" t="str">
        <f>IFERROR(VLOOKUP(P91,'P1'!$B:$AP,31,FALSE),"")</f>
        <v/>
      </c>
      <c r="Q93" s="239" t="str">
        <f>IFERROR(VLOOKUP(Q91,'P1'!$B:$AP,31,FALSE),"")</f>
        <v/>
      </c>
      <c r="R93" s="239" t="str">
        <f>IFERROR(VLOOKUP(R91,'P1'!$B:$AP,31,FALSE),"")</f>
        <v/>
      </c>
      <c r="S93" s="239" t="str">
        <f>IFERROR(VLOOKUP(S91,'P1'!$B:$AP,31,FALSE),"")</f>
        <v/>
      </c>
      <c r="T93" s="239" t="str">
        <f>IFERROR(VLOOKUP(T91,'P1'!$B:$AP,31,FALSE),"")</f>
        <v/>
      </c>
      <c r="U93" s="239" t="str">
        <f>IFERROR(VLOOKUP(U91,'P1'!$B:$AP,31,FALSE),"")</f>
        <v/>
      </c>
      <c r="V93" s="239" t="str">
        <f>IFERROR(VLOOKUP(V91,'P1'!$B:$AP,31,FALSE),"")</f>
        <v/>
      </c>
      <c r="W93" s="239" t="str">
        <f>IFERROR(VLOOKUP(W91,'P1'!$B:$AP,31,FALSE),"")</f>
        <v/>
      </c>
      <c r="X93" s="239" t="str">
        <f>IFERROR(VLOOKUP(X91,'P1'!$B:$AP,31,FALSE),"")</f>
        <v/>
      </c>
      <c r="Y93" s="239" t="str">
        <f>IFERROR(VLOOKUP(Y91,'P1'!$B:$AP,31,FALSE),"")</f>
        <v/>
      </c>
      <c r="Z93" s="239" t="str">
        <f>IFERROR(VLOOKUP(Z91,'P1'!$B:$AP,31,FALSE),"")</f>
        <v/>
      </c>
      <c r="AA93" s="239" t="str">
        <f>IFERROR(VLOOKUP(AA91,'P1'!$B:$AP,31,FALSE),"")</f>
        <v/>
      </c>
      <c r="AB93" s="239" t="str">
        <f>IFERROR(VLOOKUP(AB91,'P1'!$B:$AP,31,FALSE),"")</f>
        <v/>
      </c>
      <c r="AC93" s="239" t="str">
        <f>IFERROR(VLOOKUP(AC91,'P1'!$B:$AP,31,FALSE),"")</f>
        <v/>
      </c>
      <c r="AD93" s="239" t="str">
        <f>IFERROR(VLOOKUP(AD91,'P1'!$B:$AP,31,FALSE),"")</f>
        <v/>
      </c>
      <c r="AE93" s="239" t="str">
        <f>IFERROR(VLOOKUP(AE91,'P1'!$B:$AP,31,FALSE),"")</f>
        <v/>
      </c>
      <c r="AF93" s="239" t="str">
        <f>IFERROR(VLOOKUP(AF91,'P1'!$B:$AP,31,FALSE),"")</f>
        <v/>
      </c>
      <c r="AG93" s="239" t="str">
        <f>IFERROR(VLOOKUP(AG91,'P1'!$B:$AP,31,FALSE),"")</f>
        <v/>
      </c>
      <c r="AH93" s="239" t="str">
        <f>IFERROR(VLOOKUP(AH91,'P1'!$B:$AP,31,FALSE),"")</f>
        <v/>
      </c>
      <c r="AI93" s="239" t="str">
        <f>IFERROR(VLOOKUP(AI91,'P1'!$B:$AP,31,FALSE),"")</f>
        <v/>
      </c>
      <c r="AJ93" s="239" t="str">
        <f>IFERROR(VLOOKUP(AJ91,'P1'!$B:$AP,31,FALSE),"")</f>
        <v/>
      </c>
      <c r="AK93" s="239" t="str">
        <f>IFERROR(VLOOKUP(AK91,'P1'!$B:$AP,31,FALSE),"")</f>
        <v/>
      </c>
      <c r="AL93" s="239" t="str">
        <f>IFERROR(VLOOKUP(AL91,'P1'!$B:$AP,31,FALSE),"")</f>
        <v/>
      </c>
      <c r="AM93" s="239" t="str">
        <f>IFERROR(VLOOKUP(AM91,'P1'!$B:$AP,31,FALSE),"")</f>
        <v/>
      </c>
      <c r="AN93" s="589"/>
      <c r="AO93" s="565"/>
      <c r="AP93" s="594"/>
      <c r="AQ93" s="595"/>
      <c r="AR93" s="565"/>
      <c r="AS93" s="211"/>
      <c r="AT93" s="206"/>
      <c r="AU93" s="242"/>
      <c r="AV93" s="242"/>
      <c r="AX93" s="242"/>
      <c r="AY93" s="242"/>
    </row>
    <row r="94" spans="1:51" ht="12" customHeight="1">
      <c r="A94" s="566">
        <v>25</v>
      </c>
      <c r="B94" s="569"/>
      <c r="C94" s="572"/>
      <c r="D94" s="575" t="s">
        <v>243</v>
      </c>
      <c r="E94" s="578"/>
      <c r="F94" s="581"/>
      <c r="G94" s="582"/>
      <c r="H94" s="236" t="s">
        <v>368</v>
      </c>
      <c r="I94" s="483"/>
      <c r="J94" s="483"/>
      <c r="K94" s="483"/>
      <c r="L94" s="483"/>
      <c r="M94" s="483"/>
      <c r="N94" s="483"/>
      <c r="O94" s="483"/>
      <c r="P94" s="483"/>
      <c r="Q94" s="483"/>
      <c r="R94" s="483"/>
      <c r="S94" s="483"/>
      <c r="T94" s="483"/>
      <c r="U94" s="483"/>
      <c r="V94" s="483"/>
      <c r="W94" s="483"/>
      <c r="X94" s="483"/>
      <c r="Y94" s="483"/>
      <c r="Z94" s="483"/>
      <c r="AA94" s="483"/>
      <c r="AB94" s="483"/>
      <c r="AC94" s="483"/>
      <c r="AD94" s="483"/>
      <c r="AE94" s="483"/>
      <c r="AF94" s="483"/>
      <c r="AG94" s="483"/>
      <c r="AH94" s="483"/>
      <c r="AI94" s="483"/>
      <c r="AJ94" s="483"/>
      <c r="AK94" s="483"/>
      <c r="AL94" s="483"/>
      <c r="AM94" s="483"/>
      <c r="AN94" s="587">
        <f>+SUM(I95:AM96)</f>
        <v>0</v>
      </c>
      <c r="AO94" s="563">
        <f>IF($AN$4="４週",AN94/4,AN94/(DAY(EOMONTH($I$20,0))/7))</f>
        <v>0</v>
      </c>
      <c r="AP94" s="590"/>
      <c r="AQ94" s="591"/>
      <c r="AR94" s="563" t="str">
        <f>IF(AN83="４週",AU95,AV95)</f>
        <v/>
      </c>
      <c r="AS94" s="211"/>
      <c r="AT94" s="206"/>
      <c r="AU94" s="237" t="s">
        <v>369</v>
      </c>
      <c r="AV94" s="237" t="s">
        <v>370</v>
      </c>
      <c r="AX94" s="237" t="s">
        <v>371</v>
      </c>
      <c r="AY94" s="237" t="s">
        <v>372</v>
      </c>
    </row>
    <row r="95" spans="1:51" ht="12" customHeight="1">
      <c r="A95" s="567"/>
      <c r="B95" s="570"/>
      <c r="C95" s="573"/>
      <c r="D95" s="576"/>
      <c r="E95" s="579"/>
      <c r="F95" s="583"/>
      <c r="G95" s="584"/>
      <c r="H95" s="238" t="s">
        <v>373</v>
      </c>
      <c r="I95" s="239" t="str">
        <f>IFERROR(VLOOKUP(I94,'P1'!$B:$AP,41,FALSE),"")</f>
        <v/>
      </c>
      <c r="J95" s="239" t="str">
        <f>IFERROR(VLOOKUP(J94,'P1'!$B:$AP,41,FALSE),"")</f>
        <v/>
      </c>
      <c r="K95" s="239" t="str">
        <f>IFERROR(VLOOKUP(K94,'P1'!$B:$AP,41,FALSE),"")</f>
        <v/>
      </c>
      <c r="L95" s="239" t="str">
        <f>IFERROR(VLOOKUP(L94,'P1'!$B:$AP,41,FALSE),"")</f>
        <v/>
      </c>
      <c r="M95" s="239" t="str">
        <f>IFERROR(VLOOKUP(M94,'P1'!$B:$AP,41,FALSE),"")</f>
        <v/>
      </c>
      <c r="N95" s="239" t="str">
        <f>IFERROR(VLOOKUP(N94,'P1'!$B:$AP,41,FALSE),"")</f>
        <v/>
      </c>
      <c r="O95" s="239" t="str">
        <f>IFERROR(VLOOKUP(O94,'P1'!$B:$AP,41,FALSE),"")</f>
        <v/>
      </c>
      <c r="P95" s="239" t="str">
        <f>IFERROR(VLOOKUP(P94,'P1'!$B:$AP,41,FALSE),"")</f>
        <v/>
      </c>
      <c r="Q95" s="239" t="str">
        <f>IFERROR(VLOOKUP(Q94,'P1'!$B:$AP,41,FALSE),"")</f>
        <v/>
      </c>
      <c r="R95" s="239" t="str">
        <f>IFERROR(VLOOKUP(R94,'P1'!$B:$AP,41,FALSE),"")</f>
        <v/>
      </c>
      <c r="S95" s="239" t="str">
        <f>IFERROR(VLOOKUP(S94,'P1'!$B:$AP,41,FALSE),"")</f>
        <v/>
      </c>
      <c r="T95" s="239" t="str">
        <f>IFERROR(VLOOKUP(T94,'P1'!$B:$AP,41,FALSE),"")</f>
        <v/>
      </c>
      <c r="U95" s="239" t="str">
        <f>IFERROR(VLOOKUP(U94,'P1'!$B:$AP,41,FALSE),"")</f>
        <v/>
      </c>
      <c r="V95" s="239" t="str">
        <f>IFERROR(VLOOKUP(V94,'P1'!$B:$AP,41,FALSE),"")</f>
        <v/>
      </c>
      <c r="W95" s="239" t="str">
        <f>IFERROR(VLOOKUP(W94,'P1'!$B:$AP,41,FALSE),"")</f>
        <v/>
      </c>
      <c r="X95" s="239" t="str">
        <f>IFERROR(VLOOKUP(X94,'P1'!$B:$AP,41,FALSE),"")</f>
        <v/>
      </c>
      <c r="Y95" s="239" t="str">
        <f>IFERROR(VLOOKUP(Y94,'P1'!$B:$AP,41,FALSE),"")</f>
        <v/>
      </c>
      <c r="Z95" s="239" t="str">
        <f>IFERROR(VLOOKUP(Z94,'P1'!$B:$AP,41,FALSE),"")</f>
        <v/>
      </c>
      <c r="AA95" s="239" t="str">
        <f>IFERROR(VLOOKUP(AA94,'P1'!$B:$AP,41,FALSE),"")</f>
        <v/>
      </c>
      <c r="AB95" s="239" t="str">
        <f>IFERROR(VLOOKUP(AB94,'P1'!$B:$AP,41,FALSE),"")</f>
        <v/>
      </c>
      <c r="AC95" s="239" t="str">
        <f>IFERROR(VLOOKUP(AC94,'P1'!$B:$AP,41,FALSE),"")</f>
        <v/>
      </c>
      <c r="AD95" s="239" t="str">
        <f>IFERROR(VLOOKUP(AD94,'P1'!$B:$AP,41,FALSE),"")</f>
        <v/>
      </c>
      <c r="AE95" s="239" t="str">
        <f>IFERROR(VLOOKUP(AE94,'P1'!$B:$AP,41,FALSE),"")</f>
        <v/>
      </c>
      <c r="AF95" s="239" t="str">
        <f>IFERROR(VLOOKUP(AF94,'P1'!$B:$AP,41,FALSE),"")</f>
        <v/>
      </c>
      <c r="AG95" s="239" t="str">
        <f>IFERROR(VLOOKUP(AG94,'P1'!$B:$AP,41,FALSE),"")</f>
        <v/>
      </c>
      <c r="AH95" s="239" t="str">
        <f>IFERROR(VLOOKUP(AH94,'P1'!$B:$AP,41,FALSE),"")</f>
        <v/>
      </c>
      <c r="AI95" s="239" t="str">
        <f>IFERROR(VLOOKUP(AI94,'P1'!$B:$AP,41,FALSE),"")</f>
        <v/>
      </c>
      <c r="AJ95" s="239" t="str">
        <f>IFERROR(VLOOKUP(AJ94,'P1'!$B:$AP,41,FALSE),"")</f>
        <v/>
      </c>
      <c r="AK95" s="239" t="str">
        <f>IFERROR(VLOOKUP(AK94,'P1'!$B:$AP,41,FALSE),"")</f>
        <v/>
      </c>
      <c r="AL95" s="239" t="str">
        <f>IFERROR(VLOOKUP(AL94,'P1'!$B:$AP,41,FALSE),"")</f>
        <v/>
      </c>
      <c r="AM95" s="239" t="str">
        <f>IFERROR(VLOOKUP(AM94,'P1'!$B:$AP,41,FALSE),"")</f>
        <v/>
      </c>
      <c r="AN95" s="588"/>
      <c r="AO95" s="564"/>
      <c r="AP95" s="592"/>
      <c r="AQ95" s="593"/>
      <c r="AR95" s="564"/>
      <c r="AS95" s="211"/>
      <c r="AT95" s="206"/>
      <c r="AU95" s="240" t="str">
        <f>IFERROR(IF($D94="□",ROUNDDOWN($AO94/$AK$7,1),ROUNDDOWN($AO94/$AK$9,1)),"")</f>
        <v/>
      </c>
      <c r="AV95" s="240" t="str">
        <f>IFERROR(IF($D94="□",ROUNDDOWN($AN94/$AO$7,1),ROUNDDOWN($AN94/$AO$9,1)),"")</f>
        <v/>
      </c>
      <c r="AX95" s="240" t="str">
        <f>IFERROR(IF($D94="□",(VLOOKUP(F94,'[8]ますた君 '!$C:$E,3,FALSE)/($AK$7*4)),(VLOOKUP(F94,'[8]ますた君 '!$C:$E,3,FALSE)/($AK$9*4))),"")</f>
        <v/>
      </c>
      <c r="AY95" s="240" t="str">
        <f>IFERROR(IF($D94="□",(VLOOKUP(F94,'[8]ますた君 '!$C:$E,3,FALSE)/$AO$7),(VLOOKUP(F94,'[8]ますた君 '!$C:$E,3,FALSE)/$AO$9)),"")</f>
        <v/>
      </c>
    </row>
    <row r="96" spans="1:51" ht="12" customHeight="1">
      <c r="A96" s="568"/>
      <c r="B96" s="571"/>
      <c r="C96" s="574"/>
      <c r="D96" s="577"/>
      <c r="E96" s="580"/>
      <c r="F96" s="585"/>
      <c r="G96" s="586"/>
      <c r="H96" s="241" t="s">
        <v>374</v>
      </c>
      <c r="I96" s="239" t="str">
        <f>IFERROR(VLOOKUP(I94,'P1'!$B:$AP,31,FALSE),"")</f>
        <v/>
      </c>
      <c r="J96" s="239" t="str">
        <f>IFERROR(VLOOKUP(J94,'P1'!$B:$AP,31,FALSE),"")</f>
        <v/>
      </c>
      <c r="K96" s="239" t="str">
        <f>IFERROR(VLOOKUP(K94,'P1'!$B:$AP,31,FALSE),"")</f>
        <v/>
      </c>
      <c r="L96" s="239" t="str">
        <f>IFERROR(VLOOKUP(L94,'P1'!$B:$AP,31,FALSE),"")</f>
        <v/>
      </c>
      <c r="M96" s="239" t="str">
        <f>IFERROR(VLOOKUP(M94,'P1'!$B:$AP,31,FALSE),"")</f>
        <v/>
      </c>
      <c r="N96" s="239" t="str">
        <f>IFERROR(VLOOKUP(N94,'P1'!$B:$AP,31,FALSE),"")</f>
        <v/>
      </c>
      <c r="O96" s="239" t="str">
        <f>IFERROR(VLOOKUP(O94,'P1'!$B:$AP,31,FALSE),"")</f>
        <v/>
      </c>
      <c r="P96" s="239" t="str">
        <f>IFERROR(VLOOKUP(P94,'P1'!$B:$AP,31,FALSE),"")</f>
        <v/>
      </c>
      <c r="Q96" s="239" t="str">
        <f>IFERROR(VLOOKUP(Q94,'P1'!$B:$AP,31,FALSE),"")</f>
        <v/>
      </c>
      <c r="R96" s="239" t="str">
        <f>IFERROR(VLOOKUP(R94,'P1'!$B:$AP,31,FALSE),"")</f>
        <v/>
      </c>
      <c r="S96" s="239" t="str">
        <f>IFERROR(VLOOKUP(S94,'P1'!$B:$AP,31,FALSE),"")</f>
        <v/>
      </c>
      <c r="T96" s="239" t="str">
        <f>IFERROR(VLOOKUP(T94,'P1'!$B:$AP,31,FALSE),"")</f>
        <v/>
      </c>
      <c r="U96" s="239" t="str">
        <f>IFERROR(VLOOKUP(U94,'P1'!$B:$AP,31,FALSE),"")</f>
        <v/>
      </c>
      <c r="V96" s="239" t="str">
        <f>IFERROR(VLOOKUP(V94,'P1'!$B:$AP,31,FALSE),"")</f>
        <v/>
      </c>
      <c r="W96" s="239" t="str">
        <f>IFERROR(VLOOKUP(W94,'P1'!$B:$AP,31,FALSE),"")</f>
        <v/>
      </c>
      <c r="X96" s="239" t="str">
        <f>IFERROR(VLOOKUP(X94,'P1'!$B:$AP,31,FALSE),"")</f>
        <v/>
      </c>
      <c r="Y96" s="239" t="str">
        <f>IFERROR(VLOOKUP(Y94,'P1'!$B:$AP,31,FALSE),"")</f>
        <v/>
      </c>
      <c r="Z96" s="239" t="str">
        <f>IFERROR(VLOOKUP(Z94,'P1'!$B:$AP,31,FALSE),"")</f>
        <v/>
      </c>
      <c r="AA96" s="239" t="str">
        <f>IFERROR(VLOOKUP(AA94,'P1'!$B:$AP,31,FALSE),"")</f>
        <v/>
      </c>
      <c r="AB96" s="239" t="str">
        <f>IFERROR(VLOOKUP(AB94,'P1'!$B:$AP,31,FALSE),"")</f>
        <v/>
      </c>
      <c r="AC96" s="239" t="str">
        <f>IFERROR(VLOOKUP(AC94,'P1'!$B:$AP,31,FALSE),"")</f>
        <v/>
      </c>
      <c r="AD96" s="239" t="str">
        <f>IFERROR(VLOOKUP(AD94,'P1'!$B:$AP,31,FALSE),"")</f>
        <v/>
      </c>
      <c r="AE96" s="239" t="str">
        <f>IFERROR(VLOOKUP(AE94,'P1'!$B:$AP,31,FALSE),"")</f>
        <v/>
      </c>
      <c r="AF96" s="239" t="str">
        <f>IFERROR(VLOOKUP(AF94,'P1'!$B:$AP,31,FALSE),"")</f>
        <v/>
      </c>
      <c r="AG96" s="239" t="str">
        <f>IFERROR(VLOOKUP(AG94,'P1'!$B:$AP,31,FALSE),"")</f>
        <v/>
      </c>
      <c r="AH96" s="239" t="str">
        <f>IFERROR(VLOOKUP(AH94,'P1'!$B:$AP,31,FALSE),"")</f>
        <v/>
      </c>
      <c r="AI96" s="239" t="str">
        <f>IFERROR(VLOOKUP(AI94,'P1'!$B:$AP,31,FALSE),"")</f>
        <v/>
      </c>
      <c r="AJ96" s="239" t="str">
        <f>IFERROR(VLOOKUP(AJ94,'P1'!$B:$AP,31,FALSE),"")</f>
        <v/>
      </c>
      <c r="AK96" s="239" t="str">
        <f>IFERROR(VLOOKUP(AK94,'P1'!$B:$AP,31,FALSE),"")</f>
        <v/>
      </c>
      <c r="AL96" s="239" t="str">
        <f>IFERROR(VLOOKUP(AL94,'P1'!$B:$AP,31,FALSE),"")</f>
        <v/>
      </c>
      <c r="AM96" s="239" t="str">
        <f>IFERROR(VLOOKUP(AM94,'P1'!$B:$AP,31,FALSE),"")</f>
        <v/>
      </c>
      <c r="AN96" s="589"/>
      <c r="AO96" s="565"/>
      <c r="AP96" s="594"/>
      <c r="AQ96" s="595"/>
      <c r="AR96" s="565"/>
      <c r="AS96" s="211"/>
      <c r="AT96" s="206"/>
      <c r="AU96" s="242"/>
      <c r="AV96" s="242"/>
      <c r="AX96" s="242"/>
      <c r="AY96" s="242"/>
    </row>
    <row r="97" spans="1:51" ht="12" customHeight="1">
      <c r="A97" s="566">
        <v>26</v>
      </c>
      <c r="B97" s="569"/>
      <c r="C97" s="572"/>
      <c r="D97" s="575" t="s">
        <v>243</v>
      </c>
      <c r="E97" s="578"/>
      <c r="F97" s="581"/>
      <c r="G97" s="582"/>
      <c r="H97" s="236" t="s">
        <v>368</v>
      </c>
      <c r="I97" s="483"/>
      <c r="J97" s="483"/>
      <c r="K97" s="483"/>
      <c r="L97" s="483"/>
      <c r="M97" s="483"/>
      <c r="N97" s="483"/>
      <c r="O97" s="483"/>
      <c r="P97" s="483"/>
      <c r="Q97" s="483"/>
      <c r="R97" s="483"/>
      <c r="S97" s="483"/>
      <c r="T97" s="483"/>
      <c r="U97" s="483"/>
      <c r="V97" s="483"/>
      <c r="W97" s="483"/>
      <c r="X97" s="483"/>
      <c r="Y97" s="483"/>
      <c r="Z97" s="483"/>
      <c r="AA97" s="483"/>
      <c r="AB97" s="483"/>
      <c r="AC97" s="483"/>
      <c r="AD97" s="483"/>
      <c r="AE97" s="483"/>
      <c r="AF97" s="483"/>
      <c r="AG97" s="483"/>
      <c r="AH97" s="483"/>
      <c r="AI97" s="483"/>
      <c r="AJ97" s="483"/>
      <c r="AK97" s="483"/>
      <c r="AL97" s="483"/>
      <c r="AM97" s="483"/>
      <c r="AN97" s="587">
        <f>+SUM(I98:AM99)</f>
        <v>0</v>
      </c>
      <c r="AO97" s="563">
        <f>IF($AN$4="４週",AN97/4,AN97/(DAY(EOMONTH($I$20,0))/7))</f>
        <v>0</v>
      </c>
      <c r="AP97" s="590"/>
      <c r="AQ97" s="591"/>
      <c r="AR97" s="563" t="str">
        <f>IF(AN86="４週",AU98,AV98)</f>
        <v/>
      </c>
      <c r="AS97" s="211"/>
      <c r="AT97" s="206"/>
      <c r="AU97" s="237" t="s">
        <v>369</v>
      </c>
      <c r="AV97" s="237" t="s">
        <v>370</v>
      </c>
      <c r="AX97" s="237" t="s">
        <v>371</v>
      </c>
      <c r="AY97" s="237" t="s">
        <v>372</v>
      </c>
    </row>
    <row r="98" spans="1:51" ht="12" customHeight="1">
      <c r="A98" s="567"/>
      <c r="B98" s="570"/>
      <c r="C98" s="573"/>
      <c r="D98" s="576"/>
      <c r="E98" s="579"/>
      <c r="F98" s="583"/>
      <c r="G98" s="584"/>
      <c r="H98" s="238" t="s">
        <v>373</v>
      </c>
      <c r="I98" s="239" t="str">
        <f>IFERROR(VLOOKUP(I97,'P1'!$B:$AP,41,FALSE),"")</f>
        <v/>
      </c>
      <c r="J98" s="239" t="str">
        <f>IFERROR(VLOOKUP(J97,'P1'!$B:$AP,41,FALSE),"")</f>
        <v/>
      </c>
      <c r="K98" s="239" t="str">
        <f>IFERROR(VLOOKUP(K97,'P1'!$B:$AP,41,FALSE),"")</f>
        <v/>
      </c>
      <c r="L98" s="239" t="str">
        <f>IFERROR(VLOOKUP(L97,'P1'!$B:$AP,41,FALSE),"")</f>
        <v/>
      </c>
      <c r="M98" s="239" t="str">
        <f>IFERROR(VLOOKUP(M97,'P1'!$B:$AP,41,FALSE),"")</f>
        <v/>
      </c>
      <c r="N98" s="239" t="str">
        <f>IFERROR(VLOOKUP(N97,'P1'!$B:$AP,41,FALSE),"")</f>
        <v/>
      </c>
      <c r="O98" s="239" t="str">
        <f>IFERROR(VLOOKUP(O97,'P1'!$B:$AP,41,FALSE),"")</f>
        <v/>
      </c>
      <c r="P98" s="239" t="str">
        <f>IFERROR(VLOOKUP(P97,'P1'!$B:$AP,41,FALSE),"")</f>
        <v/>
      </c>
      <c r="Q98" s="239" t="str">
        <f>IFERROR(VLOOKUP(Q97,'P1'!$B:$AP,41,FALSE),"")</f>
        <v/>
      </c>
      <c r="R98" s="239" t="str">
        <f>IFERROR(VLOOKUP(R97,'P1'!$B:$AP,41,FALSE),"")</f>
        <v/>
      </c>
      <c r="S98" s="239" t="str">
        <f>IFERROR(VLOOKUP(S97,'P1'!$B:$AP,41,FALSE),"")</f>
        <v/>
      </c>
      <c r="T98" s="239" t="str">
        <f>IFERROR(VLOOKUP(T97,'P1'!$B:$AP,41,FALSE),"")</f>
        <v/>
      </c>
      <c r="U98" s="239" t="str">
        <f>IFERROR(VLOOKUP(U97,'P1'!$B:$AP,41,FALSE),"")</f>
        <v/>
      </c>
      <c r="V98" s="239" t="str">
        <f>IFERROR(VLOOKUP(V97,'P1'!$B:$AP,41,FALSE),"")</f>
        <v/>
      </c>
      <c r="W98" s="239" t="str">
        <f>IFERROR(VLOOKUP(W97,'P1'!$B:$AP,41,FALSE),"")</f>
        <v/>
      </c>
      <c r="X98" s="239" t="str">
        <f>IFERROR(VLOOKUP(X97,'P1'!$B:$AP,41,FALSE),"")</f>
        <v/>
      </c>
      <c r="Y98" s="239" t="str">
        <f>IFERROR(VLOOKUP(Y97,'P1'!$B:$AP,41,FALSE),"")</f>
        <v/>
      </c>
      <c r="Z98" s="239" t="str">
        <f>IFERROR(VLOOKUP(Z97,'P1'!$B:$AP,41,FALSE),"")</f>
        <v/>
      </c>
      <c r="AA98" s="239" t="str">
        <f>IFERROR(VLOOKUP(AA97,'P1'!$B:$AP,41,FALSE),"")</f>
        <v/>
      </c>
      <c r="AB98" s="239" t="str">
        <f>IFERROR(VLOOKUP(AB97,'P1'!$B:$AP,41,FALSE),"")</f>
        <v/>
      </c>
      <c r="AC98" s="239" t="str">
        <f>IFERROR(VLOOKUP(AC97,'P1'!$B:$AP,41,FALSE),"")</f>
        <v/>
      </c>
      <c r="AD98" s="239" t="str">
        <f>IFERROR(VLOOKUP(AD97,'P1'!$B:$AP,41,FALSE),"")</f>
        <v/>
      </c>
      <c r="AE98" s="239" t="str">
        <f>IFERROR(VLOOKUP(AE97,'P1'!$B:$AP,41,FALSE),"")</f>
        <v/>
      </c>
      <c r="AF98" s="239" t="str">
        <f>IFERROR(VLOOKUP(AF97,'P1'!$B:$AP,41,FALSE),"")</f>
        <v/>
      </c>
      <c r="AG98" s="239" t="str">
        <f>IFERROR(VLOOKUP(AG97,'P1'!$B:$AP,41,FALSE),"")</f>
        <v/>
      </c>
      <c r="AH98" s="239" t="str">
        <f>IFERROR(VLOOKUP(AH97,'P1'!$B:$AP,41,FALSE),"")</f>
        <v/>
      </c>
      <c r="AI98" s="239" t="str">
        <f>IFERROR(VLOOKUP(AI97,'P1'!$B:$AP,41,FALSE),"")</f>
        <v/>
      </c>
      <c r="AJ98" s="239" t="str">
        <f>IFERROR(VLOOKUP(AJ97,'P1'!$B:$AP,41,FALSE),"")</f>
        <v/>
      </c>
      <c r="AK98" s="239" t="str">
        <f>IFERROR(VLOOKUP(AK97,'P1'!$B:$AP,41,FALSE),"")</f>
        <v/>
      </c>
      <c r="AL98" s="239" t="str">
        <f>IFERROR(VLOOKUP(AL97,'P1'!$B:$AP,41,FALSE),"")</f>
        <v/>
      </c>
      <c r="AM98" s="239" t="str">
        <f>IFERROR(VLOOKUP(AM97,'P1'!$B:$AP,41,FALSE),"")</f>
        <v/>
      </c>
      <c r="AN98" s="588"/>
      <c r="AO98" s="564"/>
      <c r="AP98" s="592"/>
      <c r="AQ98" s="593"/>
      <c r="AR98" s="564"/>
      <c r="AS98" s="211"/>
      <c r="AT98" s="206"/>
      <c r="AU98" s="240" t="str">
        <f>IFERROR(IF($D97="□",ROUNDDOWN($AO97/$AK$7,1),ROUNDDOWN($AO97/$AK$9,1)),"")</f>
        <v/>
      </c>
      <c r="AV98" s="240" t="str">
        <f>IFERROR(IF($D97="□",ROUNDDOWN($AN97/$AO$7,1),ROUNDDOWN($AN97/$AO$9,1)),"")</f>
        <v/>
      </c>
      <c r="AX98" s="240" t="str">
        <f>IFERROR(IF($D97="□",(VLOOKUP(F97,'[8]ますた君 '!$C:$E,3,FALSE)/($AK$7*4)),(VLOOKUP(F97,'[8]ますた君 '!$C:$E,3,FALSE)/($AK$9*4))),"")</f>
        <v/>
      </c>
      <c r="AY98" s="240" t="str">
        <f>IFERROR(IF($D97="□",(VLOOKUP(F97,'[8]ますた君 '!$C:$E,3,FALSE)/$AO$7),(VLOOKUP(F97,'[8]ますた君 '!$C:$E,3,FALSE)/$AO$9)),"")</f>
        <v/>
      </c>
    </row>
    <row r="99" spans="1:51" ht="12" customHeight="1">
      <c r="A99" s="568"/>
      <c r="B99" s="571"/>
      <c r="C99" s="574"/>
      <c r="D99" s="577"/>
      <c r="E99" s="580"/>
      <c r="F99" s="585"/>
      <c r="G99" s="586"/>
      <c r="H99" s="241" t="s">
        <v>374</v>
      </c>
      <c r="I99" s="239" t="str">
        <f>IFERROR(VLOOKUP(I97,'P1'!$B:$AP,31,FALSE),"")</f>
        <v/>
      </c>
      <c r="J99" s="239" t="str">
        <f>IFERROR(VLOOKUP(J97,'P1'!$B:$AP,31,FALSE),"")</f>
        <v/>
      </c>
      <c r="K99" s="239" t="str">
        <f>IFERROR(VLOOKUP(K97,'P1'!$B:$AP,31,FALSE),"")</f>
        <v/>
      </c>
      <c r="L99" s="239" t="str">
        <f>IFERROR(VLOOKUP(L97,'P1'!$B:$AP,31,FALSE),"")</f>
        <v/>
      </c>
      <c r="M99" s="239" t="str">
        <f>IFERROR(VLOOKUP(M97,'P1'!$B:$AP,31,FALSE),"")</f>
        <v/>
      </c>
      <c r="N99" s="239" t="str">
        <f>IFERROR(VLOOKUP(N97,'P1'!$B:$AP,31,FALSE),"")</f>
        <v/>
      </c>
      <c r="O99" s="239" t="str">
        <f>IFERROR(VLOOKUP(O97,'P1'!$B:$AP,31,FALSE),"")</f>
        <v/>
      </c>
      <c r="P99" s="239" t="str">
        <f>IFERROR(VLOOKUP(P97,'P1'!$B:$AP,31,FALSE),"")</f>
        <v/>
      </c>
      <c r="Q99" s="239" t="str">
        <f>IFERROR(VLOOKUP(Q97,'P1'!$B:$AP,31,FALSE),"")</f>
        <v/>
      </c>
      <c r="R99" s="239" t="str">
        <f>IFERROR(VLOOKUP(R97,'P1'!$B:$AP,31,FALSE),"")</f>
        <v/>
      </c>
      <c r="S99" s="239" t="str">
        <f>IFERROR(VLOOKUP(S97,'P1'!$B:$AP,31,FALSE),"")</f>
        <v/>
      </c>
      <c r="T99" s="239" t="str">
        <f>IFERROR(VLOOKUP(T97,'P1'!$B:$AP,31,FALSE),"")</f>
        <v/>
      </c>
      <c r="U99" s="239" t="str">
        <f>IFERROR(VLOOKUP(U97,'P1'!$B:$AP,31,FALSE),"")</f>
        <v/>
      </c>
      <c r="V99" s="239" t="str">
        <f>IFERROR(VLOOKUP(V97,'P1'!$B:$AP,31,FALSE),"")</f>
        <v/>
      </c>
      <c r="W99" s="239" t="str">
        <f>IFERROR(VLOOKUP(W97,'P1'!$B:$AP,31,FALSE),"")</f>
        <v/>
      </c>
      <c r="X99" s="239" t="str">
        <f>IFERROR(VLOOKUP(X97,'P1'!$B:$AP,31,FALSE),"")</f>
        <v/>
      </c>
      <c r="Y99" s="239" t="str">
        <f>IFERROR(VLOOKUP(Y97,'P1'!$B:$AP,31,FALSE),"")</f>
        <v/>
      </c>
      <c r="Z99" s="239" t="str">
        <f>IFERROR(VLOOKUP(Z97,'P1'!$B:$AP,31,FALSE),"")</f>
        <v/>
      </c>
      <c r="AA99" s="239" t="str">
        <f>IFERROR(VLOOKUP(AA97,'P1'!$B:$AP,31,FALSE),"")</f>
        <v/>
      </c>
      <c r="AB99" s="239" t="str">
        <f>IFERROR(VLOOKUP(AB97,'P1'!$B:$AP,31,FALSE),"")</f>
        <v/>
      </c>
      <c r="AC99" s="239" t="str">
        <f>IFERROR(VLOOKUP(AC97,'P1'!$B:$AP,31,FALSE),"")</f>
        <v/>
      </c>
      <c r="AD99" s="239" t="str">
        <f>IFERROR(VLOOKUP(AD97,'P1'!$B:$AP,31,FALSE),"")</f>
        <v/>
      </c>
      <c r="AE99" s="239" t="str">
        <f>IFERROR(VLOOKUP(AE97,'P1'!$B:$AP,31,FALSE),"")</f>
        <v/>
      </c>
      <c r="AF99" s="239" t="str">
        <f>IFERROR(VLOOKUP(AF97,'P1'!$B:$AP,31,FALSE),"")</f>
        <v/>
      </c>
      <c r="AG99" s="239" t="str">
        <f>IFERROR(VLOOKUP(AG97,'P1'!$B:$AP,31,FALSE),"")</f>
        <v/>
      </c>
      <c r="AH99" s="239" t="str">
        <f>IFERROR(VLOOKUP(AH97,'P1'!$B:$AP,31,FALSE),"")</f>
        <v/>
      </c>
      <c r="AI99" s="239" t="str">
        <f>IFERROR(VLOOKUP(AI97,'P1'!$B:$AP,31,FALSE),"")</f>
        <v/>
      </c>
      <c r="AJ99" s="239" t="str">
        <f>IFERROR(VLOOKUP(AJ97,'P1'!$B:$AP,31,FALSE),"")</f>
        <v/>
      </c>
      <c r="AK99" s="239" t="str">
        <f>IFERROR(VLOOKUP(AK97,'P1'!$B:$AP,31,FALSE),"")</f>
        <v/>
      </c>
      <c r="AL99" s="239" t="str">
        <f>IFERROR(VLOOKUP(AL97,'P1'!$B:$AP,31,FALSE),"")</f>
        <v/>
      </c>
      <c r="AM99" s="239" t="str">
        <f>IFERROR(VLOOKUP(AM97,'P1'!$B:$AP,31,FALSE),"")</f>
        <v/>
      </c>
      <c r="AN99" s="589"/>
      <c r="AO99" s="565"/>
      <c r="AP99" s="594"/>
      <c r="AQ99" s="595"/>
      <c r="AR99" s="565"/>
      <c r="AS99" s="211"/>
      <c r="AT99" s="206"/>
      <c r="AU99" s="242"/>
      <c r="AV99" s="242"/>
      <c r="AX99" s="242"/>
      <c r="AY99" s="242"/>
    </row>
    <row r="100" spans="1:51" ht="12" customHeight="1">
      <c r="A100" s="566">
        <v>27</v>
      </c>
      <c r="B100" s="569"/>
      <c r="C100" s="572"/>
      <c r="D100" s="575" t="s">
        <v>243</v>
      </c>
      <c r="E100" s="578"/>
      <c r="F100" s="581"/>
      <c r="G100" s="582"/>
      <c r="H100" s="236" t="s">
        <v>368</v>
      </c>
      <c r="I100" s="483"/>
      <c r="J100" s="483"/>
      <c r="K100" s="483"/>
      <c r="L100" s="483"/>
      <c r="M100" s="483"/>
      <c r="N100" s="483"/>
      <c r="O100" s="483"/>
      <c r="P100" s="483"/>
      <c r="Q100" s="483"/>
      <c r="R100" s="483"/>
      <c r="S100" s="483"/>
      <c r="T100" s="483"/>
      <c r="U100" s="483"/>
      <c r="V100" s="483"/>
      <c r="W100" s="483"/>
      <c r="X100" s="483"/>
      <c r="Y100" s="483"/>
      <c r="Z100" s="483"/>
      <c r="AA100" s="483"/>
      <c r="AB100" s="483"/>
      <c r="AC100" s="483"/>
      <c r="AD100" s="483"/>
      <c r="AE100" s="483"/>
      <c r="AF100" s="483"/>
      <c r="AG100" s="483"/>
      <c r="AH100" s="483"/>
      <c r="AI100" s="483"/>
      <c r="AJ100" s="483"/>
      <c r="AK100" s="483"/>
      <c r="AL100" s="483"/>
      <c r="AM100" s="483"/>
      <c r="AN100" s="587">
        <f>+SUM(I101:AM102)</f>
        <v>0</v>
      </c>
      <c r="AO100" s="563">
        <f>IF($AN$4="４週",AN100/4,AN100/(DAY(EOMONTH($I$20,0))/7))</f>
        <v>0</v>
      </c>
      <c r="AP100" s="590"/>
      <c r="AQ100" s="591"/>
      <c r="AR100" s="563" t="str">
        <f>IF(AN89="４週",AU101,AV101)</f>
        <v/>
      </c>
      <c r="AS100" s="211"/>
      <c r="AT100" s="206"/>
      <c r="AU100" s="237" t="s">
        <v>369</v>
      </c>
      <c r="AV100" s="237" t="s">
        <v>370</v>
      </c>
      <c r="AX100" s="237" t="s">
        <v>371</v>
      </c>
      <c r="AY100" s="237" t="s">
        <v>372</v>
      </c>
    </row>
    <row r="101" spans="1:51" ht="12" customHeight="1">
      <c r="A101" s="567"/>
      <c r="B101" s="570"/>
      <c r="C101" s="573"/>
      <c r="D101" s="576"/>
      <c r="E101" s="579"/>
      <c r="F101" s="583"/>
      <c r="G101" s="584"/>
      <c r="H101" s="238" t="s">
        <v>373</v>
      </c>
      <c r="I101" s="239" t="str">
        <f>IFERROR(VLOOKUP(I100,'P1'!$B:$AP,41,FALSE),"")</f>
        <v/>
      </c>
      <c r="J101" s="239" t="str">
        <f>IFERROR(VLOOKUP(J100,'P1'!$B:$AP,41,FALSE),"")</f>
        <v/>
      </c>
      <c r="K101" s="239" t="str">
        <f>IFERROR(VLOOKUP(K100,'P1'!$B:$AP,41,FALSE),"")</f>
        <v/>
      </c>
      <c r="L101" s="239" t="str">
        <f>IFERROR(VLOOKUP(L100,'P1'!$B:$AP,41,FALSE),"")</f>
        <v/>
      </c>
      <c r="M101" s="239" t="str">
        <f>IFERROR(VLOOKUP(M100,'P1'!$B:$AP,41,FALSE),"")</f>
        <v/>
      </c>
      <c r="N101" s="239" t="str">
        <f>IFERROR(VLOOKUP(N100,'P1'!$B:$AP,41,FALSE),"")</f>
        <v/>
      </c>
      <c r="O101" s="239" t="str">
        <f>IFERROR(VLOOKUP(O100,'P1'!$B:$AP,41,FALSE),"")</f>
        <v/>
      </c>
      <c r="P101" s="239" t="str">
        <f>IFERROR(VLOOKUP(P100,'P1'!$B:$AP,41,FALSE),"")</f>
        <v/>
      </c>
      <c r="Q101" s="239" t="str">
        <f>IFERROR(VLOOKUP(Q100,'P1'!$B:$AP,41,FALSE),"")</f>
        <v/>
      </c>
      <c r="R101" s="239" t="str">
        <f>IFERROR(VLOOKUP(R100,'P1'!$B:$AP,41,FALSE),"")</f>
        <v/>
      </c>
      <c r="S101" s="239" t="str">
        <f>IFERROR(VLOOKUP(S100,'P1'!$B:$AP,41,FALSE),"")</f>
        <v/>
      </c>
      <c r="T101" s="239" t="str">
        <f>IFERROR(VLOOKUP(T100,'P1'!$B:$AP,41,FALSE),"")</f>
        <v/>
      </c>
      <c r="U101" s="239" t="str">
        <f>IFERROR(VLOOKUP(U100,'P1'!$B:$AP,41,FALSE),"")</f>
        <v/>
      </c>
      <c r="V101" s="239" t="str">
        <f>IFERROR(VLOOKUP(V100,'P1'!$B:$AP,41,FALSE),"")</f>
        <v/>
      </c>
      <c r="W101" s="239" t="str">
        <f>IFERROR(VLOOKUP(W100,'P1'!$B:$AP,41,FALSE),"")</f>
        <v/>
      </c>
      <c r="X101" s="239" t="str">
        <f>IFERROR(VLOOKUP(X100,'P1'!$B:$AP,41,FALSE),"")</f>
        <v/>
      </c>
      <c r="Y101" s="239" t="str">
        <f>IFERROR(VLOOKUP(Y100,'P1'!$B:$AP,41,FALSE),"")</f>
        <v/>
      </c>
      <c r="Z101" s="239" t="str">
        <f>IFERROR(VLOOKUP(Z100,'P1'!$B:$AP,41,FALSE),"")</f>
        <v/>
      </c>
      <c r="AA101" s="239" t="str">
        <f>IFERROR(VLOOKUP(AA100,'P1'!$B:$AP,41,FALSE),"")</f>
        <v/>
      </c>
      <c r="AB101" s="239" t="str">
        <f>IFERROR(VLOOKUP(AB100,'P1'!$B:$AP,41,FALSE),"")</f>
        <v/>
      </c>
      <c r="AC101" s="239" t="str">
        <f>IFERROR(VLOOKUP(AC100,'P1'!$B:$AP,41,FALSE),"")</f>
        <v/>
      </c>
      <c r="AD101" s="239" t="str">
        <f>IFERROR(VLOOKUP(AD100,'P1'!$B:$AP,41,FALSE),"")</f>
        <v/>
      </c>
      <c r="AE101" s="239" t="str">
        <f>IFERROR(VLOOKUP(AE100,'P1'!$B:$AP,41,FALSE),"")</f>
        <v/>
      </c>
      <c r="AF101" s="239" t="str">
        <f>IFERROR(VLOOKUP(AF100,'P1'!$B:$AP,41,FALSE),"")</f>
        <v/>
      </c>
      <c r="AG101" s="239" t="str">
        <f>IFERROR(VLOOKUP(AG100,'P1'!$B:$AP,41,FALSE),"")</f>
        <v/>
      </c>
      <c r="AH101" s="239" t="str">
        <f>IFERROR(VLOOKUP(AH100,'P1'!$B:$AP,41,FALSE),"")</f>
        <v/>
      </c>
      <c r="AI101" s="239" t="str">
        <f>IFERROR(VLOOKUP(AI100,'P1'!$B:$AP,41,FALSE),"")</f>
        <v/>
      </c>
      <c r="AJ101" s="239" t="str">
        <f>IFERROR(VLOOKUP(AJ100,'P1'!$B:$AP,41,FALSE),"")</f>
        <v/>
      </c>
      <c r="AK101" s="239" t="str">
        <f>IFERROR(VLOOKUP(AK100,'P1'!$B:$AP,41,FALSE),"")</f>
        <v/>
      </c>
      <c r="AL101" s="239" t="str">
        <f>IFERROR(VLOOKUP(AL100,'P1'!$B:$AP,41,FALSE),"")</f>
        <v/>
      </c>
      <c r="AM101" s="239" t="str">
        <f>IFERROR(VLOOKUP(AM100,'P1'!$B:$AP,41,FALSE),"")</f>
        <v/>
      </c>
      <c r="AN101" s="588"/>
      <c r="AO101" s="564"/>
      <c r="AP101" s="592"/>
      <c r="AQ101" s="593"/>
      <c r="AR101" s="564"/>
      <c r="AS101" s="211"/>
      <c r="AT101" s="206"/>
      <c r="AU101" s="240" t="str">
        <f>IFERROR(IF($D100="□",ROUNDDOWN($AO100/$AK$7,1),ROUNDDOWN($AO100/$AK$9,1)),"")</f>
        <v/>
      </c>
      <c r="AV101" s="240" t="str">
        <f>IFERROR(IF($D100="□",ROUNDDOWN($AN100/$AO$7,1),ROUNDDOWN($AN100/$AO$9,1)),"")</f>
        <v/>
      </c>
      <c r="AX101" s="240" t="str">
        <f>IFERROR(IF($D100="□",(VLOOKUP(F100,'[8]ますた君 '!$C:$E,3,FALSE)/($AK$7*4)),(VLOOKUP(F100,'[8]ますた君 '!$C:$E,3,FALSE)/($AK$9*4))),"")</f>
        <v/>
      </c>
      <c r="AY101" s="240" t="str">
        <f>IFERROR(IF($D100="□",(VLOOKUP(F100,'[8]ますた君 '!$C:$E,3,FALSE)/$AO$7),(VLOOKUP(F100,'[8]ますた君 '!$C:$E,3,FALSE)/$AO$9)),"")</f>
        <v/>
      </c>
    </row>
    <row r="102" spans="1:51" ht="12" customHeight="1">
      <c r="A102" s="568"/>
      <c r="B102" s="571"/>
      <c r="C102" s="574"/>
      <c r="D102" s="577"/>
      <c r="E102" s="580"/>
      <c r="F102" s="585"/>
      <c r="G102" s="586"/>
      <c r="H102" s="241" t="s">
        <v>374</v>
      </c>
      <c r="I102" s="239" t="str">
        <f>IFERROR(VLOOKUP(I100,'P1'!$B:$AP,31,FALSE),"")</f>
        <v/>
      </c>
      <c r="J102" s="239" t="str">
        <f>IFERROR(VLOOKUP(J100,'P1'!$B:$AP,31,FALSE),"")</f>
        <v/>
      </c>
      <c r="K102" s="239" t="str">
        <f>IFERROR(VLOOKUP(K100,'P1'!$B:$AP,31,FALSE),"")</f>
        <v/>
      </c>
      <c r="L102" s="239" t="str">
        <f>IFERROR(VLOOKUP(L100,'P1'!$B:$AP,31,FALSE),"")</f>
        <v/>
      </c>
      <c r="M102" s="239" t="str">
        <f>IFERROR(VLOOKUP(M100,'P1'!$B:$AP,31,FALSE),"")</f>
        <v/>
      </c>
      <c r="N102" s="239" t="str">
        <f>IFERROR(VLOOKUP(N100,'P1'!$B:$AP,31,FALSE),"")</f>
        <v/>
      </c>
      <c r="O102" s="239" t="str">
        <f>IFERROR(VLOOKUP(O100,'P1'!$B:$AP,31,FALSE),"")</f>
        <v/>
      </c>
      <c r="P102" s="239" t="str">
        <f>IFERROR(VLOOKUP(P100,'P1'!$B:$AP,31,FALSE),"")</f>
        <v/>
      </c>
      <c r="Q102" s="239" t="str">
        <f>IFERROR(VLOOKUP(Q100,'P1'!$B:$AP,31,FALSE),"")</f>
        <v/>
      </c>
      <c r="R102" s="239" t="str">
        <f>IFERROR(VLOOKUP(R100,'P1'!$B:$AP,31,FALSE),"")</f>
        <v/>
      </c>
      <c r="S102" s="239" t="str">
        <f>IFERROR(VLOOKUP(S100,'P1'!$B:$AP,31,FALSE),"")</f>
        <v/>
      </c>
      <c r="T102" s="239" t="str">
        <f>IFERROR(VLOOKUP(T100,'P1'!$B:$AP,31,FALSE),"")</f>
        <v/>
      </c>
      <c r="U102" s="239" t="str">
        <f>IFERROR(VLOOKUP(U100,'P1'!$B:$AP,31,FALSE),"")</f>
        <v/>
      </c>
      <c r="V102" s="239" t="str">
        <f>IFERROR(VLOOKUP(V100,'P1'!$B:$AP,31,FALSE),"")</f>
        <v/>
      </c>
      <c r="W102" s="239" t="str">
        <f>IFERROR(VLOOKUP(W100,'P1'!$B:$AP,31,FALSE),"")</f>
        <v/>
      </c>
      <c r="X102" s="239" t="str">
        <f>IFERROR(VLOOKUP(X100,'P1'!$B:$AP,31,FALSE),"")</f>
        <v/>
      </c>
      <c r="Y102" s="239" t="str">
        <f>IFERROR(VLOOKUP(Y100,'P1'!$B:$AP,31,FALSE),"")</f>
        <v/>
      </c>
      <c r="Z102" s="239" t="str">
        <f>IFERROR(VLOOKUP(Z100,'P1'!$B:$AP,31,FALSE),"")</f>
        <v/>
      </c>
      <c r="AA102" s="239" t="str">
        <f>IFERROR(VLOOKUP(AA100,'P1'!$B:$AP,31,FALSE),"")</f>
        <v/>
      </c>
      <c r="AB102" s="239" t="str">
        <f>IFERROR(VLOOKUP(AB100,'P1'!$B:$AP,31,FALSE),"")</f>
        <v/>
      </c>
      <c r="AC102" s="239" t="str">
        <f>IFERROR(VLOOKUP(AC100,'P1'!$B:$AP,31,FALSE),"")</f>
        <v/>
      </c>
      <c r="AD102" s="239" t="str">
        <f>IFERROR(VLOOKUP(AD100,'P1'!$B:$AP,31,FALSE),"")</f>
        <v/>
      </c>
      <c r="AE102" s="239" t="str">
        <f>IFERROR(VLOOKUP(AE100,'P1'!$B:$AP,31,FALSE),"")</f>
        <v/>
      </c>
      <c r="AF102" s="239" t="str">
        <f>IFERROR(VLOOKUP(AF100,'P1'!$B:$AP,31,FALSE),"")</f>
        <v/>
      </c>
      <c r="AG102" s="239" t="str">
        <f>IFERROR(VLOOKUP(AG100,'P1'!$B:$AP,31,FALSE),"")</f>
        <v/>
      </c>
      <c r="AH102" s="239" t="str">
        <f>IFERROR(VLOOKUP(AH100,'P1'!$B:$AP,31,FALSE),"")</f>
        <v/>
      </c>
      <c r="AI102" s="239" t="str">
        <f>IFERROR(VLOOKUP(AI100,'P1'!$B:$AP,31,FALSE),"")</f>
        <v/>
      </c>
      <c r="AJ102" s="239" t="str">
        <f>IFERROR(VLOOKUP(AJ100,'P1'!$B:$AP,31,FALSE),"")</f>
        <v/>
      </c>
      <c r="AK102" s="239" t="str">
        <f>IFERROR(VLOOKUP(AK100,'P1'!$B:$AP,31,FALSE),"")</f>
        <v/>
      </c>
      <c r="AL102" s="239" t="str">
        <f>IFERROR(VLOOKUP(AL100,'P1'!$B:$AP,31,FALSE),"")</f>
        <v/>
      </c>
      <c r="AM102" s="239" t="str">
        <f>IFERROR(VLOOKUP(AM100,'P1'!$B:$AP,31,FALSE),"")</f>
        <v/>
      </c>
      <c r="AN102" s="589"/>
      <c r="AO102" s="565"/>
      <c r="AP102" s="594"/>
      <c r="AQ102" s="595"/>
      <c r="AR102" s="565"/>
      <c r="AS102" s="211"/>
      <c r="AT102" s="206"/>
      <c r="AU102" s="242"/>
      <c r="AV102" s="242"/>
      <c r="AX102" s="242"/>
      <c r="AY102" s="242"/>
    </row>
    <row r="103" spans="1:51" ht="12" customHeight="1">
      <c r="A103" s="566">
        <v>28</v>
      </c>
      <c r="B103" s="569"/>
      <c r="C103" s="572"/>
      <c r="D103" s="575" t="s">
        <v>243</v>
      </c>
      <c r="E103" s="578"/>
      <c r="F103" s="581"/>
      <c r="G103" s="582"/>
      <c r="H103" s="236" t="s">
        <v>368</v>
      </c>
      <c r="I103" s="483"/>
      <c r="J103" s="483"/>
      <c r="K103" s="483"/>
      <c r="L103" s="483"/>
      <c r="M103" s="483"/>
      <c r="N103" s="483"/>
      <c r="O103" s="483"/>
      <c r="P103" s="483"/>
      <c r="Q103" s="483"/>
      <c r="R103" s="483"/>
      <c r="S103" s="483"/>
      <c r="T103" s="483"/>
      <c r="U103" s="483"/>
      <c r="V103" s="483"/>
      <c r="W103" s="483"/>
      <c r="X103" s="483"/>
      <c r="Y103" s="483"/>
      <c r="Z103" s="483"/>
      <c r="AA103" s="483"/>
      <c r="AB103" s="483"/>
      <c r="AC103" s="483"/>
      <c r="AD103" s="483"/>
      <c r="AE103" s="483"/>
      <c r="AF103" s="483"/>
      <c r="AG103" s="483"/>
      <c r="AH103" s="483"/>
      <c r="AI103" s="483"/>
      <c r="AJ103" s="483"/>
      <c r="AK103" s="483"/>
      <c r="AL103" s="483"/>
      <c r="AM103" s="483"/>
      <c r="AN103" s="587">
        <f>+SUM(I104:AM105)</f>
        <v>0</v>
      </c>
      <c r="AO103" s="563">
        <f>IF($AN$4="４週",AN103/4,AN103/(DAY(EOMONTH($I$20,0))/7))</f>
        <v>0</v>
      </c>
      <c r="AP103" s="590"/>
      <c r="AQ103" s="591"/>
      <c r="AR103" s="563" t="str">
        <f>IF(AN92="４週",AU104,AV104)</f>
        <v/>
      </c>
      <c r="AS103" s="211"/>
      <c r="AT103" s="206"/>
      <c r="AU103" s="237" t="s">
        <v>369</v>
      </c>
      <c r="AV103" s="237" t="s">
        <v>370</v>
      </c>
      <c r="AX103" s="237" t="s">
        <v>371</v>
      </c>
      <c r="AY103" s="237" t="s">
        <v>372</v>
      </c>
    </row>
    <row r="104" spans="1:51" ht="12" customHeight="1">
      <c r="A104" s="567"/>
      <c r="B104" s="570"/>
      <c r="C104" s="573"/>
      <c r="D104" s="576"/>
      <c r="E104" s="579"/>
      <c r="F104" s="583"/>
      <c r="G104" s="584"/>
      <c r="H104" s="238" t="s">
        <v>373</v>
      </c>
      <c r="I104" s="239" t="str">
        <f>IFERROR(VLOOKUP(I103,'P1'!$B:$AP,41,FALSE),"")</f>
        <v/>
      </c>
      <c r="J104" s="239" t="str">
        <f>IFERROR(VLOOKUP(J103,'P1'!$B:$AP,41,FALSE),"")</f>
        <v/>
      </c>
      <c r="K104" s="239" t="str">
        <f>IFERROR(VLOOKUP(K103,'P1'!$B:$AP,41,FALSE),"")</f>
        <v/>
      </c>
      <c r="L104" s="239" t="str">
        <f>IFERROR(VLOOKUP(L103,'P1'!$B:$AP,41,FALSE),"")</f>
        <v/>
      </c>
      <c r="M104" s="239" t="str">
        <f>IFERROR(VLOOKUP(M103,'P1'!$B:$AP,41,FALSE),"")</f>
        <v/>
      </c>
      <c r="N104" s="239" t="str">
        <f>IFERROR(VLOOKUP(N103,'P1'!$B:$AP,41,FALSE),"")</f>
        <v/>
      </c>
      <c r="O104" s="239" t="str">
        <f>IFERROR(VLOOKUP(O103,'P1'!$B:$AP,41,FALSE),"")</f>
        <v/>
      </c>
      <c r="P104" s="239" t="str">
        <f>IFERROR(VLOOKUP(P103,'P1'!$B:$AP,41,FALSE),"")</f>
        <v/>
      </c>
      <c r="Q104" s="239" t="str">
        <f>IFERROR(VLOOKUP(Q103,'P1'!$B:$AP,41,FALSE),"")</f>
        <v/>
      </c>
      <c r="R104" s="239" t="str">
        <f>IFERROR(VLOOKUP(R103,'P1'!$B:$AP,41,FALSE),"")</f>
        <v/>
      </c>
      <c r="S104" s="239" t="str">
        <f>IFERROR(VLOOKUP(S103,'P1'!$B:$AP,41,FALSE),"")</f>
        <v/>
      </c>
      <c r="T104" s="239" t="str">
        <f>IFERROR(VLOOKUP(T103,'P1'!$B:$AP,41,FALSE),"")</f>
        <v/>
      </c>
      <c r="U104" s="239" t="str">
        <f>IFERROR(VLOOKUP(U103,'P1'!$B:$AP,41,FALSE),"")</f>
        <v/>
      </c>
      <c r="V104" s="239" t="str">
        <f>IFERROR(VLOOKUP(V103,'P1'!$B:$AP,41,FALSE),"")</f>
        <v/>
      </c>
      <c r="W104" s="239" t="str">
        <f>IFERROR(VLOOKUP(W103,'P1'!$B:$AP,41,FALSE),"")</f>
        <v/>
      </c>
      <c r="X104" s="239" t="str">
        <f>IFERROR(VLOOKUP(X103,'P1'!$B:$AP,41,FALSE),"")</f>
        <v/>
      </c>
      <c r="Y104" s="239" t="str">
        <f>IFERROR(VLOOKUP(Y103,'P1'!$B:$AP,41,FALSE),"")</f>
        <v/>
      </c>
      <c r="Z104" s="239" t="str">
        <f>IFERROR(VLOOKUP(Z103,'P1'!$B:$AP,41,FALSE),"")</f>
        <v/>
      </c>
      <c r="AA104" s="239" t="str">
        <f>IFERROR(VLOOKUP(AA103,'P1'!$B:$AP,41,FALSE),"")</f>
        <v/>
      </c>
      <c r="AB104" s="239" t="str">
        <f>IFERROR(VLOOKUP(AB103,'P1'!$B:$AP,41,FALSE),"")</f>
        <v/>
      </c>
      <c r="AC104" s="239" t="str">
        <f>IFERROR(VLOOKUP(AC103,'P1'!$B:$AP,41,FALSE),"")</f>
        <v/>
      </c>
      <c r="AD104" s="239" t="str">
        <f>IFERROR(VLOOKUP(AD103,'P1'!$B:$AP,41,FALSE),"")</f>
        <v/>
      </c>
      <c r="AE104" s="239" t="str">
        <f>IFERROR(VLOOKUP(AE103,'P1'!$B:$AP,41,FALSE),"")</f>
        <v/>
      </c>
      <c r="AF104" s="239" t="str">
        <f>IFERROR(VLOOKUP(AF103,'P1'!$B:$AP,41,FALSE),"")</f>
        <v/>
      </c>
      <c r="AG104" s="239" t="str">
        <f>IFERROR(VLOOKUP(AG103,'P1'!$B:$AP,41,FALSE),"")</f>
        <v/>
      </c>
      <c r="AH104" s="239" t="str">
        <f>IFERROR(VLOOKUP(AH103,'P1'!$B:$AP,41,FALSE),"")</f>
        <v/>
      </c>
      <c r="AI104" s="239" t="str">
        <f>IFERROR(VLOOKUP(AI103,'P1'!$B:$AP,41,FALSE),"")</f>
        <v/>
      </c>
      <c r="AJ104" s="239" t="str">
        <f>IFERROR(VLOOKUP(AJ103,'P1'!$B:$AP,41,FALSE),"")</f>
        <v/>
      </c>
      <c r="AK104" s="239" t="str">
        <f>IFERROR(VLOOKUP(AK103,'P1'!$B:$AP,41,FALSE),"")</f>
        <v/>
      </c>
      <c r="AL104" s="239" t="str">
        <f>IFERROR(VLOOKUP(AL103,'P1'!$B:$AP,41,FALSE),"")</f>
        <v/>
      </c>
      <c r="AM104" s="239" t="str">
        <f>IFERROR(VLOOKUP(AM103,'P1'!$B:$AP,41,FALSE),"")</f>
        <v/>
      </c>
      <c r="AN104" s="588"/>
      <c r="AO104" s="564"/>
      <c r="AP104" s="592"/>
      <c r="AQ104" s="593"/>
      <c r="AR104" s="564"/>
      <c r="AS104" s="211"/>
      <c r="AT104" s="206"/>
      <c r="AU104" s="240" t="str">
        <f>IFERROR(IF($D103="□",ROUNDDOWN($AO103/$AK$7,1),ROUNDDOWN($AO103/$AK$9,1)),"")</f>
        <v/>
      </c>
      <c r="AV104" s="240" t="str">
        <f>IFERROR(IF($D103="□",ROUNDDOWN($AN103/$AO$7,1),ROUNDDOWN($AN103/$AO$9,1)),"")</f>
        <v/>
      </c>
      <c r="AX104" s="240" t="str">
        <f>IFERROR(IF($D103="□",(VLOOKUP(F103,'[8]ますた君 '!$C:$E,3,FALSE)/($AK$7*4)),(VLOOKUP(F103,'[8]ますた君 '!$C:$E,3,FALSE)/($AK$9*4))),"")</f>
        <v/>
      </c>
      <c r="AY104" s="240" t="str">
        <f>IFERROR(IF($D103="□",(VLOOKUP(F103,'[8]ますた君 '!$C:$E,3,FALSE)/$AO$7),(VLOOKUP(F103,'[8]ますた君 '!$C:$E,3,FALSE)/$AO$9)),"")</f>
        <v/>
      </c>
    </row>
    <row r="105" spans="1:51" ht="12" customHeight="1">
      <c r="A105" s="568"/>
      <c r="B105" s="571"/>
      <c r="C105" s="574"/>
      <c r="D105" s="577"/>
      <c r="E105" s="580"/>
      <c r="F105" s="585"/>
      <c r="G105" s="586"/>
      <c r="H105" s="241" t="s">
        <v>374</v>
      </c>
      <c r="I105" s="239" t="str">
        <f>IFERROR(VLOOKUP(I103,'P1'!$B:$AP,31,FALSE),"")</f>
        <v/>
      </c>
      <c r="J105" s="239" t="str">
        <f>IFERROR(VLOOKUP(J103,'P1'!$B:$AP,31,FALSE),"")</f>
        <v/>
      </c>
      <c r="K105" s="239" t="str">
        <f>IFERROR(VLOOKUP(K103,'P1'!$B:$AP,31,FALSE),"")</f>
        <v/>
      </c>
      <c r="L105" s="239" t="str">
        <f>IFERROR(VLOOKUP(L103,'P1'!$B:$AP,31,FALSE),"")</f>
        <v/>
      </c>
      <c r="M105" s="239" t="str">
        <f>IFERROR(VLOOKUP(M103,'P1'!$B:$AP,31,FALSE),"")</f>
        <v/>
      </c>
      <c r="N105" s="239" t="str">
        <f>IFERROR(VLOOKUP(N103,'P1'!$B:$AP,31,FALSE),"")</f>
        <v/>
      </c>
      <c r="O105" s="239" t="str">
        <f>IFERROR(VLOOKUP(O103,'P1'!$B:$AP,31,FALSE),"")</f>
        <v/>
      </c>
      <c r="P105" s="239" t="str">
        <f>IFERROR(VLOOKUP(P103,'P1'!$B:$AP,31,FALSE),"")</f>
        <v/>
      </c>
      <c r="Q105" s="239" t="str">
        <f>IFERROR(VLOOKUP(Q103,'P1'!$B:$AP,31,FALSE),"")</f>
        <v/>
      </c>
      <c r="R105" s="239" t="str">
        <f>IFERROR(VLOOKUP(R103,'P1'!$B:$AP,31,FALSE),"")</f>
        <v/>
      </c>
      <c r="S105" s="239" t="str">
        <f>IFERROR(VLOOKUP(S103,'P1'!$B:$AP,31,FALSE),"")</f>
        <v/>
      </c>
      <c r="T105" s="239" t="str">
        <f>IFERROR(VLOOKUP(T103,'P1'!$B:$AP,31,FALSE),"")</f>
        <v/>
      </c>
      <c r="U105" s="239" t="str">
        <f>IFERROR(VLOOKUP(U103,'P1'!$B:$AP,31,FALSE),"")</f>
        <v/>
      </c>
      <c r="V105" s="239" t="str">
        <f>IFERROR(VLOOKUP(V103,'P1'!$B:$AP,31,FALSE),"")</f>
        <v/>
      </c>
      <c r="W105" s="239" t="str">
        <f>IFERROR(VLOOKUP(W103,'P1'!$B:$AP,31,FALSE),"")</f>
        <v/>
      </c>
      <c r="X105" s="239" t="str">
        <f>IFERROR(VLOOKUP(X103,'P1'!$B:$AP,31,FALSE),"")</f>
        <v/>
      </c>
      <c r="Y105" s="239" t="str">
        <f>IFERROR(VLOOKUP(Y103,'P1'!$B:$AP,31,FALSE),"")</f>
        <v/>
      </c>
      <c r="Z105" s="239" t="str">
        <f>IFERROR(VLOOKUP(Z103,'P1'!$B:$AP,31,FALSE),"")</f>
        <v/>
      </c>
      <c r="AA105" s="239" t="str">
        <f>IFERROR(VLOOKUP(AA103,'P1'!$B:$AP,31,FALSE),"")</f>
        <v/>
      </c>
      <c r="AB105" s="239" t="str">
        <f>IFERROR(VLOOKUP(AB103,'P1'!$B:$AP,31,FALSE),"")</f>
        <v/>
      </c>
      <c r="AC105" s="239" t="str">
        <f>IFERROR(VLOOKUP(AC103,'P1'!$B:$AP,31,FALSE),"")</f>
        <v/>
      </c>
      <c r="AD105" s="239" t="str">
        <f>IFERROR(VLOOKUP(AD103,'P1'!$B:$AP,31,FALSE),"")</f>
        <v/>
      </c>
      <c r="AE105" s="239" t="str">
        <f>IFERROR(VLOOKUP(AE103,'P1'!$B:$AP,31,FALSE),"")</f>
        <v/>
      </c>
      <c r="AF105" s="239" t="str">
        <f>IFERROR(VLOOKUP(AF103,'P1'!$B:$AP,31,FALSE),"")</f>
        <v/>
      </c>
      <c r="AG105" s="239" t="str">
        <f>IFERROR(VLOOKUP(AG103,'P1'!$B:$AP,31,FALSE),"")</f>
        <v/>
      </c>
      <c r="AH105" s="239" t="str">
        <f>IFERROR(VLOOKUP(AH103,'P1'!$B:$AP,31,FALSE),"")</f>
        <v/>
      </c>
      <c r="AI105" s="239" t="str">
        <f>IFERROR(VLOOKUP(AI103,'P1'!$B:$AP,31,FALSE),"")</f>
        <v/>
      </c>
      <c r="AJ105" s="239" t="str">
        <f>IFERROR(VLOOKUP(AJ103,'P1'!$B:$AP,31,FALSE),"")</f>
        <v/>
      </c>
      <c r="AK105" s="239" t="str">
        <f>IFERROR(VLOOKUP(AK103,'P1'!$B:$AP,31,FALSE),"")</f>
        <v/>
      </c>
      <c r="AL105" s="239" t="str">
        <f>IFERROR(VLOOKUP(AL103,'P1'!$B:$AP,31,FALSE),"")</f>
        <v/>
      </c>
      <c r="AM105" s="239" t="str">
        <f>IFERROR(VLOOKUP(AM103,'P1'!$B:$AP,31,FALSE),"")</f>
        <v/>
      </c>
      <c r="AN105" s="589"/>
      <c r="AO105" s="565"/>
      <c r="AP105" s="594"/>
      <c r="AQ105" s="595"/>
      <c r="AR105" s="565"/>
      <c r="AS105" s="211"/>
      <c r="AT105" s="206"/>
      <c r="AU105" s="242"/>
      <c r="AV105" s="242"/>
      <c r="AX105" s="242"/>
      <c r="AY105" s="242"/>
    </row>
    <row r="106" spans="1:51" ht="12" customHeight="1">
      <c r="A106" s="566">
        <v>29</v>
      </c>
      <c r="B106" s="569"/>
      <c r="C106" s="572"/>
      <c r="D106" s="575" t="s">
        <v>243</v>
      </c>
      <c r="E106" s="578"/>
      <c r="F106" s="581"/>
      <c r="G106" s="582"/>
      <c r="H106" s="236" t="s">
        <v>368</v>
      </c>
      <c r="I106" s="483"/>
      <c r="J106" s="483"/>
      <c r="K106" s="483"/>
      <c r="L106" s="483"/>
      <c r="M106" s="483"/>
      <c r="N106" s="483"/>
      <c r="O106" s="483"/>
      <c r="P106" s="483"/>
      <c r="Q106" s="483"/>
      <c r="R106" s="483"/>
      <c r="S106" s="483"/>
      <c r="T106" s="483"/>
      <c r="U106" s="483"/>
      <c r="V106" s="483"/>
      <c r="W106" s="483"/>
      <c r="X106" s="483"/>
      <c r="Y106" s="483"/>
      <c r="Z106" s="483"/>
      <c r="AA106" s="483"/>
      <c r="AB106" s="483"/>
      <c r="AC106" s="483"/>
      <c r="AD106" s="483"/>
      <c r="AE106" s="483"/>
      <c r="AF106" s="483"/>
      <c r="AG106" s="483"/>
      <c r="AH106" s="483"/>
      <c r="AI106" s="483"/>
      <c r="AJ106" s="483"/>
      <c r="AK106" s="483"/>
      <c r="AL106" s="483"/>
      <c r="AM106" s="483"/>
      <c r="AN106" s="587">
        <f>+SUM(I107:AM108)</f>
        <v>0</v>
      </c>
      <c r="AO106" s="563">
        <f>IF($AN$4="４週",AN106/4,AN106/(DAY(EOMONTH($I$20,0))/7))</f>
        <v>0</v>
      </c>
      <c r="AP106" s="590"/>
      <c r="AQ106" s="591"/>
      <c r="AR106" s="563" t="str">
        <f>IF(AN95="４週",AU107,AV107)</f>
        <v/>
      </c>
      <c r="AS106" s="211"/>
      <c r="AT106" s="206"/>
      <c r="AU106" s="237" t="s">
        <v>369</v>
      </c>
      <c r="AV106" s="237" t="s">
        <v>370</v>
      </c>
      <c r="AX106" s="237" t="s">
        <v>371</v>
      </c>
      <c r="AY106" s="237" t="s">
        <v>372</v>
      </c>
    </row>
    <row r="107" spans="1:51" ht="12" customHeight="1">
      <c r="A107" s="567"/>
      <c r="B107" s="570"/>
      <c r="C107" s="573"/>
      <c r="D107" s="576"/>
      <c r="E107" s="579"/>
      <c r="F107" s="583"/>
      <c r="G107" s="584"/>
      <c r="H107" s="238" t="s">
        <v>373</v>
      </c>
      <c r="I107" s="239" t="str">
        <f>IFERROR(VLOOKUP(I106,'P1'!$B:$AP,41,FALSE),"")</f>
        <v/>
      </c>
      <c r="J107" s="239" t="str">
        <f>IFERROR(VLOOKUP(J106,'P1'!$B:$AP,41,FALSE),"")</f>
        <v/>
      </c>
      <c r="K107" s="239" t="str">
        <f>IFERROR(VLOOKUP(K106,'P1'!$B:$AP,41,FALSE),"")</f>
        <v/>
      </c>
      <c r="L107" s="239" t="str">
        <f>IFERROR(VLOOKUP(L106,'P1'!$B:$AP,41,FALSE),"")</f>
        <v/>
      </c>
      <c r="M107" s="239" t="str">
        <f>IFERROR(VLOOKUP(M106,'P1'!$B:$AP,41,FALSE),"")</f>
        <v/>
      </c>
      <c r="N107" s="239" t="str">
        <f>IFERROR(VLOOKUP(N106,'P1'!$B:$AP,41,FALSE),"")</f>
        <v/>
      </c>
      <c r="O107" s="239" t="str">
        <f>IFERROR(VLOOKUP(O106,'P1'!$B:$AP,41,FALSE),"")</f>
        <v/>
      </c>
      <c r="P107" s="239" t="str">
        <f>IFERROR(VLOOKUP(P106,'P1'!$B:$AP,41,FALSE),"")</f>
        <v/>
      </c>
      <c r="Q107" s="239" t="str">
        <f>IFERROR(VLOOKUP(Q106,'P1'!$B:$AP,41,FALSE),"")</f>
        <v/>
      </c>
      <c r="R107" s="239" t="str">
        <f>IFERROR(VLOOKUP(R106,'P1'!$B:$AP,41,FALSE),"")</f>
        <v/>
      </c>
      <c r="S107" s="239" t="str">
        <f>IFERROR(VLOOKUP(S106,'P1'!$B:$AP,41,FALSE),"")</f>
        <v/>
      </c>
      <c r="T107" s="239" t="str">
        <f>IFERROR(VLOOKUP(T106,'P1'!$B:$AP,41,FALSE),"")</f>
        <v/>
      </c>
      <c r="U107" s="239" t="str">
        <f>IFERROR(VLOOKUP(U106,'P1'!$B:$AP,41,FALSE),"")</f>
        <v/>
      </c>
      <c r="V107" s="239" t="str">
        <f>IFERROR(VLOOKUP(V106,'P1'!$B:$AP,41,FALSE),"")</f>
        <v/>
      </c>
      <c r="W107" s="239" t="str">
        <f>IFERROR(VLOOKUP(W106,'P1'!$B:$AP,41,FALSE),"")</f>
        <v/>
      </c>
      <c r="X107" s="239" t="str">
        <f>IFERROR(VLOOKUP(X106,'P1'!$B:$AP,41,FALSE),"")</f>
        <v/>
      </c>
      <c r="Y107" s="239" t="str">
        <f>IFERROR(VLOOKUP(Y106,'P1'!$B:$AP,41,FALSE),"")</f>
        <v/>
      </c>
      <c r="Z107" s="239" t="str">
        <f>IFERROR(VLOOKUP(Z106,'P1'!$B:$AP,41,FALSE),"")</f>
        <v/>
      </c>
      <c r="AA107" s="239" t="str">
        <f>IFERROR(VLOOKUP(AA106,'P1'!$B:$AP,41,FALSE),"")</f>
        <v/>
      </c>
      <c r="AB107" s="239" t="str">
        <f>IFERROR(VLOOKUP(AB106,'P1'!$B:$AP,41,FALSE),"")</f>
        <v/>
      </c>
      <c r="AC107" s="239" t="str">
        <f>IFERROR(VLOOKUP(AC106,'P1'!$B:$AP,41,FALSE),"")</f>
        <v/>
      </c>
      <c r="AD107" s="239" t="str">
        <f>IFERROR(VLOOKUP(AD106,'P1'!$B:$AP,41,FALSE),"")</f>
        <v/>
      </c>
      <c r="AE107" s="239" t="str">
        <f>IFERROR(VLOOKUP(AE106,'P1'!$B:$AP,41,FALSE),"")</f>
        <v/>
      </c>
      <c r="AF107" s="239" t="str">
        <f>IFERROR(VLOOKUP(AF106,'P1'!$B:$AP,41,FALSE),"")</f>
        <v/>
      </c>
      <c r="AG107" s="239" t="str">
        <f>IFERROR(VLOOKUP(AG106,'P1'!$B:$AP,41,FALSE),"")</f>
        <v/>
      </c>
      <c r="AH107" s="239" t="str">
        <f>IFERROR(VLOOKUP(AH106,'P1'!$B:$AP,41,FALSE),"")</f>
        <v/>
      </c>
      <c r="AI107" s="239" t="str">
        <f>IFERROR(VLOOKUP(AI106,'P1'!$B:$AP,41,FALSE),"")</f>
        <v/>
      </c>
      <c r="AJ107" s="239" t="str">
        <f>IFERROR(VLOOKUP(AJ106,'P1'!$B:$AP,41,FALSE),"")</f>
        <v/>
      </c>
      <c r="AK107" s="239" t="str">
        <f>IFERROR(VLOOKUP(AK106,'P1'!$B:$AP,41,FALSE),"")</f>
        <v/>
      </c>
      <c r="AL107" s="239" t="str">
        <f>IFERROR(VLOOKUP(AL106,'P1'!$B:$AP,41,FALSE),"")</f>
        <v/>
      </c>
      <c r="AM107" s="239" t="str">
        <f>IFERROR(VLOOKUP(AM106,'P1'!$B:$AP,41,FALSE),"")</f>
        <v/>
      </c>
      <c r="AN107" s="588"/>
      <c r="AO107" s="564"/>
      <c r="AP107" s="592"/>
      <c r="AQ107" s="593"/>
      <c r="AR107" s="564"/>
      <c r="AU107" s="240" t="str">
        <f>IFERROR(IF($D106="□",ROUNDDOWN($AO106/$AK$7,1),ROUNDDOWN($AO106/$AK$9,1)),"")</f>
        <v/>
      </c>
      <c r="AV107" s="240" t="str">
        <f>IFERROR(IF($D106="□",ROUNDDOWN($AN106/$AO$7,1),ROUNDDOWN($AN106/$AO$9,1)),"")</f>
        <v/>
      </c>
      <c r="AX107" s="240" t="str">
        <f>IFERROR(IF($D106="□",(VLOOKUP(F106,'[8]ますた君 '!$C:$E,3,FALSE)/($AK$7*4)),(VLOOKUP(F106,'[8]ますた君 '!$C:$E,3,FALSE)/($AK$9*4))),"")</f>
        <v/>
      </c>
      <c r="AY107" s="240" t="str">
        <f>IFERROR(IF($D106="□",(VLOOKUP(F106,'[8]ますた君 '!$C:$E,3,FALSE)/$AO$7),(VLOOKUP(F106,'[8]ますた君 '!$C:$E,3,FALSE)/$AO$9)),"")</f>
        <v/>
      </c>
    </row>
    <row r="108" spans="1:51" ht="12" customHeight="1">
      <c r="A108" s="568"/>
      <c r="B108" s="571"/>
      <c r="C108" s="574"/>
      <c r="D108" s="577"/>
      <c r="E108" s="580"/>
      <c r="F108" s="585"/>
      <c r="G108" s="586"/>
      <c r="H108" s="241" t="s">
        <v>374</v>
      </c>
      <c r="I108" s="239" t="str">
        <f>IFERROR(VLOOKUP(I106,'P1'!$B:$AP,31,FALSE),"")</f>
        <v/>
      </c>
      <c r="J108" s="239" t="str">
        <f>IFERROR(VLOOKUP(J106,'P1'!$B:$AP,31,FALSE),"")</f>
        <v/>
      </c>
      <c r="K108" s="239" t="str">
        <f>IFERROR(VLOOKUP(K106,'P1'!$B:$AP,31,FALSE),"")</f>
        <v/>
      </c>
      <c r="L108" s="239" t="str">
        <f>IFERROR(VLOOKUP(L106,'P1'!$B:$AP,31,FALSE),"")</f>
        <v/>
      </c>
      <c r="M108" s="239" t="str">
        <f>IFERROR(VLOOKUP(M106,'P1'!$B:$AP,31,FALSE),"")</f>
        <v/>
      </c>
      <c r="N108" s="239" t="str">
        <f>IFERROR(VLOOKUP(N106,'P1'!$B:$AP,31,FALSE),"")</f>
        <v/>
      </c>
      <c r="O108" s="239" t="str">
        <f>IFERROR(VLOOKUP(O106,'P1'!$B:$AP,31,FALSE),"")</f>
        <v/>
      </c>
      <c r="P108" s="239" t="str">
        <f>IFERROR(VLOOKUP(P106,'P1'!$B:$AP,31,FALSE),"")</f>
        <v/>
      </c>
      <c r="Q108" s="239" t="str">
        <f>IFERROR(VLOOKUP(Q106,'P1'!$B:$AP,31,FALSE),"")</f>
        <v/>
      </c>
      <c r="R108" s="239" t="str">
        <f>IFERROR(VLOOKUP(R106,'P1'!$B:$AP,31,FALSE),"")</f>
        <v/>
      </c>
      <c r="S108" s="239" t="str">
        <f>IFERROR(VLOOKUP(S106,'P1'!$B:$AP,31,FALSE),"")</f>
        <v/>
      </c>
      <c r="T108" s="239" t="str">
        <f>IFERROR(VLOOKUP(T106,'P1'!$B:$AP,31,FALSE),"")</f>
        <v/>
      </c>
      <c r="U108" s="239" t="str">
        <f>IFERROR(VLOOKUP(U106,'P1'!$B:$AP,31,FALSE),"")</f>
        <v/>
      </c>
      <c r="V108" s="239" t="str">
        <f>IFERROR(VLOOKUP(V106,'P1'!$B:$AP,31,FALSE),"")</f>
        <v/>
      </c>
      <c r="W108" s="239" t="str">
        <f>IFERROR(VLOOKUP(W106,'P1'!$B:$AP,31,FALSE),"")</f>
        <v/>
      </c>
      <c r="X108" s="239" t="str">
        <f>IFERROR(VLOOKUP(X106,'P1'!$B:$AP,31,FALSE),"")</f>
        <v/>
      </c>
      <c r="Y108" s="239" t="str">
        <f>IFERROR(VLOOKUP(Y106,'P1'!$B:$AP,31,FALSE),"")</f>
        <v/>
      </c>
      <c r="Z108" s="239" t="str">
        <f>IFERROR(VLOOKUP(Z106,'P1'!$B:$AP,31,FALSE),"")</f>
        <v/>
      </c>
      <c r="AA108" s="239" t="str">
        <f>IFERROR(VLOOKUP(AA106,'P1'!$B:$AP,31,FALSE),"")</f>
        <v/>
      </c>
      <c r="AB108" s="239" t="str">
        <f>IFERROR(VLOOKUP(AB106,'P1'!$B:$AP,31,FALSE),"")</f>
        <v/>
      </c>
      <c r="AC108" s="239" t="str">
        <f>IFERROR(VLOOKUP(AC106,'P1'!$B:$AP,31,FALSE),"")</f>
        <v/>
      </c>
      <c r="AD108" s="239" t="str">
        <f>IFERROR(VLOOKUP(AD106,'P1'!$B:$AP,31,FALSE),"")</f>
        <v/>
      </c>
      <c r="AE108" s="239" t="str">
        <f>IFERROR(VLOOKUP(AE106,'P1'!$B:$AP,31,FALSE),"")</f>
        <v/>
      </c>
      <c r="AF108" s="239" t="str">
        <f>IFERROR(VLOOKUP(AF106,'P1'!$B:$AP,31,FALSE),"")</f>
        <v/>
      </c>
      <c r="AG108" s="239" t="str">
        <f>IFERROR(VLOOKUP(AG106,'P1'!$B:$AP,31,FALSE),"")</f>
        <v/>
      </c>
      <c r="AH108" s="239" t="str">
        <f>IFERROR(VLOOKUP(AH106,'P1'!$B:$AP,31,FALSE),"")</f>
        <v/>
      </c>
      <c r="AI108" s="239" t="str">
        <f>IFERROR(VLOOKUP(AI106,'P1'!$B:$AP,31,FALSE),"")</f>
        <v/>
      </c>
      <c r="AJ108" s="239" t="str">
        <f>IFERROR(VLOOKUP(AJ106,'P1'!$B:$AP,31,FALSE),"")</f>
        <v/>
      </c>
      <c r="AK108" s="239" t="str">
        <f>IFERROR(VLOOKUP(AK106,'P1'!$B:$AP,31,FALSE),"")</f>
        <v/>
      </c>
      <c r="AL108" s="239" t="str">
        <f>IFERROR(VLOOKUP(AL106,'P1'!$B:$AP,31,FALSE),"")</f>
        <v/>
      </c>
      <c r="AM108" s="239" t="str">
        <f>IFERROR(VLOOKUP(AM106,'P1'!$B:$AP,31,FALSE),"")</f>
        <v/>
      </c>
      <c r="AN108" s="589"/>
      <c r="AO108" s="565"/>
      <c r="AP108" s="594"/>
      <c r="AQ108" s="595"/>
      <c r="AR108" s="565"/>
      <c r="AU108" s="242"/>
      <c r="AV108" s="242"/>
      <c r="AX108" s="242"/>
      <c r="AY108" s="242"/>
    </row>
    <row r="109" spans="1:51" ht="12" customHeight="1">
      <c r="A109" s="566">
        <v>30</v>
      </c>
      <c r="B109" s="569"/>
      <c r="C109" s="572"/>
      <c r="D109" s="575" t="s">
        <v>243</v>
      </c>
      <c r="E109" s="578"/>
      <c r="F109" s="581"/>
      <c r="G109" s="582"/>
      <c r="H109" s="236" t="s">
        <v>368</v>
      </c>
      <c r="I109" s="483"/>
      <c r="J109" s="483"/>
      <c r="K109" s="483"/>
      <c r="L109" s="483"/>
      <c r="M109" s="483"/>
      <c r="N109" s="483"/>
      <c r="O109" s="483"/>
      <c r="P109" s="483"/>
      <c r="Q109" s="483"/>
      <c r="R109" s="483"/>
      <c r="S109" s="483"/>
      <c r="T109" s="483"/>
      <c r="U109" s="483"/>
      <c r="V109" s="483"/>
      <c r="W109" s="483"/>
      <c r="X109" s="483"/>
      <c r="Y109" s="483"/>
      <c r="Z109" s="483"/>
      <c r="AA109" s="483"/>
      <c r="AB109" s="483"/>
      <c r="AC109" s="483"/>
      <c r="AD109" s="483"/>
      <c r="AE109" s="483"/>
      <c r="AF109" s="483"/>
      <c r="AG109" s="483"/>
      <c r="AH109" s="483"/>
      <c r="AI109" s="483"/>
      <c r="AJ109" s="483"/>
      <c r="AK109" s="483"/>
      <c r="AL109" s="483"/>
      <c r="AM109" s="483"/>
      <c r="AN109" s="587">
        <f>+SUM(I110:AM111)</f>
        <v>0</v>
      </c>
      <c r="AO109" s="563">
        <f>IF($AN$4="４週",AN109/4,AN109/(DAY(EOMONTH($I$20,0))/7))</f>
        <v>0</v>
      </c>
      <c r="AP109" s="590"/>
      <c r="AQ109" s="591"/>
      <c r="AR109" s="563" t="str">
        <f>IF(AN98="４週",AU110,AV110)</f>
        <v/>
      </c>
      <c r="AU109" s="237" t="s">
        <v>369</v>
      </c>
      <c r="AV109" s="237" t="s">
        <v>370</v>
      </c>
      <c r="AX109" s="237" t="s">
        <v>371</v>
      </c>
      <c r="AY109" s="237" t="s">
        <v>372</v>
      </c>
    </row>
    <row r="110" spans="1:51" ht="12" customHeight="1">
      <c r="A110" s="567"/>
      <c r="B110" s="570"/>
      <c r="C110" s="573"/>
      <c r="D110" s="576"/>
      <c r="E110" s="579"/>
      <c r="F110" s="583"/>
      <c r="G110" s="584"/>
      <c r="H110" s="238" t="s">
        <v>373</v>
      </c>
      <c r="I110" s="239" t="str">
        <f>IFERROR(VLOOKUP(I109,'P1'!$B:$AP,41,FALSE),"")</f>
        <v/>
      </c>
      <c r="J110" s="239" t="str">
        <f>IFERROR(VLOOKUP(J109,'P1'!$B:$AP,41,FALSE),"")</f>
        <v/>
      </c>
      <c r="K110" s="239" t="str">
        <f>IFERROR(VLOOKUP(K109,'P1'!$B:$AP,41,FALSE),"")</f>
        <v/>
      </c>
      <c r="L110" s="239" t="str">
        <f>IFERROR(VLOOKUP(L109,'P1'!$B:$AP,41,FALSE),"")</f>
        <v/>
      </c>
      <c r="M110" s="239" t="str">
        <f>IFERROR(VLOOKUP(M109,'P1'!$B:$AP,41,FALSE),"")</f>
        <v/>
      </c>
      <c r="N110" s="239" t="str">
        <f>IFERROR(VLOOKUP(N109,'P1'!$B:$AP,41,FALSE),"")</f>
        <v/>
      </c>
      <c r="O110" s="239" t="str">
        <f>IFERROR(VLOOKUP(O109,'P1'!$B:$AP,41,FALSE),"")</f>
        <v/>
      </c>
      <c r="P110" s="239" t="str">
        <f>IFERROR(VLOOKUP(P109,'P1'!$B:$AP,41,FALSE),"")</f>
        <v/>
      </c>
      <c r="Q110" s="239" t="str">
        <f>IFERROR(VLOOKUP(Q109,'P1'!$B:$AP,41,FALSE),"")</f>
        <v/>
      </c>
      <c r="R110" s="239" t="str">
        <f>IFERROR(VLOOKUP(R109,'P1'!$B:$AP,41,FALSE),"")</f>
        <v/>
      </c>
      <c r="S110" s="239" t="str">
        <f>IFERROR(VLOOKUP(S109,'P1'!$B:$AP,41,FALSE),"")</f>
        <v/>
      </c>
      <c r="T110" s="239" t="str">
        <f>IFERROR(VLOOKUP(T109,'P1'!$B:$AP,41,FALSE),"")</f>
        <v/>
      </c>
      <c r="U110" s="239" t="str">
        <f>IFERROR(VLOOKUP(U109,'P1'!$B:$AP,41,FALSE),"")</f>
        <v/>
      </c>
      <c r="V110" s="239" t="str">
        <f>IFERROR(VLOOKUP(V109,'P1'!$B:$AP,41,FALSE),"")</f>
        <v/>
      </c>
      <c r="W110" s="239" t="str">
        <f>IFERROR(VLOOKUP(W109,'P1'!$B:$AP,41,FALSE),"")</f>
        <v/>
      </c>
      <c r="X110" s="239" t="str">
        <f>IFERROR(VLOOKUP(X109,'P1'!$B:$AP,41,FALSE),"")</f>
        <v/>
      </c>
      <c r="Y110" s="239" t="str">
        <f>IFERROR(VLOOKUP(Y109,'P1'!$B:$AP,41,FALSE),"")</f>
        <v/>
      </c>
      <c r="Z110" s="239" t="str">
        <f>IFERROR(VLOOKUP(Z109,'P1'!$B:$AP,41,FALSE),"")</f>
        <v/>
      </c>
      <c r="AA110" s="239" t="str">
        <f>IFERROR(VLOOKUP(AA109,'P1'!$B:$AP,41,FALSE),"")</f>
        <v/>
      </c>
      <c r="AB110" s="239" t="str">
        <f>IFERROR(VLOOKUP(AB109,'P1'!$B:$AP,41,FALSE),"")</f>
        <v/>
      </c>
      <c r="AC110" s="239" t="str">
        <f>IFERROR(VLOOKUP(AC109,'P1'!$B:$AP,41,FALSE),"")</f>
        <v/>
      </c>
      <c r="AD110" s="239" t="str">
        <f>IFERROR(VLOOKUP(AD109,'P1'!$B:$AP,41,FALSE),"")</f>
        <v/>
      </c>
      <c r="AE110" s="239" t="str">
        <f>IFERROR(VLOOKUP(AE109,'P1'!$B:$AP,41,FALSE),"")</f>
        <v/>
      </c>
      <c r="AF110" s="239" t="str">
        <f>IFERROR(VLOOKUP(AF109,'P1'!$B:$AP,41,FALSE),"")</f>
        <v/>
      </c>
      <c r="AG110" s="239" t="str">
        <f>IFERROR(VLOOKUP(AG109,'P1'!$B:$AP,41,FALSE),"")</f>
        <v/>
      </c>
      <c r="AH110" s="239" t="str">
        <f>IFERROR(VLOOKUP(AH109,'P1'!$B:$AP,41,FALSE),"")</f>
        <v/>
      </c>
      <c r="AI110" s="239" t="str">
        <f>IFERROR(VLOOKUP(AI109,'P1'!$B:$AP,41,FALSE),"")</f>
        <v/>
      </c>
      <c r="AJ110" s="239" t="str">
        <f>IFERROR(VLOOKUP(AJ109,'P1'!$B:$AP,41,FALSE),"")</f>
        <v/>
      </c>
      <c r="AK110" s="239" t="str">
        <f>IFERROR(VLOOKUP(AK109,'P1'!$B:$AP,41,FALSE),"")</f>
        <v/>
      </c>
      <c r="AL110" s="239" t="str">
        <f>IFERROR(VLOOKUP(AL109,'P1'!$B:$AP,41,FALSE),"")</f>
        <v/>
      </c>
      <c r="AM110" s="239" t="str">
        <f>IFERROR(VLOOKUP(AM109,'P1'!$B:$AP,41,FALSE),"")</f>
        <v/>
      </c>
      <c r="AN110" s="588"/>
      <c r="AO110" s="564"/>
      <c r="AP110" s="592"/>
      <c r="AQ110" s="593"/>
      <c r="AR110" s="564"/>
      <c r="AU110" s="240" t="str">
        <f>IFERROR(IF($D109="□",ROUNDDOWN($AO109/$AK$7,1),ROUNDDOWN($AO109/$AK$9,1)),"")</f>
        <v/>
      </c>
      <c r="AV110" s="240" t="str">
        <f>IFERROR(IF($D109="□",ROUNDDOWN($AN109/$AO$7,1),ROUNDDOWN($AN109/$AO$9,1)),"")</f>
        <v/>
      </c>
      <c r="AX110" s="240" t="str">
        <f>IFERROR(IF($D109="□",(VLOOKUP(F109,'[8]ますた君 '!$C:$E,3,FALSE)/($AK$7*4)),(VLOOKUP(F109,'[8]ますた君 '!$C:$E,3,FALSE)/($AK$9*4))),"")</f>
        <v/>
      </c>
      <c r="AY110" s="240" t="str">
        <f>IFERROR(IF($D109="□",(VLOOKUP(F109,'[8]ますた君 '!$C:$E,3,FALSE)/$AO$7),(VLOOKUP(F109,'[8]ますた君 '!$C:$E,3,FALSE)/$AO$9)),"")</f>
        <v/>
      </c>
    </row>
    <row r="111" spans="1:51" ht="12" customHeight="1">
      <c r="A111" s="568"/>
      <c r="B111" s="571"/>
      <c r="C111" s="574"/>
      <c r="D111" s="577"/>
      <c r="E111" s="580"/>
      <c r="F111" s="585"/>
      <c r="G111" s="586"/>
      <c r="H111" s="241" t="s">
        <v>374</v>
      </c>
      <c r="I111" s="239" t="str">
        <f>IFERROR(VLOOKUP(I109,'P1'!$B:$AP,31,FALSE),"")</f>
        <v/>
      </c>
      <c r="J111" s="239" t="str">
        <f>IFERROR(VLOOKUP(J109,'P1'!$B:$AP,31,FALSE),"")</f>
        <v/>
      </c>
      <c r="K111" s="239" t="str">
        <f>IFERROR(VLOOKUP(K109,'P1'!$B:$AP,31,FALSE),"")</f>
        <v/>
      </c>
      <c r="L111" s="239" t="str">
        <f>IFERROR(VLOOKUP(L109,'P1'!$B:$AP,31,FALSE),"")</f>
        <v/>
      </c>
      <c r="M111" s="239" t="str">
        <f>IFERROR(VLOOKUP(M109,'P1'!$B:$AP,31,FALSE),"")</f>
        <v/>
      </c>
      <c r="N111" s="239" t="str">
        <f>IFERROR(VLOOKUP(N109,'P1'!$B:$AP,31,FALSE),"")</f>
        <v/>
      </c>
      <c r="O111" s="239" t="str">
        <f>IFERROR(VLOOKUP(O109,'P1'!$B:$AP,31,FALSE),"")</f>
        <v/>
      </c>
      <c r="P111" s="239" t="str">
        <f>IFERROR(VLOOKUP(P109,'P1'!$B:$AP,31,FALSE),"")</f>
        <v/>
      </c>
      <c r="Q111" s="239" t="str">
        <f>IFERROR(VLOOKUP(Q109,'P1'!$B:$AP,31,FALSE),"")</f>
        <v/>
      </c>
      <c r="R111" s="239" t="str">
        <f>IFERROR(VLOOKUP(R109,'P1'!$B:$AP,31,FALSE),"")</f>
        <v/>
      </c>
      <c r="S111" s="239" t="str">
        <f>IFERROR(VLOOKUP(S109,'P1'!$B:$AP,31,FALSE),"")</f>
        <v/>
      </c>
      <c r="T111" s="239" t="str">
        <f>IFERROR(VLOOKUP(T109,'P1'!$B:$AP,31,FALSE),"")</f>
        <v/>
      </c>
      <c r="U111" s="239" t="str">
        <f>IFERROR(VLOOKUP(U109,'P1'!$B:$AP,31,FALSE),"")</f>
        <v/>
      </c>
      <c r="V111" s="239" t="str">
        <f>IFERROR(VLOOKUP(V109,'P1'!$B:$AP,31,FALSE),"")</f>
        <v/>
      </c>
      <c r="W111" s="239" t="str">
        <f>IFERROR(VLOOKUP(W109,'P1'!$B:$AP,31,FALSE),"")</f>
        <v/>
      </c>
      <c r="X111" s="239" t="str">
        <f>IFERROR(VLOOKUP(X109,'P1'!$B:$AP,31,FALSE),"")</f>
        <v/>
      </c>
      <c r="Y111" s="239" t="str">
        <f>IFERROR(VLOOKUP(Y109,'P1'!$B:$AP,31,FALSE),"")</f>
        <v/>
      </c>
      <c r="Z111" s="239" t="str">
        <f>IFERROR(VLOOKUP(Z109,'P1'!$B:$AP,31,FALSE),"")</f>
        <v/>
      </c>
      <c r="AA111" s="239" t="str">
        <f>IFERROR(VLOOKUP(AA109,'P1'!$B:$AP,31,FALSE),"")</f>
        <v/>
      </c>
      <c r="AB111" s="239" t="str">
        <f>IFERROR(VLOOKUP(AB109,'P1'!$B:$AP,31,FALSE),"")</f>
        <v/>
      </c>
      <c r="AC111" s="239" t="str">
        <f>IFERROR(VLOOKUP(AC109,'P1'!$B:$AP,31,FALSE),"")</f>
        <v/>
      </c>
      <c r="AD111" s="239" t="str">
        <f>IFERROR(VLOOKUP(AD109,'P1'!$B:$AP,31,FALSE),"")</f>
        <v/>
      </c>
      <c r="AE111" s="239" t="str">
        <f>IFERROR(VLOOKUP(AE109,'P1'!$B:$AP,31,FALSE),"")</f>
        <v/>
      </c>
      <c r="AF111" s="239" t="str">
        <f>IFERROR(VLOOKUP(AF109,'P1'!$B:$AP,31,FALSE),"")</f>
        <v/>
      </c>
      <c r="AG111" s="239" t="str">
        <f>IFERROR(VLOOKUP(AG109,'P1'!$B:$AP,31,FALSE),"")</f>
        <v/>
      </c>
      <c r="AH111" s="239" t="str">
        <f>IFERROR(VLOOKUP(AH109,'P1'!$B:$AP,31,FALSE),"")</f>
        <v/>
      </c>
      <c r="AI111" s="239" t="str">
        <f>IFERROR(VLOOKUP(AI109,'P1'!$B:$AP,31,FALSE),"")</f>
        <v/>
      </c>
      <c r="AJ111" s="239" t="str">
        <f>IFERROR(VLOOKUP(AJ109,'P1'!$B:$AP,31,FALSE),"")</f>
        <v/>
      </c>
      <c r="AK111" s="239" t="str">
        <f>IFERROR(VLOOKUP(AK109,'P1'!$B:$AP,31,FALSE),"")</f>
        <v/>
      </c>
      <c r="AL111" s="239" t="str">
        <f>IFERROR(VLOOKUP(AL109,'P1'!$B:$AP,31,FALSE),"")</f>
        <v/>
      </c>
      <c r="AM111" s="239" t="str">
        <f>IFERROR(VLOOKUP(AM109,'P1'!$B:$AP,31,FALSE),"")</f>
        <v/>
      </c>
      <c r="AN111" s="589"/>
      <c r="AO111" s="565"/>
      <c r="AP111" s="594"/>
      <c r="AQ111" s="595"/>
      <c r="AR111" s="565"/>
      <c r="AU111" s="242"/>
      <c r="AV111" s="242"/>
      <c r="AX111" s="242"/>
      <c r="AY111" s="242"/>
    </row>
    <row r="112" spans="1:51" ht="12" customHeight="1">
      <c r="A112" s="566">
        <v>31</v>
      </c>
      <c r="B112" s="569"/>
      <c r="C112" s="572"/>
      <c r="D112" s="575" t="s">
        <v>243</v>
      </c>
      <c r="E112" s="578"/>
      <c r="F112" s="581"/>
      <c r="G112" s="582"/>
      <c r="H112" s="236" t="s">
        <v>368</v>
      </c>
      <c r="I112" s="483"/>
      <c r="J112" s="483"/>
      <c r="K112" s="483"/>
      <c r="L112" s="483"/>
      <c r="M112" s="483"/>
      <c r="N112" s="483"/>
      <c r="O112" s="483"/>
      <c r="P112" s="483"/>
      <c r="Q112" s="483"/>
      <c r="R112" s="483"/>
      <c r="S112" s="483"/>
      <c r="T112" s="483"/>
      <c r="U112" s="483"/>
      <c r="V112" s="483"/>
      <c r="W112" s="483"/>
      <c r="X112" s="483"/>
      <c r="Y112" s="483"/>
      <c r="Z112" s="483"/>
      <c r="AA112" s="483"/>
      <c r="AB112" s="483"/>
      <c r="AC112" s="483"/>
      <c r="AD112" s="483"/>
      <c r="AE112" s="483"/>
      <c r="AF112" s="483"/>
      <c r="AG112" s="483"/>
      <c r="AH112" s="483"/>
      <c r="AI112" s="483"/>
      <c r="AJ112" s="483"/>
      <c r="AK112" s="483"/>
      <c r="AL112" s="483"/>
      <c r="AM112" s="483"/>
      <c r="AN112" s="587">
        <f>+SUM(I113:AM114)</f>
        <v>0</v>
      </c>
      <c r="AO112" s="563">
        <f>IF($AN$4="４週",AN112/4,AN112/(DAY(EOMONTH($I$20,0))/7))</f>
        <v>0</v>
      </c>
      <c r="AP112" s="590"/>
      <c r="AQ112" s="591"/>
      <c r="AR112" s="563" t="str">
        <f>IF(AN101="４週",AU113,AV113)</f>
        <v/>
      </c>
      <c r="AU112" s="237" t="s">
        <v>369</v>
      </c>
      <c r="AV112" s="237" t="s">
        <v>370</v>
      </c>
      <c r="AX112" s="237" t="s">
        <v>371</v>
      </c>
      <c r="AY112" s="237" t="s">
        <v>372</v>
      </c>
    </row>
    <row r="113" spans="1:51" ht="12" customHeight="1">
      <c r="A113" s="567"/>
      <c r="B113" s="570"/>
      <c r="C113" s="573"/>
      <c r="D113" s="576"/>
      <c r="E113" s="579"/>
      <c r="F113" s="583"/>
      <c r="G113" s="584"/>
      <c r="H113" s="238" t="s">
        <v>373</v>
      </c>
      <c r="I113" s="239" t="str">
        <f>IFERROR(VLOOKUP(I112,'P1'!$B:$AP,41,FALSE),"")</f>
        <v/>
      </c>
      <c r="J113" s="239" t="str">
        <f>IFERROR(VLOOKUP(J112,'P1'!$B:$AP,41,FALSE),"")</f>
        <v/>
      </c>
      <c r="K113" s="239" t="str">
        <f>IFERROR(VLOOKUP(K112,'P1'!$B:$AP,41,FALSE),"")</f>
        <v/>
      </c>
      <c r="L113" s="239" t="str">
        <f>IFERROR(VLOOKUP(L112,'P1'!$B:$AP,41,FALSE),"")</f>
        <v/>
      </c>
      <c r="M113" s="239" t="str">
        <f>IFERROR(VLOOKUP(M112,'P1'!$B:$AP,41,FALSE),"")</f>
        <v/>
      </c>
      <c r="N113" s="239" t="str">
        <f>IFERROR(VLOOKUP(N112,'P1'!$B:$AP,41,FALSE),"")</f>
        <v/>
      </c>
      <c r="O113" s="239" t="str">
        <f>IFERROR(VLOOKUP(O112,'P1'!$B:$AP,41,FALSE),"")</f>
        <v/>
      </c>
      <c r="P113" s="239" t="str">
        <f>IFERROR(VLOOKUP(P112,'P1'!$B:$AP,41,FALSE),"")</f>
        <v/>
      </c>
      <c r="Q113" s="239" t="str">
        <f>IFERROR(VLOOKUP(Q112,'P1'!$B:$AP,41,FALSE),"")</f>
        <v/>
      </c>
      <c r="R113" s="239" t="str">
        <f>IFERROR(VLOOKUP(R112,'P1'!$B:$AP,41,FALSE),"")</f>
        <v/>
      </c>
      <c r="S113" s="239" t="str">
        <f>IFERROR(VLOOKUP(S112,'P1'!$B:$AP,41,FALSE),"")</f>
        <v/>
      </c>
      <c r="T113" s="239" t="str">
        <f>IFERROR(VLOOKUP(T112,'P1'!$B:$AP,41,FALSE),"")</f>
        <v/>
      </c>
      <c r="U113" s="239" t="str">
        <f>IFERROR(VLOOKUP(U112,'P1'!$B:$AP,41,FALSE),"")</f>
        <v/>
      </c>
      <c r="V113" s="239" t="str">
        <f>IFERROR(VLOOKUP(V112,'P1'!$B:$AP,41,FALSE),"")</f>
        <v/>
      </c>
      <c r="W113" s="239" t="str">
        <f>IFERROR(VLOOKUP(W112,'P1'!$B:$AP,41,FALSE),"")</f>
        <v/>
      </c>
      <c r="X113" s="239" t="str">
        <f>IFERROR(VLOOKUP(X112,'P1'!$B:$AP,41,FALSE),"")</f>
        <v/>
      </c>
      <c r="Y113" s="239" t="str">
        <f>IFERROR(VLOOKUP(Y112,'P1'!$B:$AP,41,FALSE),"")</f>
        <v/>
      </c>
      <c r="Z113" s="239" t="str">
        <f>IFERROR(VLOOKUP(Z112,'P1'!$B:$AP,41,FALSE),"")</f>
        <v/>
      </c>
      <c r="AA113" s="239" t="str">
        <f>IFERROR(VLOOKUP(AA112,'P1'!$B:$AP,41,FALSE),"")</f>
        <v/>
      </c>
      <c r="AB113" s="239" t="str">
        <f>IFERROR(VLOOKUP(AB112,'P1'!$B:$AP,41,FALSE),"")</f>
        <v/>
      </c>
      <c r="AC113" s="239" t="str">
        <f>IFERROR(VLOOKUP(AC112,'P1'!$B:$AP,41,FALSE),"")</f>
        <v/>
      </c>
      <c r="AD113" s="239" t="str">
        <f>IFERROR(VLOOKUP(AD112,'P1'!$B:$AP,41,FALSE),"")</f>
        <v/>
      </c>
      <c r="AE113" s="239" t="str">
        <f>IFERROR(VLOOKUP(AE112,'P1'!$B:$AP,41,FALSE),"")</f>
        <v/>
      </c>
      <c r="AF113" s="239" t="str">
        <f>IFERROR(VLOOKUP(AF112,'P1'!$B:$AP,41,FALSE),"")</f>
        <v/>
      </c>
      <c r="AG113" s="239" t="str">
        <f>IFERROR(VLOOKUP(AG112,'P1'!$B:$AP,41,FALSE),"")</f>
        <v/>
      </c>
      <c r="AH113" s="239" t="str">
        <f>IFERROR(VLOOKUP(AH112,'P1'!$B:$AP,41,FALSE),"")</f>
        <v/>
      </c>
      <c r="AI113" s="239" t="str">
        <f>IFERROR(VLOOKUP(AI112,'P1'!$B:$AP,41,FALSE),"")</f>
        <v/>
      </c>
      <c r="AJ113" s="239" t="str">
        <f>IFERROR(VLOOKUP(AJ112,'P1'!$B:$AP,41,FALSE),"")</f>
        <v/>
      </c>
      <c r="AK113" s="239" t="str">
        <f>IFERROR(VLOOKUP(AK112,'P1'!$B:$AP,41,FALSE),"")</f>
        <v/>
      </c>
      <c r="AL113" s="239" t="str">
        <f>IFERROR(VLOOKUP(AL112,'P1'!$B:$AP,41,FALSE),"")</f>
        <v/>
      </c>
      <c r="AM113" s="239" t="str">
        <f>IFERROR(VLOOKUP(AM112,'P1'!$B:$AP,41,FALSE),"")</f>
        <v/>
      </c>
      <c r="AN113" s="588"/>
      <c r="AO113" s="564"/>
      <c r="AP113" s="592"/>
      <c r="AQ113" s="593"/>
      <c r="AR113" s="564"/>
      <c r="AU113" s="240" t="str">
        <f>IFERROR(IF($D112="□",ROUNDDOWN($AO112/$AK$7,1),ROUNDDOWN($AO112/$AK$9,1)),"")</f>
        <v/>
      </c>
      <c r="AV113" s="240" t="str">
        <f>IFERROR(IF($D112="□",ROUNDDOWN($AN112/$AO$7,1),ROUNDDOWN($AN112/$AO$9,1)),"")</f>
        <v/>
      </c>
      <c r="AX113" s="240" t="str">
        <f>IFERROR(IF($D112="□",(VLOOKUP(F112,'[8]ますた君 '!$C:$E,3,FALSE)/($AK$7*4)),(VLOOKUP(F112,'[8]ますた君 '!$C:$E,3,FALSE)/($AK$9*4))),"")</f>
        <v/>
      </c>
      <c r="AY113" s="240" t="str">
        <f>IFERROR(IF($D112="□",(VLOOKUP(F112,'[8]ますた君 '!$C:$E,3,FALSE)/$AO$7),(VLOOKUP(F112,'[8]ますた君 '!$C:$E,3,FALSE)/$AO$9)),"")</f>
        <v/>
      </c>
    </row>
    <row r="114" spans="1:51" ht="12" customHeight="1">
      <c r="A114" s="568"/>
      <c r="B114" s="571"/>
      <c r="C114" s="574"/>
      <c r="D114" s="577"/>
      <c r="E114" s="580"/>
      <c r="F114" s="585"/>
      <c r="G114" s="586"/>
      <c r="H114" s="241" t="s">
        <v>374</v>
      </c>
      <c r="I114" s="239" t="str">
        <f>IFERROR(VLOOKUP(I112,'P1'!$B:$AP,31,FALSE),"")</f>
        <v/>
      </c>
      <c r="J114" s="239" t="str">
        <f>IFERROR(VLOOKUP(J112,'P1'!$B:$AP,31,FALSE),"")</f>
        <v/>
      </c>
      <c r="K114" s="239" t="str">
        <f>IFERROR(VLOOKUP(K112,'P1'!$B:$AP,31,FALSE),"")</f>
        <v/>
      </c>
      <c r="L114" s="239" t="str">
        <f>IFERROR(VLOOKUP(L112,'P1'!$B:$AP,31,FALSE),"")</f>
        <v/>
      </c>
      <c r="M114" s="239" t="str">
        <f>IFERROR(VLOOKUP(M112,'P1'!$B:$AP,31,FALSE),"")</f>
        <v/>
      </c>
      <c r="N114" s="239" t="str">
        <f>IFERROR(VLOOKUP(N112,'P1'!$B:$AP,31,FALSE),"")</f>
        <v/>
      </c>
      <c r="O114" s="239" t="str">
        <f>IFERROR(VLOOKUP(O112,'P1'!$B:$AP,31,FALSE),"")</f>
        <v/>
      </c>
      <c r="P114" s="239" t="str">
        <f>IFERROR(VLOOKUP(P112,'P1'!$B:$AP,31,FALSE),"")</f>
        <v/>
      </c>
      <c r="Q114" s="239" t="str">
        <f>IFERROR(VLOOKUP(Q112,'P1'!$B:$AP,31,FALSE),"")</f>
        <v/>
      </c>
      <c r="R114" s="239" t="str">
        <f>IFERROR(VLOOKUP(R112,'P1'!$B:$AP,31,FALSE),"")</f>
        <v/>
      </c>
      <c r="S114" s="239" t="str">
        <f>IFERROR(VLOOKUP(S112,'P1'!$B:$AP,31,FALSE),"")</f>
        <v/>
      </c>
      <c r="T114" s="239" t="str">
        <f>IFERROR(VLOOKUP(T112,'P1'!$B:$AP,31,FALSE),"")</f>
        <v/>
      </c>
      <c r="U114" s="239" t="str">
        <f>IFERROR(VLOOKUP(U112,'P1'!$B:$AP,31,FALSE),"")</f>
        <v/>
      </c>
      <c r="V114" s="239" t="str">
        <f>IFERROR(VLOOKUP(V112,'P1'!$B:$AP,31,FALSE),"")</f>
        <v/>
      </c>
      <c r="W114" s="239" t="str">
        <f>IFERROR(VLOOKUP(W112,'P1'!$B:$AP,31,FALSE),"")</f>
        <v/>
      </c>
      <c r="X114" s="239" t="str">
        <f>IFERROR(VLOOKUP(X112,'P1'!$B:$AP,31,FALSE),"")</f>
        <v/>
      </c>
      <c r="Y114" s="239" t="str">
        <f>IFERROR(VLOOKUP(Y112,'P1'!$B:$AP,31,FALSE),"")</f>
        <v/>
      </c>
      <c r="Z114" s="239" t="str">
        <f>IFERROR(VLOOKUP(Z112,'P1'!$B:$AP,31,FALSE),"")</f>
        <v/>
      </c>
      <c r="AA114" s="239" t="str">
        <f>IFERROR(VLOOKUP(AA112,'P1'!$B:$AP,31,FALSE),"")</f>
        <v/>
      </c>
      <c r="AB114" s="239" t="str">
        <f>IFERROR(VLOOKUP(AB112,'P1'!$B:$AP,31,FALSE),"")</f>
        <v/>
      </c>
      <c r="AC114" s="239" t="str">
        <f>IFERROR(VLOOKUP(AC112,'P1'!$B:$AP,31,FALSE),"")</f>
        <v/>
      </c>
      <c r="AD114" s="239" t="str">
        <f>IFERROR(VLOOKUP(AD112,'P1'!$B:$AP,31,FALSE),"")</f>
        <v/>
      </c>
      <c r="AE114" s="239" t="str">
        <f>IFERROR(VLOOKUP(AE112,'P1'!$B:$AP,31,FALSE),"")</f>
        <v/>
      </c>
      <c r="AF114" s="239" t="str">
        <f>IFERROR(VLOOKUP(AF112,'P1'!$B:$AP,31,FALSE),"")</f>
        <v/>
      </c>
      <c r="AG114" s="239" t="str">
        <f>IFERROR(VLOOKUP(AG112,'P1'!$B:$AP,31,FALSE),"")</f>
        <v/>
      </c>
      <c r="AH114" s="239" t="str">
        <f>IFERROR(VLOOKUP(AH112,'P1'!$B:$AP,31,FALSE),"")</f>
        <v/>
      </c>
      <c r="AI114" s="239" t="str">
        <f>IFERROR(VLOOKUP(AI112,'P1'!$B:$AP,31,FALSE),"")</f>
        <v/>
      </c>
      <c r="AJ114" s="239" t="str">
        <f>IFERROR(VLOOKUP(AJ112,'P1'!$B:$AP,31,FALSE),"")</f>
        <v/>
      </c>
      <c r="AK114" s="239" t="str">
        <f>IFERROR(VLOOKUP(AK112,'P1'!$B:$AP,31,FALSE),"")</f>
        <v/>
      </c>
      <c r="AL114" s="239" t="str">
        <f>IFERROR(VLOOKUP(AL112,'P1'!$B:$AP,31,FALSE),"")</f>
        <v/>
      </c>
      <c r="AM114" s="239" t="str">
        <f>IFERROR(VLOOKUP(AM112,'P1'!$B:$AP,31,FALSE),"")</f>
        <v/>
      </c>
      <c r="AN114" s="589"/>
      <c r="AO114" s="565"/>
      <c r="AP114" s="594"/>
      <c r="AQ114" s="595"/>
      <c r="AR114" s="565"/>
      <c r="AU114" s="242"/>
      <c r="AV114" s="242"/>
      <c r="AX114" s="242"/>
      <c r="AY114" s="242"/>
    </row>
    <row r="115" spans="1:51" ht="12" customHeight="1">
      <c r="A115" s="566">
        <v>32</v>
      </c>
      <c r="B115" s="569"/>
      <c r="C115" s="572"/>
      <c r="D115" s="575" t="s">
        <v>243</v>
      </c>
      <c r="E115" s="578"/>
      <c r="F115" s="581"/>
      <c r="G115" s="582"/>
      <c r="H115" s="236" t="s">
        <v>368</v>
      </c>
      <c r="I115" s="483"/>
      <c r="J115" s="483"/>
      <c r="K115" s="483"/>
      <c r="L115" s="483"/>
      <c r="M115" s="483"/>
      <c r="N115" s="483"/>
      <c r="O115" s="483"/>
      <c r="P115" s="483"/>
      <c r="Q115" s="483"/>
      <c r="R115" s="483"/>
      <c r="S115" s="483"/>
      <c r="T115" s="483"/>
      <c r="U115" s="483"/>
      <c r="V115" s="483"/>
      <c r="W115" s="483"/>
      <c r="X115" s="483"/>
      <c r="Y115" s="483"/>
      <c r="Z115" s="483"/>
      <c r="AA115" s="483"/>
      <c r="AB115" s="483"/>
      <c r="AC115" s="483"/>
      <c r="AD115" s="483"/>
      <c r="AE115" s="483"/>
      <c r="AF115" s="483"/>
      <c r="AG115" s="483"/>
      <c r="AH115" s="483"/>
      <c r="AI115" s="483"/>
      <c r="AJ115" s="483"/>
      <c r="AK115" s="483"/>
      <c r="AL115" s="483"/>
      <c r="AM115" s="483"/>
      <c r="AN115" s="587">
        <f>+SUM(I116:AM117)</f>
        <v>0</v>
      </c>
      <c r="AO115" s="563">
        <f>IF($AN$4="４週",AN115/4,AN115/(DAY(EOMONTH($I$20,0))/7))</f>
        <v>0</v>
      </c>
      <c r="AP115" s="590"/>
      <c r="AQ115" s="591"/>
      <c r="AR115" s="563" t="str">
        <f>IF(AN104="４週",AU116,AV116)</f>
        <v/>
      </c>
      <c r="AU115" s="237" t="s">
        <v>369</v>
      </c>
      <c r="AV115" s="237" t="s">
        <v>370</v>
      </c>
      <c r="AX115" s="237" t="s">
        <v>371</v>
      </c>
      <c r="AY115" s="237" t="s">
        <v>372</v>
      </c>
    </row>
    <row r="116" spans="1:51" ht="12" customHeight="1">
      <c r="A116" s="567"/>
      <c r="B116" s="570"/>
      <c r="C116" s="573"/>
      <c r="D116" s="576"/>
      <c r="E116" s="579"/>
      <c r="F116" s="583"/>
      <c r="G116" s="584"/>
      <c r="H116" s="238" t="s">
        <v>373</v>
      </c>
      <c r="I116" s="239" t="str">
        <f>IFERROR(VLOOKUP(I115,'P1'!$B:$AP,41,FALSE),"")</f>
        <v/>
      </c>
      <c r="J116" s="239" t="str">
        <f>IFERROR(VLOOKUP(J115,'P1'!$B:$AP,41,FALSE),"")</f>
        <v/>
      </c>
      <c r="K116" s="239" t="str">
        <f>IFERROR(VLOOKUP(K115,'P1'!$B:$AP,41,FALSE),"")</f>
        <v/>
      </c>
      <c r="L116" s="239" t="str">
        <f>IFERROR(VLOOKUP(L115,'P1'!$B:$AP,41,FALSE),"")</f>
        <v/>
      </c>
      <c r="M116" s="239" t="str">
        <f>IFERROR(VLOOKUP(M115,'P1'!$B:$AP,41,FALSE),"")</f>
        <v/>
      </c>
      <c r="N116" s="239" t="str">
        <f>IFERROR(VLOOKUP(N115,'P1'!$B:$AP,41,FALSE),"")</f>
        <v/>
      </c>
      <c r="O116" s="239" t="str">
        <f>IFERROR(VLOOKUP(O115,'P1'!$B:$AP,41,FALSE),"")</f>
        <v/>
      </c>
      <c r="P116" s="239" t="str">
        <f>IFERROR(VLOOKUP(P115,'P1'!$B:$AP,41,FALSE),"")</f>
        <v/>
      </c>
      <c r="Q116" s="239" t="str">
        <f>IFERROR(VLOOKUP(Q115,'P1'!$B:$AP,41,FALSE),"")</f>
        <v/>
      </c>
      <c r="R116" s="239" t="str">
        <f>IFERROR(VLOOKUP(R115,'P1'!$B:$AP,41,FALSE),"")</f>
        <v/>
      </c>
      <c r="S116" s="239" t="str">
        <f>IFERROR(VLOOKUP(S115,'P1'!$B:$AP,41,FALSE),"")</f>
        <v/>
      </c>
      <c r="T116" s="239" t="str">
        <f>IFERROR(VLOOKUP(T115,'P1'!$B:$AP,41,FALSE),"")</f>
        <v/>
      </c>
      <c r="U116" s="239" t="str">
        <f>IFERROR(VLOOKUP(U115,'P1'!$B:$AP,41,FALSE),"")</f>
        <v/>
      </c>
      <c r="V116" s="239" t="str">
        <f>IFERROR(VLOOKUP(V115,'P1'!$B:$AP,41,FALSE),"")</f>
        <v/>
      </c>
      <c r="W116" s="239" t="str">
        <f>IFERROR(VLOOKUP(W115,'P1'!$B:$AP,41,FALSE),"")</f>
        <v/>
      </c>
      <c r="X116" s="239" t="str">
        <f>IFERROR(VLOOKUP(X115,'P1'!$B:$AP,41,FALSE),"")</f>
        <v/>
      </c>
      <c r="Y116" s="239" t="str">
        <f>IFERROR(VLOOKUP(Y115,'P1'!$B:$AP,41,FALSE),"")</f>
        <v/>
      </c>
      <c r="Z116" s="239" t="str">
        <f>IFERROR(VLOOKUP(Z115,'P1'!$B:$AP,41,FALSE),"")</f>
        <v/>
      </c>
      <c r="AA116" s="239" t="str">
        <f>IFERROR(VLOOKUP(AA115,'P1'!$B:$AP,41,FALSE),"")</f>
        <v/>
      </c>
      <c r="AB116" s="239" t="str">
        <f>IFERROR(VLOOKUP(AB115,'P1'!$B:$AP,41,FALSE),"")</f>
        <v/>
      </c>
      <c r="AC116" s="239" t="str">
        <f>IFERROR(VLOOKUP(AC115,'P1'!$B:$AP,41,FALSE),"")</f>
        <v/>
      </c>
      <c r="AD116" s="239" t="str">
        <f>IFERROR(VLOOKUP(AD115,'P1'!$B:$AP,41,FALSE),"")</f>
        <v/>
      </c>
      <c r="AE116" s="239" t="str">
        <f>IFERROR(VLOOKUP(AE115,'P1'!$B:$AP,41,FALSE),"")</f>
        <v/>
      </c>
      <c r="AF116" s="239" t="str">
        <f>IFERROR(VLOOKUP(AF115,'P1'!$B:$AP,41,FALSE),"")</f>
        <v/>
      </c>
      <c r="AG116" s="239" t="str">
        <f>IFERROR(VLOOKUP(AG115,'P1'!$B:$AP,41,FALSE),"")</f>
        <v/>
      </c>
      <c r="AH116" s="239" t="str">
        <f>IFERROR(VLOOKUP(AH115,'P1'!$B:$AP,41,FALSE),"")</f>
        <v/>
      </c>
      <c r="AI116" s="239" t="str">
        <f>IFERROR(VLOOKUP(AI115,'P1'!$B:$AP,41,FALSE),"")</f>
        <v/>
      </c>
      <c r="AJ116" s="239" t="str">
        <f>IFERROR(VLOOKUP(AJ115,'P1'!$B:$AP,41,FALSE),"")</f>
        <v/>
      </c>
      <c r="AK116" s="239" t="str">
        <f>IFERROR(VLOOKUP(AK115,'P1'!$B:$AP,41,FALSE),"")</f>
        <v/>
      </c>
      <c r="AL116" s="239" t="str">
        <f>IFERROR(VLOOKUP(AL115,'P1'!$B:$AP,41,FALSE),"")</f>
        <v/>
      </c>
      <c r="AM116" s="239" t="str">
        <f>IFERROR(VLOOKUP(AM115,'P1'!$B:$AP,41,FALSE),"")</f>
        <v/>
      </c>
      <c r="AN116" s="588"/>
      <c r="AO116" s="564"/>
      <c r="AP116" s="592"/>
      <c r="AQ116" s="593"/>
      <c r="AR116" s="564"/>
      <c r="AU116" s="240" t="str">
        <f>IFERROR(IF($D115="□",ROUNDDOWN($AO115/$AK$7,1),ROUNDDOWN($AO115/$AK$9,1)),"")</f>
        <v/>
      </c>
      <c r="AV116" s="240" t="str">
        <f>IFERROR(IF($D115="□",ROUNDDOWN($AN115/$AO$7,1),ROUNDDOWN($AN115/$AO$9,1)),"")</f>
        <v/>
      </c>
      <c r="AX116" s="240" t="str">
        <f>IFERROR(IF($D115="□",(VLOOKUP(F115,'[8]ますた君 '!$C:$E,3,FALSE)/($AK$7*4)),(VLOOKUP(F115,'[8]ますた君 '!$C:$E,3,FALSE)/($AK$9*4))),"")</f>
        <v/>
      </c>
      <c r="AY116" s="240" t="str">
        <f>IFERROR(IF($D115="□",(VLOOKUP(F115,'[8]ますた君 '!$C:$E,3,FALSE)/$AO$7),(VLOOKUP(F115,'[8]ますた君 '!$C:$E,3,FALSE)/$AO$9)),"")</f>
        <v/>
      </c>
    </row>
    <row r="117" spans="1:51" ht="12" customHeight="1">
      <c r="A117" s="568"/>
      <c r="B117" s="571"/>
      <c r="C117" s="574"/>
      <c r="D117" s="577"/>
      <c r="E117" s="580"/>
      <c r="F117" s="585"/>
      <c r="G117" s="586"/>
      <c r="H117" s="241" t="s">
        <v>374</v>
      </c>
      <c r="I117" s="239" t="str">
        <f>IFERROR(VLOOKUP(I115,'P1'!$B:$AP,31,FALSE),"")</f>
        <v/>
      </c>
      <c r="J117" s="239" t="str">
        <f>IFERROR(VLOOKUP(J115,'P1'!$B:$AP,31,FALSE),"")</f>
        <v/>
      </c>
      <c r="K117" s="239" t="str">
        <f>IFERROR(VLOOKUP(K115,'P1'!$B:$AP,31,FALSE),"")</f>
        <v/>
      </c>
      <c r="L117" s="239" t="str">
        <f>IFERROR(VLOOKUP(L115,'P1'!$B:$AP,31,FALSE),"")</f>
        <v/>
      </c>
      <c r="M117" s="239" t="str">
        <f>IFERROR(VLOOKUP(M115,'P1'!$B:$AP,31,FALSE),"")</f>
        <v/>
      </c>
      <c r="N117" s="239" t="str">
        <f>IFERROR(VLOOKUP(N115,'P1'!$B:$AP,31,FALSE),"")</f>
        <v/>
      </c>
      <c r="O117" s="239" t="str">
        <f>IFERROR(VLOOKUP(O115,'P1'!$B:$AP,31,FALSE),"")</f>
        <v/>
      </c>
      <c r="P117" s="239" t="str">
        <f>IFERROR(VLOOKUP(P115,'P1'!$B:$AP,31,FALSE),"")</f>
        <v/>
      </c>
      <c r="Q117" s="239" t="str">
        <f>IFERROR(VLOOKUP(Q115,'P1'!$B:$AP,31,FALSE),"")</f>
        <v/>
      </c>
      <c r="R117" s="239" t="str">
        <f>IFERROR(VLOOKUP(R115,'P1'!$B:$AP,31,FALSE),"")</f>
        <v/>
      </c>
      <c r="S117" s="239" t="str">
        <f>IFERROR(VLOOKUP(S115,'P1'!$B:$AP,31,FALSE),"")</f>
        <v/>
      </c>
      <c r="T117" s="239" t="str">
        <f>IFERROR(VLOOKUP(T115,'P1'!$B:$AP,31,FALSE),"")</f>
        <v/>
      </c>
      <c r="U117" s="239" t="str">
        <f>IFERROR(VLOOKUP(U115,'P1'!$B:$AP,31,FALSE),"")</f>
        <v/>
      </c>
      <c r="V117" s="239" t="str">
        <f>IFERROR(VLOOKUP(V115,'P1'!$B:$AP,31,FALSE),"")</f>
        <v/>
      </c>
      <c r="W117" s="239" t="str">
        <f>IFERROR(VLOOKUP(W115,'P1'!$B:$AP,31,FALSE),"")</f>
        <v/>
      </c>
      <c r="X117" s="239" t="str">
        <f>IFERROR(VLOOKUP(X115,'P1'!$B:$AP,31,FALSE),"")</f>
        <v/>
      </c>
      <c r="Y117" s="239" t="str">
        <f>IFERROR(VLOOKUP(Y115,'P1'!$B:$AP,31,FALSE),"")</f>
        <v/>
      </c>
      <c r="Z117" s="239" t="str">
        <f>IFERROR(VLOOKUP(Z115,'P1'!$B:$AP,31,FALSE),"")</f>
        <v/>
      </c>
      <c r="AA117" s="239" t="str">
        <f>IFERROR(VLOOKUP(AA115,'P1'!$B:$AP,31,FALSE),"")</f>
        <v/>
      </c>
      <c r="AB117" s="239" t="str">
        <f>IFERROR(VLOOKUP(AB115,'P1'!$B:$AP,31,FALSE),"")</f>
        <v/>
      </c>
      <c r="AC117" s="239" t="str">
        <f>IFERROR(VLOOKUP(AC115,'P1'!$B:$AP,31,FALSE),"")</f>
        <v/>
      </c>
      <c r="AD117" s="239" t="str">
        <f>IFERROR(VLOOKUP(AD115,'P1'!$B:$AP,31,FALSE),"")</f>
        <v/>
      </c>
      <c r="AE117" s="239" t="str">
        <f>IFERROR(VLOOKUP(AE115,'P1'!$B:$AP,31,FALSE),"")</f>
        <v/>
      </c>
      <c r="AF117" s="239" t="str">
        <f>IFERROR(VLOOKUP(AF115,'P1'!$B:$AP,31,FALSE),"")</f>
        <v/>
      </c>
      <c r="AG117" s="239" t="str">
        <f>IFERROR(VLOOKUP(AG115,'P1'!$B:$AP,31,FALSE),"")</f>
        <v/>
      </c>
      <c r="AH117" s="239" t="str">
        <f>IFERROR(VLOOKUP(AH115,'P1'!$B:$AP,31,FALSE),"")</f>
        <v/>
      </c>
      <c r="AI117" s="239" t="str">
        <f>IFERROR(VLOOKUP(AI115,'P1'!$B:$AP,31,FALSE),"")</f>
        <v/>
      </c>
      <c r="AJ117" s="239" t="str">
        <f>IFERROR(VLOOKUP(AJ115,'P1'!$B:$AP,31,FALSE),"")</f>
        <v/>
      </c>
      <c r="AK117" s="239" t="str">
        <f>IFERROR(VLOOKUP(AK115,'P1'!$B:$AP,31,FALSE),"")</f>
        <v/>
      </c>
      <c r="AL117" s="239" t="str">
        <f>IFERROR(VLOOKUP(AL115,'P1'!$B:$AP,31,FALSE),"")</f>
        <v/>
      </c>
      <c r="AM117" s="239" t="str">
        <f>IFERROR(VLOOKUP(AM115,'P1'!$B:$AP,31,FALSE),"")</f>
        <v/>
      </c>
      <c r="AN117" s="589"/>
      <c r="AO117" s="565"/>
      <c r="AP117" s="594"/>
      <c r="AQ117" s="595"/>
      <c r="AR117" s="565"/>
      <c r="AU117" s="242"/>
      <c r="AV117" s="242"/>
      <c r="AX117" s="242"/>
      <c r="AY117" s="242"/>
    </row>
    <row r="118" spans="1:51" ht="12" customHeight="1">
      <c r="A118" s="566">
        <v>33</v>
      </c>
      <c r="B118" s="569"/>
      <c r="C118" s="572"/>
      <c r="D118" s="575" t="s">
        <v>243</v>
      </c>
      <c r="E118" s="578"/>
      <c r="F118" s="581"/>
      <c r="G118" s="582"/>
      <c r="H118" s="236" t="s">
        <v>368</v>
      </c>
      <c r="I118" s="483"/>
      <c r="J118" s="483"/>
      <c r="K118" s="483"/>
      <c r="L118" s="483"/>
      <c r="M118" s="483"/>
      <c r="N118" s="483"/>
      <c r="O118" s="483"/>
      <c r="P118" s="483"/>
      <c r="Q118" s="483"/>
      <c r="R118" s="483"/>
      <c r="S118" s="483"/>
      <c r="T118" s="483"/>
      <c r="U118" s="483"/>
      <c r="V118" s="483"/>
      <c r="W118" s="483"/>
      <c r="X118" s="483"/>
      <c r="Y118" s="483"/>
      <c r="Z118" s="483"/>
      <c r="AA118" s="483"/>
      <c r="AB118" s="483"/>
      <c r="AC118" s="483"/>
      <c r="AD118" s="483"/>
      <c r="AE118" s="483"/>
      <c r="AF118" s="483"/>
      <c r="AG118" s="483"/>
      <c r="AH118" s="483"/>
      <c r="AI118" s="483"/>
      <c r="AJ118" s="483"/>
      <c r="AK118" s="483"/>
      <c r="AL118" s="483"/>
      <c r="AM118" s="483"/>
      <c r="AN118" s="587">
        <f>+SUM(I119:AM120)</f>
        <v>0</v>
      </c>
      <c r="AO118" s="563">
        <f>IF($AN$4="４週",AN118/4,AN118/(DAY(EOMONTH($I$20,0))/7))</f>
        <v>0</v>
      </c>
      <c r="AP118" s="590"/>
      <c r="AQ118" s="591"/>
      <c r="AR118" s="563" t="str">
        <f>IF(AN107="４週",AU119,AV119)</f>
        <v/>
      </c>
      <c r="AU118" s="237" t="s">
        <v>369</v>
      </c>
      <c r="AV118" s="237" t="s">
        <v>370</v>
      </c>
      <c r="AX118" s="237" t="s">
        <v>371</v>
      </c>
      <c r="AY118" s="237" t="s">
        <v>372</v>
      </c>
    </row>
    <row r="119" spans="1:51" ht="12" customHeight="1">
      <c r="A119" s="567"/>
      <c r="B119" s="570"/>
      <c r="C119" s="573"/>
      <c r="D119" s="576"/>
      <c r="E119" s="579"/>
      <c r="F119" s="583"/>
      <c r="G119" s="584"/>
      <c r="H119" s="238" t="s">
        <v>373</v>
      </c>
      <c r="I119" s="239" t="str">
        <f>IFERROR(VLOOKUP(I118,'P1'!$B:$AP,41,FALSE),"")</f>
        <v/>
      </c>
      <c r="J119" s="239" t="str">
        <f>IFERROR(VLOOKUP(J118,'P1'!$B:$AP,41,FALSE),"")</f>
        <v/>
      </c>
      <c r="K119" s="239" t="str">
        <f>IFERROR(VLOOKUP(K118,'P1'!$B:$AP,41,FALSE),"")</f>
        <v/>
      </c>
      <c r="L119" s="239" t="str">
        <f>IFERROR(VLOOKUP(L118,'P1'!$B:$AP,41,FALSE),"")</f>
        <v/>
      </c>
      <c r="M119" s="239" t="str">
        <f>IFERROR(VLOOKUP(M118,'P1'!$B:$AP,41,FALSE),"")</f>
        <v/>
      </c>
      <c r="N119" s="239" t="str">
        <f>IFERROR(VLOOKUP(N118,'P1'!$B:$AP,41,FALSE),"")</f>
        <v/>
      </c>
      <c r="O119" s="239" t="str">
        <f>IFERROR(VLOOKUP(O118,'P1'!$B:$AP,41,FALSE),"")</f>
        <v/>
      </c>
      <c r="P119" s="239" t="str">
        <f>IFERROR(VLOOKUP(P118,'P1'!$B:$AP,41,FALSE),"")</f>
        <v/>
      </c>
      <c r="Q119" s="239" t="str">
        <f>IFERROR(VLOOKUP(Q118,'P1'!$B:$AP,41,FALSE),"")</f>
        <v/>
      </c>
      <c r="R119" s="239" t="str">
        <f>IFERROR(VLOOKUP(R118,'P1'!$B:$AP,41,FALSE),"")</f>
        <v/>
      </c>
      <c r="S119" s="239" t="str">
        <f>IFERROR(VLOOKUP(S118,'P1'!$B:$AP,41,FALSE),"")</f>
        <v/>
      </c>
      <c r="T119" s="239" t="str">
        <f>IFERROR(VLOOKUP(T118,'P1'!$B:$AP,41,FALSE),"")</f>
        <v/>
      </c>
      <c r="U119" s="239" t="str">
        <f>IFERROR(VLOOKUP(U118,'P1'!$B:$AP,41,FALSE),"")</f>
        <v/>
      </c>
      <c r="V119" s="239" t="str">
        <f>IFERROR(VLOOKUP(V118,'P1'!$B:$AP,41,FALSE),"")</f>
        <v/>
      </c>
      <c r="W119" s="239" t="str">
        <f>IFERROR(VLOOKUP(W118,'P1'!$B:$AP,41,FALSE),"")</f>
        <v/>
      </c>
      <c r="X119" s="239" t="str">
        <f>IFERROR(VLOOKUP(X118,'P1'!$B:$AP,41,FALSE),"")</f>
        <v/>
      </c>
      <c r="Y119" s="239" t="str">
        <f>IFERROR(VLOOKUP(Y118,'P1'!$B:$AP,41,FALSE),"")</f>
        <v/>
      </c>
      <c r="Z119" s="239" t="str">
        <f>IFERROR(VLOOKUP(Z118,'P1'!$B:$AP,41,FALSE),"")</f>
        <v/>
      </c>
      <c r="AA119" s="239" t="str">
        <f>IFERROR(VLOOKUP(AA118,'P1'!$B:$AP,41,FALSE),"")</f>
        <v/>
      </c>
      <c r="AB119" s="239" t="str">
        <f>IFERROR(VLOOKUP(AB118,'P1'!$B:$AP,41,FALSE),"")</f>
        <v/>
      </c>
      <c r="AC119" s="239" t="str">
        <f>IFERROR(VLOOKUP(AC118,'P1'!$B:$AP,41,FALSE),"")</f>
        <v/>
      </c>
      <c r="AD119" s="239" t="str">
        <f>IFERROR(VLOOKUP(AD118,'P1'!$B:$AP,41,FALSE),"")</f>
        <v/>
      </c>
      <c r="AE119" s="239" t="str">
        <f>IFERROR(VLOOKUP(AE118,'P1'!$B:$AP,41,FALSE),"")</f>
        <v/>
      </c>
      <c r="AF119" s="239" t="str">
        <f>IFERROR(VLOOKUP(AF118,'P1'!$B:$AP,41,FALSE),"")</f>
        <v/>
      </c>
      <c r="AG119" s="239" t="str">
        <f>IFERROR(VLOOKUP(AG118,'P1'!$B:$AP,41,FALSE),"")</f>
        <v/>
      </c>
      <c r="AH119" s="239" t="str">
        <f>IFERROR(VLOOKUP(AH118,'P1'!$B:$AP,41,FALSE),"")</f>
        <v/>
      </c>
      <c r="AI119" s="239" t="str">
        <f>IFERROR(VLOOKUP(AI118,'P1'!$B:$AP,41,FALSE),"")</f>
        <v/>
      </c>
      <c r="AJ119" s="239" t="str">
        <f>IFERROR(VLOOKUP(AJ118,'P1'!$B:$AP,41,FALSE),"")</f>
        <v/>
      </c>
      <c r="AK119" s="239" t="str">
        <f>IFERROR(VLOOKUP(AK118,'P1'!$B:$AP,41,FALSE),"")</f>
        <v/>
      </c>
      <c r="AL119" s="239" t="str">
        <f>IFERROR(VLOOKUP(AL118,'P1'!$B:$AP,41,FALSE),"")</f>
        <v/>
      </c>
      <c r="AM119" s="239" t="str">
        <f>IFERROR(VLOOKUP(AM118,'P1'!$B:$AP,41,FALSE),"")</f>
        <v/>
      </c>
      <c r="AN119" s="588"/>
      <c r="AO119" s="564"/>
      <c r="AP119" s="592"/>
      <c r="AQ119" s="593"/>
      <c r="AR119" s="564"/>
      <c r="AU119" s="240" t="str">
        <f>IFERROR(IF($D118="□",ROUNDDOWN($AO118/$AK$7,1),ROUNDDOWN($AO118/$AK$9,1)),"")</f>
        <v/>
      </c>
      <c r="AV119" s="240" t="str">
        <f>IFERROR(IF($D118="□",ROUNDDOWN($AN118/$AO$7,1),ROUNDDOWN($AN118/$AO$9,1)),"")</f>
        <v/>
      </c>
      <c r="AX119" s="240" t="str">
        <f>IFERROR(IF($D118="□",(VLOOKUP(F118,'[8]ますた君 '!$C:$E,3,FALSE)/($AK$7*4)),(VLOOKUP(F118,'[8]ますた君 '!$C:$E,3,FALSE)/($AK$9*4))),"")</f>
        <v/>
      </c>
      <c r="AY119" s="240" t="str">
        <f>IFERROR(IF($D118="□",(VLOOKUP(F118,'[8]ますた君 '!$C:$E,3,FALSE)/$AO$7),(VLOOKUP(F118,'[8]ますた君 '!$C:$E,3,FALSE)/$AO$9)),"")</f>
        <v/>
      </c>
    </row>
    <row r="120" spans="1:51" ht="12" customHeight="1">
      <c r="A120" s="568"/>
      <c r="B120" s="571"/>
      <c r="C120" s="574"/>
      <c r="D120" s="577"/>
      <c r="E120" s="580"/>
      <c r="F120" s="585"/>
      <c r="G120" s="586"/>
      <c r="H120" s="241" t="s">
        <v>374</v>
      </c>
      <c r="I120" s="239" t="str">
        <f>IFERROR(VLOOKUP(I118,'P1'!$B:$AP,31,FALSE),"")</f>
        <v/>
      </c>
      <c r="J120" s="239" t="str">
        <f>IFERROR(VLOOKUP(J118,'P1'!$B:$AP,31,FALSE),"")</f>
        <v/>
      </c>
      <c r="K120" s="239" t="str">
        <f>IFERROR(VLOOKUP(K118,'P1'!$B:$AP,31,FALSE),"")</f>
        <v/>
      </c>
      <c r="L120" s="239" t="str">
        <f>IFERROR(VLOOKUP(L118,'P1'!$B:$AP,31,FALSE),"")</f>
        <v/>
      </c>
      <c r="M120" s="239" t="str">
        <f>IFERROR(VLOOKUP(M118,'P1'!$B:$AP,31,FALSE),"")</f>
        <v/>
      </c>
      <c r="N120" s="239" t="str">
        <f>IFERROR(VLOOKUP(N118,'P1'!$B:$AP,31,FALSE),"")</f>
        <v/>
      </c>
      <c r="O120" s="239" t="str">
        <f>IFERROR(VLOOKUP(O118,'P1'!$B:$AP,31,FALSE),"")</f>
        <v/>
      </c>
      <c r="P120" s="239" t="str">
        <f>IFERROR(VLOOKUP(P118,'P1'!$B:$AP,31,FALSE),"")</f>
        <v/>
      </c>
      <c r="Q120" s="239" t="str">
        <f>IFERROR(VLOOKUP(Q118,'P1'!$B:$AP,31,FALSE),"")</f>
        <v/>
      </c>
      <c r="R120" s="239" t="str">
        <f>IFERROR(VLOOKUP(R118,'P1'!$B:$AP,31,FALSE),"")</f>
        <v/>
      </c>
      <c r="S120" s="239" t="str">
        <f>IFERROR(VLOOKUP(S118,'P1'!$B:$AP,31,FALSE),"")</f>
        <v/>
      </c>
      <c r="T120" s="239" t="str">
        <f>IFERROR(VLOOKUP(T118,'P1'!$B:$AP,31,FALSE),"")</f>
        <v/>
      </c>
      <c r="U120" s="239" t="str">
        <f>IFERROR(VLOOKUP(U118,'P1'!$B:$AP,31,FALSE),"")</f>
        <v/>
      </c>
      <c r="V120" s="239" t="str">
        <f>IFERROR(VLOOKUP(V118,'P1'!$B:$AP,31,FALSE),"")</f>
        <v/>
      </c>
      <c r="W120" s="239" t="str">
        <f>IFERROR(VLOOKUP(W118,'P1'!$B:$AP,31,FALSE),"")</f>
        <v/>
      </c>
      <c r="X120" s="239" t="str">
        <f>IFERROR(VLOOKUP(X118,'P1'!$B:$AP,31,FALSE),"")</f>
        <v/>
      </c>
      <c r="Y120" s="239" t="str">
        <f>IFERROR(VLOOKUP(Y118,'P1'!$B:$AP,31,FALSE),"")</f>
        <v/>
      </c>
      <c r="Z120" s="239" t="str">
        <f>IFERROR(VLOOKUP(Z118,'P1'!$B:$AP,31,FALSE),"")</f>
        <v/>
      </c>
      <c r="AA120" s="239" t="str">
        <f>IFERROR(VLOOKUP(AA118,'P1'!$B:$AP,31,FALSE),"")</f>
        <v/>
      </c>
      <c r="AB120" s="239" t="str">
        <f>IFERROR(VLOOKUP(AB118,'P1'!$B:$AP,31,FALSE),"")</f>
        <v/>
      </c>
      <c r="AC120" s="239" t="str">
        <f>IFERROR(VLOOKUP(AC118,'P1'!$B:$AP,31,FALSE),"")</f>
        <v/>
      </c>
      <c r="AD120" s="239" t="str">
        <f>IFERROR(VLOOKUP(AD118,'P1'!$B:$AP,31,FALSE),"")</f>
        <v/>
      </c>
      <c r="AE120" s="239" t="str">
        <f>IFERROR(VLOOKUP(AE118,'P1'!$B:$AP,31,FALSE),"")</f>
        <v/>
      </c>
      <c r="AF120" s="239" t="str">
        <f>IFERROR(VLOOKUP(AF118,'P1'!$B:$AP,31,FALSE),"")</f>
        <v/>
      </c>
      <c r="AG120" s="239" t="str">
        <f>IFERROR(VLOOKUP(AG118,'P1'!$B:$AP,31,FALSE),"")</f>
        <v/>
      </c>
      <c r="AH120" s="239" t="str">
        <f>IFERROR(VLOOKUP(AH118,'P1'!$B:$AP,31,FALSE),"")</f>
        <v/>
      </c>
      <c r="AI120" s="239" t="str">
        <f>IFERROR(VLOOKUP(AI118,'P1'!$B:$AP,31,FALSE),"")</f>
        <v/>
      </c>
      <c r="AJ120" s="239" t="str">
        <f>IFERROR(VLOOKUP(AJ118,'P1'!$B:$AP,31,FALSE),"")</f>
        <v/>
      </c>
      <c r="AK120" s="239" t="str">
        <f>IFERROR(VLOOKUP(AK118,'P1'!$B:$AP,31,FALSE),"")</f>
        <v/>
      </c>
      <c r="AL120" s="239" t="str">
        <f>IFERROR(VLOOKUP(AL118,'P1'!$B:$AP,31,FALSE),"")</f>
        <v/>
      </c>
      <c r="AM120" s="239" t="str">
        <f>IFERROR(VLOOKUP(AM118,'P1'!$B:$AP,31,FALSE),"")</f>
        <v/>
      </c>
      <c r="AN120" s="589"/>
      <c r="AO120" s="565"/>
      <c r="AP120" s="594"/>
      <c r="AQ120" s="595"/>
      <c r="AR120" s="565"/>
      <c r="AU120" s="242"/>
      <c r="AV120" s="242"/>
      <c r="AX120" s="242"/>
      <c r="AY120" s="242"/>
    </row>
    <row r="121" spans="1:51" ht="12" customHeight="1">
      <c r="A121" s="566">
        <v>34</v>
      </c>
      <c r="B121" s="569"/>
      <c r="C121" s="572"/>
      <c r="D121" s="575" t="s">
        <v>243</v>
      </c>
      <c r="E121" s="578"/>
      <c r="F121" s="581"/>
      <c r="G121" s="582"/>
      <c r="H121" s="236" t="s">
        <v>368</v>
      </c>
      <c r="I121" s="483"/>
      <c r="J121" s="483"/>
      <c r="K121" s="483"/>
      <c r="L121" s="483"/>
      <c r="M121" s="483"/>
      <c r="N121" s="483"/>
      <c r="O121" s="483"/>
      <c r="P121" s="483"/>
      <c r="Q121" s="483"/>
      <c r="R121" s="483"/>
      <c r="S121" s="483"/>
      <c r="T121" s="483"/>
      <c r="U121" s="483"/>
      <c r="V121" s="483"/>
      <c r="W121" s="483"/>
      <c r="X121" s="483"/>
      <c r="Y121" s="483"/>
      <c r="Z121" s="483"/>
      <c r="AA121" s="483"/>
      <c r="AB121" s="483"/>
      <c r="AC121" s="483"/>
      <c r="AD121" s="483"/>
      <c r="AE121" s="483"/>
      <c r="AF121" s="483"/>
      <c r="AG121" s="483"/>
      <c r="AH121" s="483"/>
      <c r="AI121" s="483"/>
      <c r="AJ121" s="483"/>
      <c r="AK121" s="483"/>
      <c r="AL121" s="483"/>
      <c r="AM121" s="483"/>
      <c r="AN121" s="587">
        <f>+SUM(I122:AM123)</f>
        <v>0</v>
      </c>
      <c r="AO121" s="563">
        <f>IF($AN$4="４週",AN121/4,AN121/(DAY(EOMONTH($I$20,0))/7))</f>
        <v>0</v>
      </c>
      <c r="AP121" s="590"/>
      <c r="AQ121" s="591"/>
      <c r="AR121" s="563" t="str">
        <f>IF(AN110="４週",AU122,AV122)</f>
        <v/>
      </c>
      <c r="AU121" s="237" t="s">
        <v>369</v>
      </c>
      <c r="AV121" s="237" t="s">
        <v>370</v>
      </c>
      <c r="AX121" s="237" t="s">
        <v>371</v>
      </c>
      <c r="AY121" s="237" t="s">
        <v>372</v>
      </c>
    </row>
    <row r="122" spans="1:51" ht="12" customHeight="1">
      <c r="A122" s="567"/>
      <c r="B122" s="570"/>
      <c r="C122" s="573"/>
      <c r="D122" s="576"/>
      <c r="E122" s="579"/>
      <c r="F122" s="583"/>
      <c r="G122" s="584"/>
      <c r="H122" s="238" t="s">
        <v>373</v>
      </c>
      <c r="I122" s="239" t="str">
        <f>IFERROR(VLOOKUP(I121,'P1'!$B:$AP,41,FALSE),"")</f>
        <v/>
      </c>
      <c r="J122" s="239" t="str">
        <f>IFERROR(VLOOKUP(J121,'P1'!$B:$AP,41,FALSE),"")</f>
        <v/>
      </c>
      <c r="K122" s="239" t="str">
        <f>IFERROR(VLOOKUP(K121,'P1'!$B:$AP,41,FALSE),"")</f>
        <v/>
      </c>
      <c r="L122" s="239" t="str">
        <f>IFERROR(VLOOKUP(L121,'P1'!$B:$AP,41,FALSE),"")</f>
        <v/>
      </c>
      <c r="M122" s="239" t="str">
        <f>IFERROR(VLOOKUP(M121,'P1'!$B:$AP,41,FALSE),"")</f>
        <v/>
      </c>
      <c r="N122" s="239" t="str">
        <f>IFERROR(VLOOKUP(N121,'P1'!$B:$AP,41,FALSE),"")</f>
        <v/>
      </c>
      <c r="O122" s="239" t="str">
        <f>IFERROR(VLOOKUP(O121,'P1'!$B:$AP,41,FALSE),"")</f>
        <v/>
      </c>
      <c r="P122" s="239" t="str">
        <f>IFERROR(VLOOKUP(P121,'P1'!$B:$AP,41,FALSE),"")</f>
        <v/>
      </c>
      <c r="Q122" s="239" t="str">
        <f>IFERROR(VLOOKUP(Q121,'P1'!$B:$AP,41,FALSE),"")</f>
        <v/>
      </c>
      <c r="R122" s="239" t="str">
        <f>IFERROR(VLOOKUP(R121,'P1'!$B:$AP,41,FALSE),"")</f>
        <v/>
      </c>
      <c r="S122" s="239" t="str">
        <f>IFERROR(VLOOKUP(S121,'P1'!$B:$AP,41,FALSE),"")</f>
        <v/>
      </c>
      <c r="T122" s="239" t="str">
        <f>IFERROR(VLOOKUP(T121,'P1'!$B:$AP,41,FALSE),"")</f>
        <v/>
      </c>
      <c r="U122" s="239" t="str">
        <f>IFERROR(VLOOKUP(U121,'P1'!$B:$AP,41,FALSE),"")</f>
        <v/>
      </c>
      <c r="V122" s="239" t="str">
        <f>IFERROR(VLOOKUP(V121,'P1'!$B:$AP,41,FALSE),"")</f>
        <v/>
      </c>
      <c r="W122" s="239" t="str">
        <f>IFERROR(VLOOKUP(W121,'P1'!$B:$AP,41,FALSE),"")</f>
        <v/>
      </c>
      <c r="X122" s="239" t="str">
        <f>IFERROR(VLOOKUP(X121,'P1'!$B:$AP,41,FALSE),"")</f>
        <v/>
      </c>
      <c r="Y122" s="239" t="str">
        <f>IFERROR(VLOOKUP(Y121,'P1'!$B:$AP,41,FALSE),"")</f>
        <v/>
      </c>
      <c r="Z122" s="239" t="str">
        <f>IFERROR(VLOOKUP(Z121,'P1'!$B:$AP,41,FALSE),"")</f>
        <v/>
      </c>
      <c r="AA122" s="239" t="str">
        <f>IFERROR(VLOOKUP(AA121,'P1'!$B:$AP,41,FALSE),"")</f>
        <v/>
      </c>
      <c r="AB122" s="239" t="str">
        <f>IFERROR(VLOOKUP(AB121,'P1'!$B:$AP,41,FALSE),"")</f>
        <v/>
      </c>
      <c r="AC122" s="239" t="str">
        <f>IFERROR(VLOOKUP(AC121,'P1'!$B:$AP,41,FALSE),"")</f>
        <v/>
      </c>
      <c r="AD122" s="239" t="str">
        <f>IFERROR(VLOOKUP(AD121,'P1'!$B:$AP,41,FALSE),"")</f>
        <v/>
      </c>
      <c r="AE122" s="239" t="str">
        <f>IFERROR(VLOOKUP(AE121,'P1'!$B:$AP,41,FALSE),"")</f>
        <v/>
      </c>
      <c r="AF122" s="239" t="str">
        <f>IFERROR(VLOOKUP(AF121,'P1'!$B:$AP,41,FALSE),"")</f>
        <v/>
      </c>
      <c r="AG122" s="239" t="str">
        <f>IFERROR(VLOOKUP(AG121,'P1'!$B:$AP,41,FALSE),"")</f>
        <v/>
      </c>
      <c r="AH122" s="239" t="str">
        <f>IFERROR(VLOOKUP(AH121,'P1'!$B:$AP,41,FALSE),"")</f>
        <v/>
      </c>
      <c r="AI122" s="239" t="str">
        <f>IFERROR(VLOOKUP(AI121,'P1'!$B:$AP,41,FALSE),"")</f>
        <v/>
      </c>
      <c r="AJ122" s="239" t="str">
        <f>IFERROR(VLOOKUP(AJ121,'P1'!$B:$AP,41,FALSE),"")</f>
        <v/>
      </c>
      <c r="AK122" s="239" t="str">
        <f>IFERROR(VLOOKUP(AK121,'P1'!$B:$AP,41,FALSE),"")</f>
        <v/>
      </c>
      <c r="AL122" s="239" t="str">
        <f>IFERROR(VLOOKUP(AL121,'P1'!$B:$AP,41,FALSE),"")</f>
        <v/>
      </c>
      <c r="AM122" s="239" t="str">
        <f>IFERROR(VLOOKUP(AM121,'P1'!$B:$AP,41,FALSE),"")</f>
        <v/>
      </c>
      <c r="AN122" s="588"/>
      <c r="AO122" s="564"/>
      <c r="AP122" s="592"/>
      <c r="AQ122" s="593"/>
      <c r="AR122" s="564"/>
      <c r="AU122" s="240" t="str">
        <f>IFERROR(IF($D121="□",ROUNDDOWN($AO121/$AK$7,1),ROUNDDOWN($AO121/$AK$9,1)),"")</f>
        <v/>
      </c>
      <c r="AV122" s="240" t="str">
        <f>IFERROR(IF($D121="□",ROUNDDOWN($AN121/$AO$7,1),ROUNDDOWN($AN121/$AO$9,1)),"")</f>
        <v/>
      </c>
      <c r="AX122" s="240" t="str">
        <f>IFERROR(IF($D121="□",(VLOOKUP(F121,'[8]ますた君 '!$C:$E,3,FALSE)/($AK$7*4)),(VLOOKUP(F121,'[8]ますた君 '!$C:$E,3,FALSE)/($AK$9*4))),"")</f>
        <v/>
      </c>
      <c r="AY122" s="240" t="str">
        <f>IFERROR(IF($D121="□",(VLOOKUP(F121,'[8]ますた君 '!$C:$E,3,FALSE)/$AO$7),(VLOOKUP(F121,'[8]ますた君 '!$C:$E,3,FALSE)/$AO$9)),"")</f>
        <v/>
      </c>
    </row>
    <row r="123" spans="1:51" ht="12" customHeight="1">
      <c r="A123" s="568"/>
      <c r="B123" s="571"/>
      <c r="C123" s="574"/>
      <c r="D123" s="577"/>
      <c r="E123" s="580"/>
      <c r="F123" s="585"/>
      <c r="G123" s="586"/>
      <c r="H123" s="241" t="s">
        <v>374</v>
      </c>
      <c r="I123" s="243" t="str">
        <f>IFERROR(VLOOKUP(I121,'P1'!$B:$AP,31,FALSE),"")</f>
        <v/>
      </c>
      <c r="J123" s="239" t="str">
        <f>IFERROR(VLOOKUP(J121,'P1'!$B:$AP,31,FALSE),"")</f>
        <v/>
      </c>
      <c r="K123" s="239" t="str">
        <f>IFERROR(VLOOKUP(K121,'P1'!$B:$AP,31,FALSE),"")</f>
        <v/>
      </c>
      <c r="L123" s="239" t="str">
        <f>IFERROR(VLOOKUP(L121,'P1'!$B:$AP,31,FALSE),"")</f>
        <v/>
      </c>
      <c r="M123" s="239" t="str">
        <f>IFERROR(VLOOKUP(M121,'P1'!$B:$AP,31,FALSE),"")</f>
        <v/>
      </c>
      <c r="N123" s="239" t="str">
        <f>IFERROR(VLOOKUP(N121,'P1'!$B:$AP,31,FALSE),"")</f>
        <v/>
      </c>
      <c r="O123" s="239" t="str">
        <f>IFERROR(VLOOKUP(O121,'P1'!$B:$AP,31,FALSE),"")</f>
        <v/>
      </c>
      <c r="P123" s="239" t="str">
        <f>IFERROR(VLOOKUP(P121,'P1'!$B:$AP,31,FALSE),"")</f>
        <v/>
      </c>
      <c r="Q123" s="239" t="str">
        <f>IFERROR(VLOOKUP(Q121,'P1'!$B:$AP,31,FALSE),"")</f>
        <v/>
      </c>
      <c r="R123" s="239" t="str">
        <f>IFERROR(VLOOKUP(R121,'P1'!$B:$AP,31,FALSE),"")</f>
        <v/>
      </c>
      <c r="S123" s="239" t="str">
        <f>IFERROR(VLOOKUP(S121,'P1'!$B:$AP,31,FALSE),"")</f>
        <v/>
      </c>
      <c r="T123" s="239" t="str">
        <f>IFERROR(VLOOKUP(T121,'P1'!$B:$AP,31,FALSE),"")</f>
        <v/>
      </c>
      <c r="U123" s="239" t="str">
        <f>IFERROR(VLOOKUP(U121,'P1'!$B:$AP,31,FALSE),"")</f>
        <v/>
      </c>
      <c r="V123" s="239" t="str">
        <f>IFERROR(VLOOKUP(V121,'P1'!$B:$AP,31,FALSE),"")</f>
        <v/>
      </c>
      <c r="W123" s="239" t="str">
        <f>IFERROR(VLOOKUP(W121,'P1'!$B:$AP,31,FALSE),"")</f>
        <v/>
      </c>
      <c r="X123" s="239" t="str">
        <f>IFERROR(VLOOKUP(X121,'P1'!$B:$AP,31,FALSE),"")</f>
        <v/>
      </c>
      <c r="Y123" s="239" t="str">
        <f>IFERROR(VLOOKUP(Y121,'P1'!$B:$AP,31,FALSE),"")</f>
        <v/>
      </c>
      <c r="Z123" s="239" t="str">
        <f>IFERROR(VLOOKUP(Z121,'P1'!$B:$AP,31,FALSE),"")</f>
        <v/>
      </c>
      <c r="AA123" s="239" t="str">
        <f>IFERROR(VLOOKUP(AA121,'P1'!$B:$AP,31,FALSE),"")</f>
        <v/>
      </c>
      <c r="AB123" s="239" t="str">
        <f>IFERROR(VLOOKUP(AB121,'P1'!$B:$AP,31,FALSE),"")</f>
        <v/>
      </c>
      <c r="AC123" s="239" t="str">
        <f>IFERROR(VLOOKUP(AC121,'P1'!$B:$AP,31,FALSE),"")</f>
        <v/>
      </c>
      <c r="AD123" s="239" t="str">
        <f>IFERROR(VLOOKUP(AD121,'P1'!$B:$AP,31,FALSE),"")</f>
        <v/>
      </c>
      <c r="AE123" s="239" t="str">
        <f>IFERROR(VLOOKUP(AE121,'P1'!$B:$AP,31,FALSE),"")</f>
        <v/>
      </c>
      <c r="AF123" s="239" t="str">
        <f>IFERROR(VLOOKUP(AF121,'P1'!$B:$AP,31,FALSE),"")</f>
        <v/>
      </c>
      <c r="AG123" s="239" t="str">
        <f>IFERROR(VLOOKUP(AG121,'P1'!$B:$AP,31,FALSE),"")</f>
        <v/>
      </c>
      <c r="AH123" s="239" t="str">
        <f>IFERROR(VLOOKUP(AH121,'P1'!$B:$AP,31,FALSE),"")</f>
        <v/>
      </c>
      <c r="AI123" s="239" t="str">
        <f>IFERROR(VLOOKUP(AI121,'P1'!$B:$AP,31,FALSE),"")</f>
        <v/>
      </c>
      <c r="AJ123" s="239" t="str">
        <f>IFERROR(VLOOKUP(AJ121,'P1'!$B:$AP,31,FALSE),"")</f>
        <v/>
      </c>
      <c r="AK123" s="239" t="str">
        <f>IFERROR(VLOOKUP(AK121,'P1'!$B:$AP,31,FALSE),"")</f>
        <v/>
      </c>
      <c r="AL123" s="239" t="str">
        <f>IFERROR(VLOOKUP(AL121,'P1'!$B:$AP,31,FALSE),"")</f>
        <v/>
      </c>
      <c r="AM123" s="239" t="str">
        <f>IFERROR(VLOOKUP(AM121,'P1'!$B:$AP,31,FALSE),"")</f>
        <v/>
      </c>
      <c r="AN123" s="589"/>
      <c r="AO123" s="565"/>
      <c r="AP123" s="594"/>
      <c r="AQ123" s="595"/>
      <c r="AR123" s="565"/>
      <c r="AU123" s="242"/>
      <c r="AV123" s="242"/>
      <c r="AX123" s="242"/>
      <c r="AY123" s="242"/>
    </row>
    <row r="124" spans="1:51" ht="12" customHeight="1">
      <c r="A124" s="566">
        <v>35</v>
      </c>
      <c r="B124" s="569"/>
      <c r="C124" s="572"/>
      <c r="D124" s="575" t="s">
        <v>243</v>
      </c>
      <c r="E124" s="578"/>
      <c r="F124" s="581"/>
      <c r="G124" s="582"/>
      <c r="H124" s="236" t="s">
        <v>368</v>
      </c>
      <c r="I124" s="483"/>
      <c r="J124" s="483"/>
      <c r="K124" s="483"/>
      <c r="L124" s="483"/>
      <c r="M124" s="483"/>
      <c r="N124" s="483"/>
      <c r="O124" s="483"/>
      <c r="P124" s="483"/>
      <c r="Q124" s="483"/>
      <c r="R124" s="483"/>
      <c r="S124" s="483"/>
      <c r="T124" s="483"/>
      <c r="U124" s="483"/>
      <c r="V124" s="483"/>
      <c r="W124" s="483"/>
      <c r="X124" s="483"/>
      <c r="Y124" s="483"/>
      <c r="Z124" s="483"/>
      <c r="AA124" s="483"/>
      <c r="AB124" s="483"/>
      <c r="AC124" s="483"/>
      <c r="AD124" s="483"/>
      <c r="AE124" s="483"/>
      <c r="AF124" s="483"/>
      <c r="AG124" s="483"/>
      <c r="AH124" s="483"/>
      <c r="AI124" s="483"/>
      <c r="AJ124" s="483"/>
      <c r="AK124" s="483"/>
      <c r="AL124" s="483"/>
      <c r="AM124" s="483"/>
      <c r="AN124" s="587">
        <f>+SUM(I125:AM126)</f>
        <v>0</v>
      </c>
      <c r="AO124" s="563">
        <f>IF($AN$4="４週",AN124/4,AN124/(DAY(EOMONTH($I$20,0))/7))</f>
        <v>0</v>
      </c>
      <c r="AP124" s="590"/>
      <c r="AQ124" s="591"/>
      <c r="AR124" s="563" t="str">
        <f>IF(AN113="４週",AU125,AV125)</f>
        <v/>
      </c>
      <c r="AU124" s="237" t="s">
        <v>369</v>
      </c>
      <c r="AV124" s="237" t="s">
        <v>370</v>
      </c>
      <c r="AX124" s="237" t="s">
        <v>371</v>
      </c>
      <c r="AY124" s="237" t="s">
        <v>372</v>
      </c>
    </row>
    <row r="125" spans="1:51" ht="12" customHeight="1">
      <c r="A125" s="567"/>
      <c r="B125" s="570"/>
      <c r="C125" s="573"/>
      <c r="D125" s="576"/>
      <c r="E125" s="579"/>
      <c r="F125" s="583"/>
      <c r="G125" s="584"/>
      <c r="H125" s="238" t="s">
        <v>373</v>
      </c>
      <c r="I125" s="239" t="str">
        <f>IFERROR(VLOOKUP(I124,'P1'!$B:$AP,41,FALSE),"")</f>
        <v/>
      </c>
      <c r="J125" s="239" t="str">
        <f>IFERROR(VLOOKUP(J124,'P1'!$B:$AP,41,FALSE),"")</f>
        <v/>
      </c>
      <c r="K125" s="239" t="str">
        <f>IFERROR(VLOOKUP(K124,'P1'!$B:$AP,41,FALSE),"")</f>
        <v/>
      </c>
      <c r="L125" s="239" t="str">
        <f>IFERROR(VLOOKUP(L124,'P1'!$B:$AP,41,FALSE),"")</f>
        <v/>
      </c>
      <c r="M125" s="239" t="str">
        <f>IFERROR(VLOOKUP(M124,'P1'!$B:$AP,41,FALSE),"")</f>
        <v/>
      </c>
      <c r="N125" s="239" t="str">
        <f>IFERROR(VLOOKUP(N124,'P1'!$B:$AP,41,FALSE),"")</f>
        <v/>
      </c>
      <c r="O125" s="239" t="str">
        <f>IFERROR(VLOOKUP(O124,'P1'!$B:$AP,41,FALSE),"")</f>
        <v/>
      </c>
      <c r="P125" s="239" t="str">
        <f>IFERROR(VLOOKUP(P124,'P1'!$B:$AP,41,FALSE),"")</f>
        <v/>
      </c>
      <c r="Q125" s="239" t="str">
        <f>IFERROR(VLOOKUP(Q124,'P1'!$B:$AP,41,FALSE),"")</f>
        <v/>
      </c>
      <c r="R125" s="239" t="str">
        <f>IFERROR(VLOOKUP(R124,'P1'!$B:$AP,41,FALSE),"")</f>
        <v/>
      </c>
      <c r="S125" s="239" t="str">
        <f>IFERROR(VLOOKUP(S124,'P1'!$B:$AP,41,FALSE),"")</f>
        <v/>
      </c>
      <c r="T125" s="239" t="str">
        <f>IFERROR(VLOOKUP(T124,'P1'!$B:$AP,41,FALSE),"")</f>
        <v/>
      </c>
      <c r="U125" s="239" t="str">
        <f>IFERROR(VLOOKUP(U124,'P1'!$B:$AP,41,FALSE),"")</f>
        <v/>
      </c>
      <c r="V125" s="239" t="str">
        <f>IFERROR(VLOOKUP(V124,'P1'!$B:$AP,41,FALSE),"")</f>
        <v/>
      </c>
      <c r="W125" s="239" t="str">
        <f>IFERROR(VLOOKUP(W124,'P1'!$B:$AP,41,FALSE),"")</f>
        <v/>
      </c>
      <c r="X125" s="239" t="str">
        <f>IFERROR(VLOOKUP(X124,'P1'!$B:$AP,41,FALSE),"")</f>
        <v/>
      </c>
      <c r="Y125" s="239" t="str">
        <f>IFERROR(VLOOKUP(Y124,'P1'!$B:$AP,41,FALSE),"")</f>
        <v/>
      </c>
      <c r="Z125" s="239" t="str">
        <f>IFERROR(VLOOKUP(Z124,'P1'!$B:$AP,41,FALSE),"")</f>
        <v/>
      </c>
      <c r="AA125" s="239" t="str">
        <f>IFERROR(VLOOKUP(AA124,'P1'!$B:$AP,41,FALSE),"")</f>
        <v/>
      </c>
      <c r="AB125" s="239" t="str">
        <f>IFERROR(VLOOKUP(AB124,'P1'!$B:$AP,41,FALSE),"")</f>
        <v/>
      </c>
      <c r="AC125" s="239" t="str">
        <f>IFERROR(VLOOKUP(AC124,'P1'!$B:$AP,41,FALSE),"")</f>
        <v/>
      </c>
      <c r="AD125" s="239" t="str">
        <f>IFERROR(VLOOKUP(AD124,'P1'!$B:$AP,41,FALSE),"")</f>
        <v/>
      </c>
      <c r="AE125" s="239" t="str">
        <f>IFERROR(VLOOKUP(AE124,'P1'!$B:$AP,41,FALSE),"")</f>
        <v/>
      </c>
      <c r="AF125" s="239" t="str">
        <f>IFERROR(VLOOKUP(AF124,'P1'!$B:$AP,41,FALSE),"")</f>
        <v/>
      </c>
      <c r="AG125" s="239" t="str">
        <f>IFERROR(VLOOKUP(AG124,'P1'!$B:$AP,41,FALSE),"")</f>
        <v/>
      </c>
      <c r="AH125" s="239" t="str">
        <f>IFERROR(VLOOKUP(AH124,'P1'!$B:$AP,41,FALSE),"")</f>
        <v/>
      </c>
      <c r="AI125" s="239" t="str">
        <f>IFERROR(VLOOKUP(AI124,'P1'!$B:$AP,41,FALSE),"")</f>
        <v/>
      </c>
      <c r="AJ125" s="239" t="str">
        <f>IFERROR(VLOOKUP(AJ124,'P1'!$B:$AP,41,FALSE),"")</f>
        <v/>
      </c>
      <c r="AK125" s="239" t="str">
        <f>IFERROR(VLOOKUP(AK124,'P1'!$B:$AP,41,FALSE),"")</f>
        <v/>
      </c>
      <c r="AL125" s="239" t="str">
        <f>IFERROR(VLOOKUP(AL124,'P1'!$B:$AP,41,FALSE),"")</f>
        <v/>
      </c>
      <c r="AM125" s="239" t="str">
        <f>IFERROR(VLOOKUP(AM124,'P1'!$B:$AP,41,FALSE),"")</f>
        <v/>
      </c>
      <c r="AN125" s="588"/>
      <c r="AO125" s="564"/>
      <c r="AP125" s="592"/>
      <c r="AQ125" s="593"/>
      <c r="AR125" s="564"/>
      <c r="AU125" s="240" t="str">
        <f>IFERROR(IF($D124="□",ROUNDDOWN($AO124/$AK$7,1),ROUNDDOWN($AO124/$AK$9,1)),"")</f>
        <v/>
      </c>
      <c r="AV125" s="240" t="str">
        <f>IFERROR(IF($D124="□",ROUNDDOWN($AN124/$AO$7,1),ROUNDDOWN($AN124/$AO$9,1)),"")</f>
        <v/>
      </c>
      <c r="AX125" s="240" t="str">
        <f>IFERROR(IF($D124="□",(VLOOKUP(F124,'[8]ますた君 '!$C:$E,3,FALSE)/($AK$7*4)),(VLOOKUP(F124,'[8]ますた君 '!$C:$E,3,FALSE)/($AK$9*4))),"")</f>
        <v/>
      </c>
      <c r="AY125" s="240" t="str">
        <f>IFERROR(IF($D124="□",(VLOOKUP(F124,'[8]ますた君 '!$C:$E,3,FALSE)/$AO$7),(VLOOKUP(F124,'[8]ますた君 '!$C:$E,3,FALSE)/$AO$9)),"")</f>
        <v/>
      </c>
    </row>
    <row r="126" spans="1:51" ht="12" customHeight="1">
      <c r="A126" s="568"/>
      <c r="B126" s="571"/>
      <c r="C126" s="574"/>
      <c r="D126" s="577"/>
      <c r="E126" s="580"/>
      <c r="F126" s="585"/>
      <c r="G126" s="586"/>
      <c r="H126" s="241" t="s">
        <v>374</v>
      </c>
      <c r="I126" s="239" t="str">
        <f>IFERROR(VLOOKUP(I124,'P1'!$B:$AP,31,FALSE),"")</f>
        <v/>
      </c>
      <c r="J126" s="239" t="str">
        <f>IFERROR(VLOOKUP(J124,'P1'!$B:$AP,31,FALSE),"")</f>
        <v/>
      </c>
      <c r="K126" s="239" t="str">
        <f>IFERROR(VLOOKUP(K124,'P1'!$B:$AP,31,FALSE),"")</f>
        <v/>
      </c>
      <c r="L126" s="239" t="str">
        <f>IFERROR(VLOOKUP(L124,'P1'!$B:$AP,31,FALSE),"")</f>
        <v/>
      </c>
      <c r="M126" s="239" t="str">
        <f>IFERROR(VLOOKUP(M124,'P1'!$B:$AP,31,FALSE),"")</f>
        <v/>
      </c>
      <c r="N126" s="239" t="str">
        <f>IFERROR(VLOOKUP(N124,'P1'!$B:$AP,31,FALSE),"")</f>
        <v/>
      </c>
      <c r="O126" s="239" t="str">
        <f>IFERROR(VLOOKUP(O124,'P1'!$B:$AP,31,FALSE),"")</f>
        <v/>
      </c>
      <c r="P126" s="239" t="str">
        <f>IFERROR(VLOOKUP(P124,'P1'!$B:$AP,31,FALSE),"")</f>
        <v/>
      </c>
      <c r="Q126" s="239" t="str">
        <f>IFERROR(VLOOKUP(Q124,'P1'!$B:$AP,31,FALSE),"")</f>
        <v/>
      </c>
      <c r="R126" s="239" t="str">
        <f>IFERROR(VLOOKUP(R124,'P1'!$B:$AP,31,FALSE),"")</f>
        <v/>
      </c>
      <c r="S126" s="239" t="str">
        <f>IFERROR(VLOOKUP(S124,'P1'!$B:$AP,31,FALSE),"")</f>
        <v/>
      </c>
      <c r="T126" s="239" t="str">
        <f>IFERROR(VLOOKUP(T124,'P1'!$B:$AP,31,FALSE),"")</f>
        <v/>
      </c>
      <c r="U126" s="239" t="str">
        <f>IFERROR(VLOOKUP(U124,'P1'!$B:$AP,31,FALSE),"")</f>
        <v/>
      </c>
      <c r="V126" s="239" t="str">
        <f>IFERROR(VLOOKUP(V124,'P1'!$B:$AP,31,FALSE),"")</f>
        <v/>
      </c>
      <c r="W126" s="239" t="str">
        <f>IFERROR(VLOOKUP(W124,'P1'!$B:$AP,31,FALSE),"")</f>
        <v/>
      </c>
      <c r="X126" s="239" t="str">
        <f>IFERROR(VLOOKUP(X124,'P1'!$B:$AP,31,FALSE),"")</f>
        <v/>
      </c>
      <c r="Y126" s="239" t="str">
        <f>IFERROR(VLOOKUP(Y124,'P1'!$B:$AP,31,FALSE),"")</f>
        <v/>
      </c>
      <c r="Z126" s="239" t="str">
        <f>IFERROR(VLOOKUP(Z124,'P1'!$B:$AP,31,FALSE),"")</f>
        <v/>
      </c>
      <c r="AA126" s="239" t="str">
        <f>IFERROR(VLOOKUP(AA124,'P1'!$B:$AP,31,FALSE),"")</f>
        <v/>
      </c>
      <c r="AB126" s="239" t="str">
        <f>IFERROR(VLOOKUP(AB124,'P1'!$B:$AP,31,FALSE),"")</f>
        <v/>
      </c>
      <c r="AC126" s="239" t="str">
        <f>IFERROR(VLOOKUP(AC124,'P1'!$B:$AP,31,FALSE),"")</f>
        <v/>
      </c>
      <c r="AD126" s="239" t="str">
        <f>IFERROR(VLOOKUP(AD124,'P1'!$B:$AP,31,FALSE),"")</f>
        <v/>
      </c>
      <c r="AE126" s="239" t="str">
        <f>IFERROR(VLOOKUP(AE124,'P1'!$B:$AP,31,FALSE),"")</f>
        <v/>
      </c>
      <c r="AF126" s="239" t="str">
        <f>IFERROR(VLOOKUP(AF124,'P1'!$B:$AP,31,FALSE),"")</f>
        <v/>
      </c>
      <c r="AG126" s="239" t="str">
        <f>IFERROR(VLOOKUP(AG124,'P1'!$B:$AP,31,FALSE),"")</f>
        <v/>
      </c>
      <c r="AH126" s="239" t="str">
        <f>IFERROR(VLOOKUP(AH124,'P1'!$B:$AP,31,FALSE),"")</f>
        <v/>
      </c>
      <c r="AI126" s="239" t="str">
        <f>IFERROR(VLOOKUP(AI124,'P1'!$B:$AP,31,FALSE),"")</f>
        <v/>
      </c>
      <c r="AJ126" s="239" t="str">
        <f>IFERROR(VLOOKUP(AJ124,'P1'!$B:$AP,31,FALSE),"")</f>
        <v/>
      </c>
      <c r="AK126" s="239" t="str">
        <f>IFERROR(VLOOKUP(AK124,'P1'!$B:$AP,31,FALSE),"")</f>
        <v/>
      </c>
      <c r="AL126" s="239" t="str">
        <f>IFERROR(VLOOKUP(AL124,'P1'!$B:$AP,31,FALSE),"")</f>
        <v/>
      </c>
      <c r="AM126" s="239" t="str">
        <f>IFERROR(VLOOKUP(AM124,'P1'!$B:$AP,31,FALSE),"")</f>
        <v/>
      </c>
      <c r="AN126" s="589"/>
      <c r="AO126" s="565"/>
      <c r="AP126" s="594"/>
      <c r="AQ126" s="595"/>
      <c r="AR126" s="565"/>
      <c r="AU126" s="242"/>
      <c r="AV126" s="242"/>
      <c r="AX126" s="242"/>
      <c r="AY126" s="242"/>
    </row>
    <row r="127" spans="1:51" ht="12" customHeight="1">
      <c r="A127" s="566">
        <v>36</v>
      </c>
      <c r="B127" s="569"/>
      <c r="C127" s="572"/>
      <c r="D127" s="575" t="s">
        <v>243</v>
      </c>
      <c r="E127" s="578"/>
      <c r="F127" s="581"/>
      <c r="G127" s="582"/>
      <c r="H127" s="236" t="s">
        <v>368</v>
      </c>
      <c r="I127" s="483"/>
      <c r="J127" s="483"/>
      <c r="K127" s="483"/>
      <c r="L127" s="483"/>
      <c r="M127" s="483"/>
      <c r="N127" s="483"/>
      <c r="O127" s="483"/>
      <c r="P127" s="483"/>
      <c r="Q127" s="483"/>
      <c r="R127" s="483"/>
      <c r="S127" s="483"/>
      <c r="T127" s="483"/>
      <c r="U127" s="483"/>
      <c r="V127" s="483"/>
      <c r="W127" s="483"/>
      <c r="X127" s="483"/>
      <c r="Y127" s="483"/>
      <c r="Z127" s="483"/>
      <c r="AA127" s="483"/>
      <c r="AB127" s="483"/>
      <c r="AC127" s="483"/>
      <c r="AD127" s="483"/>
      <c r="AE127" s="483"/>
      <c r="AF127" s="483"/>
      <c r="AG127" s="483"/>
      <c r="AH127" s="483"/>
      <c r="AI127" s="483"/>
      <c r="AJ127" s="483"/>
      <c r="AK127" s="483"/>
      <c r="AL127" s="483"/>
      <c r="AM127" s="483"/>
      <c r="AN127" s="587">
        <f>+SUM(I128:AM129)</f>
        <v>0</v>
      </c>
      <c r="AO127" s="563">
        <f>IF($AN$4="４週",AN127/4,AN127/(DAY(EOMONTH($I$20,0))/7))</f>
        <v>0</v>
      </c>
      <c r="AP127" s="590"/>
      <c r="AQ127" s="591"/>
      <c r="AR127" s="563" t="str">
        <f>IF(AN116="４週",AU128,AV128)</f>
        <v/>
      </c>
      <c r="AU127" s="237" t="s">
        <v>369</v>
      </c>
      <c r="AV127" s="237" t="s">
        <v>370</v>
      </c>
      <c r="AX127" s="237" t="s">
        <v>371</v>
      </c>
      <c r="AY127" s="237" t="s">
        <v>372</v>
      </c>
    </row>
    <row r="128" spans="1:51" ht="12" customHeight="1">
      <c r="A128" s="567"/>
      <c r="B128" s="570"/>
      <c r="C128" s="573"/>
      <c r="D128" s="576"/>
      <c r="E128" s="579"/>
      <c r="F128" s="583"/>
      <c r="G128" s="584"/>
      <c r="H128" s="238" t="s">
        <v>373</v>
      </c>
      <c r="I128" s="239" t="str">
        <f>IFERROR(VLOOKUP(I127,'P1'!$B:$AP,41,FALSE),"")</f>
        <v/>
      </c>
      <c r="J128" s="239" t="str">
        <f>IFERROR(VLOOKUP(J127,'P1'!$B:$AP,41,FALSE),"")</f>
        <v/>
      </c>
      <c r="K128" s="239" t="str">
        <f>IFERROR(VLOOKUP(K127,'P1'!$B:$AP,41,FALSE),"")</f>
        <v/>
      </c>
      <c r="L128" s="239" t="str">
        <f>IFERROR(VLOOKUP(L127,'P1'!$B:$AP,41,FALSE),"")</f>
        <v/>
      </c>
      <c r="M128" s="239" t="str">
        <f>IFERROR(VLOOKUP(M127,'P1'!$B:$AP,41,FALSE),"")</f>
        <v/>
      </c>
      <c r="N128" s="239" t="str">
        <f>IFERROR(VLOOKUP(N127,'P1'!$B:$AP,41,FALSE),"")</f>
        <v/>
      </c>
      <c r="O128" s="239" t="str">
        <f>IFERROR(VLOOKUP(O127,'P1'!$B:$AP,41,FALSE),"")</f>
        <v/>
      </c>
      <c r="P128" s="239" t="str">
        <f>IFERROR(VLOOKUP(P127,'P1'!$B:$AP,41,FALSE),"")</f>
        <v/>
      </c>
      <c r="Q128" s="239" t="str">
        <f>IFERROR(VLOOKUP(Q127,'P1'!$B:$AP,41,FALSE),"")</f>
        <v/>
      </c>
      <c r="R128" s="239" t="str">
        <f>IFERROR(VLOOKUP(R127,'P1'!$B:$AP,41,FALSE),"")</f>
        <v/>
      </c>
      <c r="S128" s="239" t="str">
        <f>IFERROR(VLOOKUP(S127,'P1'!$B:$AP,41,FALSE),"")</f>
        <v/>
      </c>
      <c r="T128" s="239" t="str">
        <f>IFERROR(VLOOKUP(T127,'P1'!$B:$AP,41,FALSE),"")</f>
        <v/>
      </c>
      <c r="U128" s="239" t="str">
        <f>IFERROR(VLOOKUP(U127,'P1'!$B:$AP,41,FALSE),"")</f>
        <v/>
      </c>
      <c r="V128" s="239" t="str">
        <f>IFERROR(VLOOKUP(V127,'P1'!$B:$AP,41,FALSE),"")</f>
        <v/>
      </c>
      <c r="W128" s="239" t="str">
        <f>IFERROR(VLOOKUP(W127,'P1'!$B:$AP,41,FALSE),"")</f>
        <v/>
      </c>
      <c r="X128" s="239" t="str">
        <f>IFERROR(VLOOKUP(X127,'P1'!$B:$AP,41,FALSE),"")</f>
        <v/>
      </c>
      <c r="Y128" s="239" t="str">
        <f>IFERROR(VLOOKUP(Y127,'P1'!$B:$AP,41,FALSE),"")</f>
        <v/>
      </c>
      <c r="Z128" s="239" t="str">
        <f>IFERROR(VLOOKUP(Z127,'P1'!$B:$AP,41,FALSE),"")</f>
        <v/>
      </c>
      <c r="AA128" s="239" t="str">
        <f>IFERROR(VLOOKUP(AA127,'P1'!$B:$AP,41,FALSE),"")</f>
        <v/>
      </c>
      <c r="AB128" s="239" t="str">
        <f>IFERROR(VLOOKUP(AB127,'P1'!$B:$AP,41,FALSE),"")</f>
        <v/>
      </c>
      <c r="AC128" s="239" t="str">
        <f>IFERROR(VLOOKUP(AC127,'P1'!$B:$AP,41,FALSE),"")</f>
        <v/>
      </c>
      <c r="AD128" s="239" t="str">
        <f>IFERROR(VLOOKUP(AD127,'P1'!$B:$AP,41,FALSE),"")</f>
        <v/>
      </c>
      <c r="AE128" s="239" t="str">
        <f>IFERROR(VLOOKUP(AE127,'P1'!$B:$AP,41,FALSE),"")</f>
        <v/>
      </c>
      <c r="AF128" s="239" t="str">
        <f>IFERROR(VLOOKUP(AF127,'P1'!$B:$AP,41,FALSE),"")</f>
        <v/>
      </c>
      <c r="AG128" s="239" t="str">
        <f>IFERROR(VLOOKUP(AG127,'P1'!$B:$AP,41,FALSE),"")</f>
        <v/>
      </c>
      <c r="AH128" s="239" t="str">
        <f>IFERROR(VLOOKUP(AH127,'P1'!$B:$AP,41,FALSE),"")</f>
        <v/>
      </c>
      <c r="AI128" s="239" t="str">
        <f>IFERROR(VLOOKUP(AI127,'P1'!$B:$AP,41,FALSE),"")</f>
        <v/>
      </c>
      <c r="AJ128" s="239" t="str">
        <f>IFERROR(VLOOKUP(AJ127,'P1'!$B:$AP,41,FALSE),"")</f>
        <v/>
      </c>
      <c r="AK128" s="239" t="str">
        <f>IFERROR(VLOOKUP(AK127,'P1'!$B:$AP,41,FALSE),"")</f>
        <v/>
      </c>
      <c r="AL128" s="239" t="str">
        <f>IFERROR(VLOOKUP(AL127,'P1'!$B:$AP,41,FALSE),"")</f>
        <v/>
      </c>
      <c r="AM128" s="239" t="str">
        <f>IFERROR(VLOOKUP(AM127,'P1'!$B:$AP,41,FALSE),"")</f>
        <v/>
      </c>
      <c r="AN128" s="588"/>
      <c r="AO128" s="564"/>
      <c r="AP128" s="592"/>
      <c r="AQ128" s="593"/>
      <c r="AR128" s="564"/>
      <c r="AU128" s="240" t="str">
        <f>IFERROR(IF($D127="□",ROUNDDOWN($AO127/$AK$7,1),ROUNDDOWN($AO127/$AK$9,1)),"")</f>
        <v/>
      </c>
      <c r="AV128" s="240" t="str">
        <f>IFERROR(IF($D127="□",ROUNDDOWN($AN127/$AO$7,1),ROUNDDOWN($AN127/$AO$9,1)),"")</f>
        <v/>
      </c>
      <c r="AX128" s="240" t="str">
        <f>IFERROR(IF($D127="□",(VLOOKUP(F127,'[8]ますた君 '!$C:$E,3,FALSE)/($AK$7*4)),(VLOOKUP(F127,'[8]ますた君 '!$C:$E,3,FALSE)/($AK$9*4))),"")</f>
        <v/>
      </c>
      <c r="AY128" s="240" t="str">
        <f>IFERROR(IF($D127="□",(VLOOKUP(F127,'[8]ますた君 '!$C:$E,3,FALSE)/$AO$7),(VLOOKUP(F127,'[8]ますた君 '!$C:$E,3,FALSE)/$AO$9)),"")</f>
        <v/>
      </c>
    </row>
    <row r="129" spans="1:51" ht="12" customHeight="1">
      <c r="A129" s="568"/>
      <c r="B129" s="571"/>
      <c r="C129" s="574"/>
      <c r="D129" s="577"/>
      <c r="E129" s="580"/>
      <c r="F129" s="585"/>
      <c r="G129" s="586"/>
      <c r="H129" s="241" t="s">
        <v>374</v>
      </c>
      <c r="I129" s="239" t="str">
        <f>IFERROR(VLOOKUP(I127,'P1'!$B:$AP,31,FALSE),"")</f>
        <v/>
      </c>
      <c r="J129" s="239" t="str">
        <f>IFERROR(VLOOKUP(J127,'P1'!$B:$AP,31,FALSE),"")</f>
        <v/>
      </c>
      <c r="K129" s="239" t="str">
        <f>IFERROR(VLOOKUP(K127,'P1'!$B:$AP,31,FALSE),"")</f>
        <v/>
      </c>
      <c r="L129" s="239" t="str">
        <f>IFERROR(VLOOKUP(L127,'P1'!$B:$AP,31,FALSE),"")</f>
        <v/>
      </c>
      <c r="M129" s="239" t="str">
        <f>IFERROR(VLOOKUP(M127,'P1'!$B:$AP,31,FALSE),"")</f>
        <v/>
      </c>
      <c r="N129" s="239" t="str">
        <f>IFERROR(VLOOKUP(N127,'P1'!$B:$AP,31,FALSE),"")</f>
        <v/>
      </c>
      <c r="O129" s="239" t="str">
        <f>IFERROR(VLOOKUP(O127,'P1'!$B:$AP,31,FALSE),"")</f>
        <v/>
      </c>
      <c r="P129" s="239" t="str">
        <f>IFERROR(VLOOKUP(P127,'P1'!$B:$AP,31,FALSE),"")</f>
        <v/>
      </c>
      <c r="Q129" s="239" t="str">
        <f>IFERROR(VLOOKUP(Q127,'P1'!$B:$AP,31,FALSE),"")</f>
        <v/>
      </c>
      <c r="R129" s="239" t="str">
        <f>IFERROR(VLOOKUP(R127,'P1'!$B:$AP,31,FALSE),"")</f>
        <v/>
      </c>
      <c r="S129" s="239" t="str">
        <f>IFERROR(VLOOKUP(S127,'P1'!$B:$AP,31,FALSE),"")</f>
        <v/>
      </c>
      <c r="T129" s="239" t="str">
        <f>IFERROR(VLOOKUP(T127,'P1'!$B:$AP,31,FALSE),"")</f>
        <v/>
      </c>
      <c r="U129" s="239" t="str">
        <f>IFERROR(VLOOKUP(U127,'P1'!$B:$AP,31,FALSE),"")</f>
        <v/>
      </c>
      <c r="V129" s="239" t="str">
        <f>IFERROR(VLOOKUP(V127,'P1'!$B:$AP,31,FALSE),"")</f>
        <v/>
      </c>
      <c r="W129" s="239" t="str">
        <f>IFERROR(VLOOKUP(W127,'P1'!$B:$AP,31,FALSE),"")</f>
        <v/>
      </c>
      <c r="X129" s="239" t="str">
        <f>IFERROR(VLOOKUP(X127,'P1'!$B:$AP,31,FALSE),"")</f>
        <v/>
      </c>
      <c r="Y129" s="239" t="str">
        <f>IFERROR(VLOOKUP(Y127,'P1'!$B:$AP,31,FALSE),"")</f>
        <v/>
      </c>
      <c r="Z129" s="239" t="str">
        <f>IFERROR(VLOOKUP(Z127,'P1'!$B:$AP,31,FALSE),"")</f>
        <v/>
      </c>
      <c r="AA129" s="239" t="str">
        <f>IFERROR(VLOOKUP(AA127,'P1'!$B:$AP,31,FALSE),"")</f>
        <v/>
      </c>
      <c r="AB129" s="239" t="str">
        <f>IFERROR(VLOOKUP(AB127,'P1'!$B:$AP,31,FALSE),"")</f>
        <v/>
      </c>
      <c r="AC129" s="239" t="str">
        <f>IFERROR(VLOOKUP(AC127,'P1'!$B:$AP,31,FALSE),"")</f>
        <v/>
      </c>
      <c r="AD129" s="239" t="str">
        <f>IFERROR(VLOOKUP(AD127,'P1'!$B:$AP,31,FALSE),"")</f>
        <v/>
      </c>
      <c r="AE129" s="239" t="str">
        <f>IFERROR(VLOOKUP(AE127,'P1'!$B:$AP,31,FALSE),"")</f>
        <v/>
      </c>
      <c r="AF129" s="239" t="str">
        <f>IFERROR(VLOOKUP(AF127,'P1'!$B:$AP,31,FALSE),"")</f>
        <v/>
      </c>
      <c r="AG129" s="239" t="str">
        <f>IFERROR(VLOOKUP(AG127,'P1'!$B:$AP,31,FALSE),"")</f>
        <v/>
      </c>
      <c r="AH129" s="239" t="str">
        <f>IFERROR(VLOOKUP(AH127,'P1'!$B:$AP,31,FALSE),"")</f>
        <v/>
      </c>
      <c r="AI129" s="239" t="str">
        <f>IFERROR(VLOOKUP(AI127,'P1'!$B:$AP,31,FALSE),"")</f>
        <v/>
      </c>
      <c r="AJ129" s="239" t="str">
        <f>IFERROR(VLOOKUP(AJ127,'P1'!$B:$AP,31,FALSE),"")</f>
        <v/>
      </c>
      <c r="AK129" s="239" t="str">
        <f>IFERROR(VLOOKUP(AK127,'P1'!$B:$AP,31,FALSE),"")</f>
        <v/>
      </c>
      <c r="AL129" s="239" t="str">
        <f>IFERROR(VLOOKUP(AL127,'P1'!$B:$AP,31,FALSE),"")</f>
        <v/>
      </c>
      <c r="AM129" s="239" t="str">
        <f>IFERROR(VLOOKUP(AM127,'P1'!$B:$AP,31,FALSE),"")</f>
        <v/>
      </c>
      <c r="AN129" s="589"/>
      <c r="AO129" s="565"/>
      <c r="AP129" s="594"/>
      <c r="AQ129" s="595"/>
      <c r="AR129" s="565"/>
      <c r="AU129" s="242"/>
      <c r="AV129" s="242"/>
      <c r="AX129" s="242"/>
      <c r="AY129" s="242"/>
    </row>
    <row r="130" spans="1:51" ht="12" customHeight="1">
      <c r="A130" s="566">
        <v>37</v>
      </c>
      <c r="B130" s="569"/>
      <c r="C130" s="596"/>
      <c r="D130" s="575" t="s">
        <v>243</v>
      </c>
      <c r="E130" s="578"/>
      <c r="F130" s="581"/>
      <c r="G130" s="582"/>
      <c r="H130" s="236" t="s">
        <v>368</v>
      </c>
      <c r="I130" s="483"/>
      <c r="J130" s="483"/>
      <c r="K130" s="483"/>
      <c r="L130" s="483"/>
      <c r="M130" s="483"/>
      <c r="N130" s="483"/>
      <c r="O130" s="483"/>
      <c r="P130" s="483"/>
      <c r="Q130" s="483"/>
      <c r="R130" s="483"/>
      <c r="S130" s="483"/>
      <c r="T130" s="483"/>
      <c r="U130" s="483"/>
      <c r="V130" s="483"/>
      <c r="W130" s="483"/>
      <c r="X130" s="483"/>
      <c r="Y130" s="483"/>
      <c r="Z130" s="483"/>
      <c r="AA130" s="483"/>
      <c r="AB130" s="483"/>
      <c r="AC130" s="483"/>
      <c r="AD130" s="483"/>
      <c r="AE130" s="483"/>
      <c r="AF130" s="483"/>
      <c r="AG130" s="483"/>
      <c r="AH130" s="483"/>
      <c r="AI130" s="483"/>
      <c r="AJ130" s="483"/>
      <c r="AK130" s="483"/>
      <c r="AL130" s="483"/>
      <c r="AM130" s="483"/>
      <c r="AN130" s="587">
        <f>+SUM(I131:AM132)</f>
        <v>0</v>
      </c>
      <c r="AO130" s="563">
        <f>IF($AN$4="４週",AN130/4,AN130/(DAY(EOMONTH($I$20,0))/7))</f>
        <v>0</v>
      </c>
      <c r="AP130" s="590"/>
      <c r="AQ130" s="591"/>
      <c r="AR130" s="563" t="str">
        <f>IF(AN119="４週",AU131,AV131)</f>
        <v/>
      </c>
      <c r="AU130" s="237" t="s">
        <v>369</v>
      </c>
      <c r="AV130" s="237" t="s">
        <v>370</v>
      </c>
      <c r="AX130" s="237" t="s">
        <v>371</v>
      </c>
      <c r="AY130" s="237" t="s">
        <v>372</v>
      </c>
    </row>
    <row r="131" spans="1:51" ht="12" customHeight="1">
      <c r="A131" s="567"/>
      <c r="B131" s="570"/>
      <c r="C131" s="597"/>
      <c r="D131" s="576"/>
      <c r="E131" s="579"/>
      <c r="F131" s="583"/>
      <c r="G131" s="584"/>
      <c r="H131" s="238" t="s">
        <v>373</v>
      </c>
      <c r="I131" s="239" t="str">
        <f>IFERROR(VLOOKUP(I130,'P1'!$B:$AP,41,FALSE),"")</f>
        <v/>
      </c>
      <c r="J131" s="239" t="str">
        <f>IFERROR(VLOOKUP(J130,'P1'!$B:$AP,41,FALSE),"")</f>
        <v/>
      </c>
      <c r="K131" s="239" t="str">
        <f>IFERROR(VLOOKUP(K130,'P1'!$B:$AP,41,FALSE),"")</f>
        <v/>
      </c>
      <c r="L131" s="239" t="str">
        <f>IFERROR(VLOOKUP(L130,'P1'!$B:$AP,41,FALSE),"")</f>
        <v/>
      </c>
      <c r="M131" s="239" t="str">
        <f>IFERROR(VLOOKUP(M130,'P1'!$B:$AP,41,FALSE),"")</f>
        <v/>
      </c>
      <c r="N131" s="239" t="str">
        <f>IFERROR(VLOOKUP(N130,'P1'!$B:$AP,41,FALSE),"")</f>
        <v/>
      </c>
      <c r="O131" s="239" t="str">
        <f>IFERROR(VLOOKUP(O130,'P1'!$B:$AP,41,FALSE),"")</f>
        <v/>
      </c>
      <c r="P131" s="239" t="str">
        <f>IFERROR(VLOOKUP(P130,'P1'!$B:$AP,41,FALSE),"")</f>
        <v/>
      </c>
      <c r="Q131" s="239" t="str">
        <f>IFERROR(VLOOKUP(Q130,'P1'!$B:$AP,41,FALSE),"")</f>
        <v/>
      </c>
      <c r="R131" s="239" t="str">
        <f>IFERROR(VLOOKUP(R130,'P1'!$B:$AP,41,FALSE),"")</f>
        <v/>
      </c>
      <c r="S131" s="239" t="str">
        <f>IFERROR(VLOOKUP(S130,'P1'!$B:$AP,41,FALSE),"")</f>
        <v/>
      </c>
      <c r="T131" s="239" t="str">
        <f>IFERROR(VLOOKUP(T130,'P1'!$B:$AP,41,FALSE),"")</f>
        <v/>
      </c>
      <c r="U131" s="239" t="str">
        <f>IFERROR(VLOOKUP(U130,'P1'!$B:$AP,41,FALSE),"")</f>
        <v/>
      </c>
      <c r="V131" s="239" t="str">
        <f>IFERROR(VLOOKUP(V130,'P1'!$B:$AP,41,FALSE),"")</f>
        <v/>
      </c>
      <c r="W131" s="239" t="str">
        <f>IFERROR(VLOOKUP(W130,'P1'!$B:$AP,41,FALSE),"")</f>
        <v/>
      </c>
      <c r="X131" s="239" t="str">
        <f>IFERROR(VLOOKUP(X130,'P1'!$B:$AP,41,FALSE),"")</f>
        <v/>
      </c>
      <c r="Y131" s="239" t="str">
        <f>IFERROR(VLOOKUP(Y130,'P1'!$B:$AP,41,FALSE),"")</f>
        <v/>
      </c>
      <c r="Z131" s="239" t="str">
        <f>IFERROR(VLOOKUP(Z130,'P1'!$B:$AP,41,FALSE),"")</f>
        <v/>
      </c>
      <c r="AA131" s="239" t="str">
        <f>IFERROR(VLOOKUP(AA130,'P1'!$B:$AP,41,FALSE),"")</f>
        <v/>
      </c>
      <c r="AB131" s="239" t="str">
        <f>IFERROR(VLOOKUP(AB130,'P1'!$B:$AP,41,FALSE),"")</f>
        <v/>
      </c>
      <c r="AC131" s="239" t="str">
        <f>IFERROR(VLOOKUP(AC130,'P1'!$B:$AP,41,FALSE),"")</f>
        <v/>
      </c>
      <c r="AD131" s="239" t="str">
        <f>IFERROR(VLOOKUP(AD130,'P1'!$B:$AP,41,FALSE),"")</f>
        <v/>
      </c>
      <c r="AE131" s="239" t="str">
        <f>IFERROR(VLOOKUP(AE130,'P1'!$B:$AP,41,FALSE),"")</f>
        <v/>
      </c>
      <c r="AF131" s="239" t="str">
        <f>IFERROR(VLOOKUP(AF130,'P1'!$B:$AP,41,FALSE),"")</f>
        <v/>
      </c>
      <c r="AG131" s="239" t="str">
        <f>IFERROR(VLOOKUP(AG130,'P1'!$B:$AP,41,FALSE),"")</f>
        <v/>
      </c>
      <c r="AH131" s="239" t="str">
        <f>IFERROR(VLOOKUP(AH130,'P1'!$B:$AP,41,FALSE),"")</f>
        <v/>
      </c>
      <c r="AI131" s="239" t="str">
        <f>IFERROR(VLOOKUP(AI130,'P1'!$B:$AP,41,FALSE),"")</f>
        <v/>
      </c>
      <c r="AJ131" s="239" t="str">
        <f>IFERROR(VLOOKUP(AJ130,'P1'!$B:$AP,41,FALSE),"")</f>
        <v/>
      </c>
      <c r="AK131" s="239" t="str">
        <f>IFERROR(VLOOKUP(AK130,'P1'!$B:$AP,41,FALSE),"")</f>
        <v/>
      </c>
      <c r="AL131" s="239" t="str">
        <f>IFERROR(VLOOKUP(AL130,'P1'!$B:$AP,41,FALSE),"")</f>
        <v/>
      </c>
      <c r="AM131" s="239" t="str">
        <f>IFERROR(VLOOKUP(AM130,'P1'!$B:$AP,41,FALSE),"")</f>
        <v/>
      </c>
      <c r="AN131" s="588"/>
      <c r="AO131" s="564"/>
      <c r="AP131" s="592"/>
      <c r="AQ131" s="593"/>
      <c r="AR131" s="564"/>
      <c r="AU131" s="240" t="str">
        <f>IFERROR(IF($D130="□",ROUNDDOWN($AO130/$AK$7,1),ROUNDDOWN($AO130/$AK$9,1)),"")</f>
        <v/>
      </c>
      <c r="AV131" s="240" t="str">
        <f>IFERROR(IF($D130="□",ROUNDDOWN($AN130/$AO$7,1),ROUNDDOWN($AN130/$AO$9,1)),"")</f>
        <v/>
      </c>
      <c r="AX131" s="240" t="str">
        <f>IFERROR(IF($D130="□",(VLOOKUP(F130,'[8]ますた君 '!$C:$E,3,FALSE)/($AK$7*4)),(VLOOKUP(F130,'[8]ますた君 '!$C:$E,3,FALSE)/($AK$9*4))),"")</f>
        <v/>
      </c>
      <c r="AY131" s="240" t="str">
        <f>IFERROR(IF($D130="□",(VLOOKUP(F130,'[8]ますた君 '!$C:$E,3,FALSE)/$AO$7),(VLOOKUP(F130,'[8]ますた君 '!$C:$E,3,FALSE)/$AO$9)),"")</f>
        <v/>
      </c>
    </row>
    <row r="132" spans="1:51" ht="12" customHeight="1">
      <c r="A132" s="568"/>
      <c r="B132" s="571"/>
      <c r="C132" s="598"/>
      <c r="D132" s="577"/>
      <c r="E132" s="580"/>
      <c r="F132" s="585"/>
      <c r="G132" s="586"/>
      <c r="H132" s="241" t="s">
        <v>374</v>
      </c>
      <c r="I132" s="239" t="str">
        <f>IFERROR(VLOOKUP(I130,'P1'!$B:$AP,31,FALSE),"")</f>
        <v/>
      </c>
      <c r="J132" s="239" t="str">
        <f>IFERROR(VLOOKUP(J130,'P1'!$B:$AP,31,FALSE),"")</f>
        <v/>
      </c>
      <c r="K132" s="239" t="str">
        <f>IFERROR(VLOOKUP(K130,'P1'!$B:$AP,31,FALSE),"")</f>
        <v/>
      </c>
      <c r="L132" s="239" t="str">
        <f>IFERROR(VLOOKUP(L130,'P1'!$B:$AP,31,FALSE),"")</f>
        <v/>
      </c>
      <c r="M132" s="239" t="str">
        <f>IFERROR(VLOOKUP(M130,'P1'!$B:$AP,31,FALSE),"")</f>
        <v/>
      </c>
      <c r="N132" s="239" t="str">
        <f>IFERROR(VLOOKUP(N130,'P1'!$B:$AP,31,FALSE),"")</f>
        <v/>
      </c>
      <c r="O132" s="239" t="str">
        <f>IFERROR(VLOOKUP(O130,'P1'!$B:$AP,31,FALSE),"")</f>
        <v/>
      </c>
      <c r="P132" s="239" t="str">
        <f>IFERROR(VLOOKUP(P130,'P1'!$B:$AP,31,FALSE),"")</f>
        <v/>
      </c>
      <c r="Q132" s="239" t="str">
        <f>IFERROR(VLOOKUP(Q130,'P1'!$B:$AP,31,FALSE),"")</f>
        <v/>
      </c>
      <c r="R132" s="239" t="str">
        <f>IFERROR(VLOOKUP(R130,'P1'!$B:$AP,31,FALSE),"")</f>
        <v/>
      </c>
      <c r="S132" s="239" t="str">
        <f>IFERROR(VLOOKUP(S130,'P1'!$B:$AP,31,FALSE),"")</f>
        <v/>
      </c>
      <c r="T132" s="239" t="str">
        <f>IFERROR(VLOOKUP(T130,'P1'!$B:$AP,31,FALSE),"")</f>
        <v/>
      </c>
      <c r="U132" s="239" t="str">
        <f>IFERROR(VLOOKUP(U130,'P1'!$B:$AP,31,FALSE),"")</f>
        <v/>
      </c>
      <c r="V132" s="239" t="str">
        <f>IFERROR(VLOOKUP(V130,'P1'!$B:$AP,31,FALSE),"")</f>
        <v/>
      </c>
      <c r="W132" s="239" t="str">
        <f>IFERROR(VLOOKUP(W130,'P1'!$B:$AP,31,FALSE),"")</f>
        <v/>
      </c>
      <c r="X132" s="239" t="str">
        <f>IFERROR(VLOOKUP(X130,'P1'!$B:$AP,31,FALSE),"")</f>
        <v/>
      </c>
      <c r="Y132" s="239" t="str">
        <f>IFERROR(VLOOKUP(Y130,'P1'!$B:$AP,31,FALSE),"")</f>
        <v/>
      </c>
      <c r="Z132" s="239" t="str">
        <f>IFERROR(VLOOKUP(Z130,'P1'!$B:$AP,31,FALSE),"")</f>
        <v/>
      </c>
      <c r="AA132" s="239" t="str">
        <f>IFERROR(VLOOKUP(AA130,'P1'!$B:$AP,31,FALSE),"")</f>
        <v/>
      </c>
      <c r="AB132" s="239" t="str">
        <f>IFERROR(VLOOKUP(AB130,'P1'!$B:$AP,31,FALSE),"")</f>
        <v/>
      </c>
      <c r="AC132" s="239" t="str">
        <f>IFERROR(VLOOKUP(AC130,'P1'!$B:$AP,31,FALSE),"")</f>
        <v/>
      </c>
      <c r="AD132" s="239" t="str">
        <f>IFERROR(VLOOKUP(AD130,'P1'!$B:$AP,31,FALSE),"")</f>
        <v/>
      </c>
      <c r="AE132" s="239" t="str">
        <f>IFERROR(VLOOKUP(AE130,'P1'!$B:$AP,31,FALSE),"")</f>
        <v/>
      </c>
      <c r="AF132" s="239" t="str">
        <f>IFERROR(VLOOKUP(AF130,'P1'!$B:$AP,31,FALSE),"")</f>
        <v/>
      </c>
      <c r="AG132" s="239" t="str">
        <f>IFERROR(VLOOKUP(AG130,'P1'!$B:$AP,31,FALSE),"")</f>
        <v/>
      </c>
      <c r="AH132" s="239" t="str">
        <f>IFERROR(VLOOKUP(AH130,'P1'!$B:$AP,31,FALSE),"")</f>
        <v/>
      </c>
      <c r="AI132" s="239" t="str">
        <f>IFERROR(VLOOKUP(AI130,'P1'!$B:$AP,31,FALSE),"")</f>
        <v/>
      </c>
      <c r="AJ132" s="239" t="str">
        <f>IFERROR(VLOOKUP(AJ130,'P1'!$B:$AP,31,FALSE),"")</f>
        <v/>
      </c>
      <c r="AK132" s="239" t="str">
        <f>IFERROR(VLOOKUP(AK130,'P1'!$B:$AP,31,FALSE),"")</f>
        <v/>
      </c>
      <c r="AL132" s="239" t="str">
        <f>IFERROR(VLOOKUP(AL130,'P1'!$B:$AP,31,FALSE),"")</f>
        <v/>
      </c>
      <c r="AM132" s="239" t="str">
        <f>IFERROR(VLOOKUP(AM130,'P1'!$B:$AP,31,FALSE),"")</f>
        <v/>
      </c>
      <c r="AN132" s="589"/>
      <c r="AO132" s="565"/>
      <c r="AP132" s="594"/>
      <c r="AQ132" s="595"/>
      <c r="AR132" s="565"/>
      <c r="AU132" s="242"/>
      <c r="AV132" s="242"/>
      <c r="AX132" s="242"/>
      <c r="AY132" s="242"/>
    </row>
    <row r="133" spans="1:51" ht="12" customHeight="1">
      <c r="A133" s="566">
        <v>38</v>
      </c>
      <c r="B133" s="569"/>
      <c r="C133" s="572"/>
      <c r="D133" s="575" t="s">
        <v>243</v>
      </c>
      <c r="E133" s="578"/>
      <c r="F133" s="581"/>
      <c r="G133" s="582"/>
      <c r="H133" s="236" t="s">
        <v>368</v>
      </c>
      <c r="I133" s="483"/>
      <c r="J133" s="483"/>
      <c r="K133" s="483"/>
      <c r="L133" s="483"/>
      <c r="M133" s="483"/>
      <c r="N133" s="483"/>
      <c r="O133" s="483"/>
      <c r="P133" s="483"/>
      <c r="Q133" s="483"/>
      <c r="R133" s="483"/>
      <c r="S133" s="483"/>
      <c r="T133" s="483"/>
      <c r="U133" s="483"/>
      <c r="V133" s="483"/>
      <c r="W133" s="483"/>
      <c r="X133" s="483"/>
      <c r="Y133" s="483"/>
      <c r="Z133" s="483"/>
      <c r="AA133" s="483"/>
      <c r="AB133" s="483"/>
      <c r="AC133" s="483"/>
      <c r="AD133" s="483"/>
      <c r="AE133" s="483"/>
      <c r="AF133" s="483"/>
      <c r="AG133" s="483"/>
      <c r="AH133" s="483"/>
      <c r="AI133" s="483"/>
      <c r="AJ133" s="483"/>
      <c r="AK133" s="483"/>
      <c r="AL133" s="483"/>
      <c r="AM133" s="483"/>
      <c r="AN133" s="587">
        <f>+SUM(I134:AM135)</f>
        <v>0</v>
      </c>
      <c r="AO133" s="563">
        <f>IF($AN$4="４週",AN133/4,AN133/(DAY(EOMONTH($I$20,0))/7))</f>
        <v>0</v>
      </c>
      <c r="AP133" s="590"/>
      <c r="AQ133" s="591"/>
      <c r="AR133" s="563" t="str">
        <f>IF(AN122="４週",AU134,AV134)</f>
        <v/>
      </c>
      <c r="AU133" s="237" t="s">
        <v>369</v>
      </c>
      <c r="AV133" s="237" t="s">
        <v>370</v>
      </c>
      <c r="AX133" s="237" t="s">
        <v>371</v>
      </c>
      <c r="AY133" s="237" t="s">
        <v>372</v>
      </c>
    </row>
    <row r="134" spans="1:51" ht="12" customHeight="1">
      <c r="A134" s="567"/>
      <c r="B134" s="570"/>
      <c r="C134" s="573"/>
      <c r="D134" s="576"/>
      <c r="E134" s="579"/>
      <c r="F134" s="583"/>
      <c r="G134" s="584"/>
      <c r="H134" s="238" t="s">
        <v>373</v>
      </c>
      <c r="I134" s="239" t="str">
        <f>IFERROR(VLOOKUP(I133,'P1'!$B:$AP,41,FALSE),"")</f>
        <v/>
      </c>
      <c r="J134" s="239" t="str">
        <f>IFERROR(VLOOKUP(J133,'P1'!$B:$AP,41,FALSE),"")</f>
        <v/>
      </c>
      <c r="K134" s="239" t="str">
        <f>IFERROR(VLOOKUP(K133,'P1'!$B:$AP,41,FALSE),"")</f>
        <v/>
      </c>
      <c r="L134" s="239" t="str">
        <f>IFERROR(VLOOKUP(L133,'P1'!$B:$AP,41,FALSE),"")</f>
        <v/>
      </c>
      <c r="M134" s="239" t="str">
        <f>IFERROR(VLOOKUP(M133,'P1'!$B:$AP,41,FALSE),"")</f>
        <v/>
      </c>
      <c r="N134" s="239" t="str">
        <f>IFERROR(VLOOKUP(N133,'P1'!$B:$AP,41,FALSE),"")</f>
        <v/>
      </c>
      <c r="O134" s="239" t="str">
        <f>IFERROR(VLOOKUP(O133,'P1'!$B:$AP,41,FALSE),"")</f>
        <v/>
      </c>
      <c r="P134" s="239" t="str">
        <f>IFERROR(VLOOKUP(P133,'P1'!$B:$AP,41,FALSE),"")</f>
        <v/>
      </c>
      <c r="Q134" s="239" t="str">
        <f>IFERROR(VLOOKUP(Q133,'P1'!$B:$AP,41,FALSE),"")</f>
        <v/>
      </c>
      <c r="R134" s="239" t="str">
        <f>IFERROR(VLOOKUP(R133,'P1'!$B:$AP,41,FALSE),"")</f>
        <v/>
      </c>
      <c r="S134" s="239" t="str">
        <f>IFERROR(VLOOKUP(S133,'P1'!$B:$AP,41,FALSE),"")</f>
        <v/>
      </c>
      <c r="T134" s="239" t="str">
        <f>IFERROR(VLOOKUP(T133,'P1'!$B:$AP,41,FALSE),"")</f>
        <v/>
      </c>
      <c r="U134" s="239" t="str">
        <f>IFERROR(VLOOKUP(U133,'P1'!$B:$AP,41,FALSE),"")</f>
        <v/>
      </c>
      <c r="V134" s="239" t="str">
        <f>IFERROR(VLOOKUP(V133,'P1'!$B:$AP,41,FALSE),"")</f>
        <v/>
      </c>
      <c r="W134" s="239" t="str">
        <f>IFERROR(VLOOKUP(W133,'P1'!$B:$AP,41,FALSE),"")</f>
        <v/>
      </c>
      <c r="X134" s="239" t="str">
        <f>IFERROR(VLOOKUP(X133,'P1'!$B:$AP,41,FALSE),"")</f>
        <v/>
      </c>
      <c r="Y134" s="239" t="str">
        <f>IFERROR(VLOOKUP(Y133,'P1'!$B:$AP,41,FALSE),"")</f>
        <v/>
      </c>
      <c r="Z134" s="239" t="str">
        <f>IFERROR(VLOOKUP(Z133,'P1'!$B:$AP,41,FALSE),"")</f>
        <v/>
      </c>
      <c r="AA134" s="239" t="str">
        <f>IFERROR(VLOOKUP(AA133,'P1'!$B:$AP,41,FALSE),"")</f>
        <v/>
      </c>
      <c r="AB134" s="239" t="str">
        <f>IFERROR(VLOOKUP(AB133,'P1'!$B:$AP,41,FALSE),"")</f>
        <v/>
      </c>
      <c r="AC134" s="239" t="str">
        <f>IFERROR(VLOOKUP(AC133,'P1'!$B:$AP,41,FALSE),"")</f>
        <v/>
      </c>
      <c r="AD134" s="239" t="str">
        <f>IFERROR(VLOOKUP(AD133,'P1'!$B:$AP,41,FALSE),"")</f>
        <v/>
      </c>
      <c r="AE134" s="239" t="str">
        <f>IFERROR(VLOOKUP(AE133,'P1'!$B:$AP,41,FALSE),"")</f>
        <v/>
      </c>
      <c r="AF134" s="239" t="str">
        <f>IFERROR(VLOOKUP(AF133,'P1'!$B:$AP,41,FALSE),"")</f>
        <v/>
      </c>
      <c r="AG134" s="239" t="str">
        <f>IFERROR(VLOOKUP(AG133,'P1'!$B:$AP,41,FALSE),"")</f>
        <v/>
      </c>
      <c r="AH134" s="239" t="str">
        <f>IFERROR(VLOOKUP(AH133,'P1'!$B:$AP,41,FALSE),"")</f>
        <v/>
      </c>
      <c r="AI134" s="239" t="str">
        <f>IFERROR(VLOOKUP(AI133,'P1'!$B:$AP,41,FALSE),"")</f>
        <v/>
      </c>
      <c r="AJ134" s="239" t="str">
        <f>IFERROR(VLOOKUP(AJ133,'P1'!$B:$AP,41,FALSE),"")</f>
        <v/>
      </c>
      <c r="AK134" s="239" t="str">
        <f>IFERROR(VLOOKUP(AK133,'P1'!$B:$AP,41,FALSE),"")</f>
        <v/>
      </c>
      <c r="AL134" s="239" t="str">
        <f>IFERROR(VLOOKUP(AL133,'P1'!$B:$AP,41,FALSE),"")</f>
        <v/>
      </c>
      <c r="AM134" s="239" t="str">
        <f>IFERROR(VLOOKUP(AM133,'P1'!$B:$AP,41,FALSE),"")</f>
        <v/>
      </c>
      <c r="AN134" s="588"/>
      <c r="AO134" s="564"/>
      <c r="AP134" s="592"/>
      <c r="AQ134" s="593"/>
      <c r="AR134" s="564"/>
      <c r="AU134" s="240" t="str">
        <f>IFERROR(IF($D133="□",ROUNDDOWN($AO133/$AK$7,1),ROUNDDOWN($AO133/$AK$9,1)),"")</f>
        <v/>
      </c>
      <c r="AV134" s="240" t="str">
        <f>IFERROR(IF($D133="□",ROUNDDOWN($AN133/$AO$7,1),ROUNDDOWN($AN133/$AO$9,1)),"")</f>
        <v/>
      </c>
      <c r="AX134" s="240" t="str">
        <f>IFERROR(IF($D133="□",(VLOOKUP(F133,'[8]ますた君 '!$C:$E,3,FALSE)/($AK$7*4)),(VLOOKUP(F133,'[8]ますた君 '!$C:$E,3,FALSE)/($AK$9*4))),"")</f>
        <v/>
      </c>
      <c r="AY134" s="240" t="str">
        <f>IFERROR(IF($D133="□",(VLOOKUP(F133,'[8]ますた君 '!$C:$E,3,FALSE)/$AO$7),(VLOOKUP(F133,'[8]ますた君 '!$C:$E,3,FALSE)/$AO$9)),"")</f>
        <v/>
      </c>
    </row>
    <row r="135" spans="1:51" ht="12" customHeight="1">
      <c r="A135" s="568"/>
      <c r="B135" s="571"/>
      <c r="C135" s="574"/>
      <c r="D135" s="577"/>
      <c r="E135" s="580"/>
      <c r="F135" s="585"/>
      <c r="G135" s="586"/>
      <c r="H135" s="241" t="s">
        <v>374</v>
      </c>
      <c r="I135" s="239" t="str">
        <f>IFERROR(VLOOKUP(I133,'P1'!$B:$AP,31,FALSE),"")</f>
        <v/>
      </c>
      <c r="J135" s="239" t="str">
        <f>IFERROR(VLOOKUP(J133,'P1'!$B:$AP,31,FALSE),"")</f>
        <v/>
      </c>
      <c r="K135" s="239" t="str">
        <f>IFERROR(VLOOKUP(K133,'P1'!$B:$AP,31,FALSE),"")</f>
        <v/>
      </c>
      <c r="L135" s="239" t="str">
        <f>IFERROR(VLOOKUP(L133,'P1'!$B:$AP,31,FALSE),"")</f>
        <v/>
      </c>
      <c r="M135" s="239" t="str">
        <f>IFERROR(VLOOKUP(M133,'P1'!$B:$AP,31,FALSE),"")</f>
        <v/>
      </c>
      <c r="N135" s="239" t="str">
        <f>IFERROR(VLOOKUP(N133,'P1'!$B:$AP,31,FALSE),"")</f>
        <v/>
      </c>
      <c r="O135" s="239" t="str">
        <f>IFERROR(VLOOKUP(O133,'P1'!$B:$AP,31,FALSE),"")</f>
        <v/>
      </c>
      <c r="P135" s="239" t="str">
        <f>IFERROR(VLOOKUP(P133,'P1'!$B:$AP,31,FALSE),"")</f>
        <v/>
      </c>
      <c r="Q135" s="239" t="str">
        <f>IFERROR(VLOOKUP(Q133,'P1'!$B:$AP,31,FALSE),"")</f>
        <v/>
      </c>
      <c r="R135" s="239" t="str">
        <f>IFERROR(VLOOKUP(R133,'P1'!$B:$AP,31,FALSE),"")</f>
        <v/>
      </c>
      <c r="S135" s="239" t="str">
        <f>IFERROR(VLOOKUP(S133,'P1'!$B:$AP,31,FALSE),"")</f>
        <v/>
      </c>
      <c r="T135" s="239" t="str">
        <f>IFERROR(VLOOKUP(T133,'P1'!$B:$AP,31,FALSE),"")</f>
        <v/>
      </c>
      <c r="U135" s="239" t="str">
        <f>IFERROR(VLOOKUP(U133,'P1'!$B:$AP,31,FALSE),"")</f>
        <v/>
      </c>
      <c r="V135" s="239" t="str">
        <f>IFERROR(VLOOKUP(V133,'P1'!$B:$AP,31,FALSE),"")</f>
        <v/>
      </c>
      <c r="W135" s="239" t="str">
        <f>IFERROR(VLOOKUP(W133,'P1'!$B:$AP,31,FALSE),"")</f>
        <v/>
      </c>
      <c r="X135" s="239" t="str">
        <f>IFERROR(VLOOKUP(X133,'P1'!$B:$AP,31,FALSE),"")</f>
        <v/>
      </c>
      <c r="Y135" s="239" t="str">
        <f>IFERROR(VLOOKUP(Y133,'P1'!$B:$AP,31,FALSE),"")</f>
        <v/>
      </c>
      <c r="Z135" s="239" t="str">
        <f>IFERROR(VLOOKUP(Z133,'P1'!$B:$AP,31,FALSE),"")</f>
        <v/>
      </c>
      <c r="AA135" s="239" t="str">
        <f>IFERROR(VLOOKUP(AA133,'P1'!$B:$AP,31,FALSE),"")</f>
        <v/>
      </c>
      <c r="AB135" s="239" t="str">
        <f>IFERROR(VLOOKUP(AB133,'P1'!$B:$AP,31,FALSE),"")</f>
        <v/>
      </c>
      <c r="AC135" s="239" t="str">
        <f>IFERROR(VLOOKUP(AC133,'P1'!$B:$AP,31,FALSE),"")</f>
        <v/>
      </c>
      <c r="AD135" s="239" t="str">
        <f>IFERROR(VLOOKUP(AD133,'P1'!$B:$AP,31,FALSE),"")</f>
        <v/>
      </c>
      <c r="AE135" s="239" t="str">
        <f>IFERROR(VLOOKUP(AE133,'P1'!$B:$AP,31,FALSE),"")</f>
        <v/>
      </c>
      <c r="AF135" s="239" t="str">
        <f>IFERROR(VLOOKUP(AF133,'P1'!$B:$AP,31,FALSE),"")</f>
        <v/>
      </c>
      <c r="AG135" s="239" t="str">
        <f>IFERROR(VLOOKUP(AG133,'P1'!$B:$AP,31,FALSE),"")</f>
        <v/>
      </c>
      <c r="AH135" s="239" t="str">
        <f>IFERROR(VLOOKUP(AH133,'P1'!$B:$AP,31,FALSE),"")</f>
        <v/>
      </c>
      <c r="AI135" s="239" t="str">
        <f>IFERROR(VLOOKUP(AI133,'P1'!$B:$AP,31,FALSE),"")</f>
        <v/>
      </c>
      <c r="AJ135" s="239" t="str">
        <f>IFERROR(VLOOKUP(AJ133,'P1'!$B:$AP,31,FALSE),"")</f>
        <v/>
      </c>
      <c r="AK135" s="239" t="str">
        <f>IFERROR(VLOOKUP(AK133,'P1'!$B:$AP,31,FALSE),"")</f>
        <v/>
      </c>
      <c r="AL135" s="239" t="str">
        <f>IFERROR(VLOOKUP(AL133,'P1'!$B:$AP,31,FALSE),"")</f>
        <v/>
      </c>
      <c r="AM135" s="239" t="str">
        <f>IFERROR(VLOOKUP(AM133,'P1'!$B:$AP,31,FALSE),"")</f>
        <v/>
      </c>
      <c r="AN135" s="589"/>
      <c r="AO135" s="565"/>
      <c r="AP135" s="594"/>
      <c r="AQ135" s="595"/>
      <c r="AR135" s="565"/>
      <c r="AU135" s="242"/>
      <c r="AV135" s="242"/>
      <c r="AX135" s="242"/>
      <c r="AY135" s="242"/>
    </row>
    <row r="136" spans="1:51" ht="12" customHeight="1">
      <c r="A136" s="566">
        <v>39</v>
      </c>
      <c r="B136" s="569"/>
      <c r="C136" s="572"/>
      <c r="D136" s="575" t="s">
        <v>243</v>
      </c>
      <c r="E136" s="578"/>
      <c r="F136" s="581"/>
      <c r="G136" s="582"/>
      <c r="H136" s="236" t="s">
        <v>368</v>
      </c>
      <c r="I136" s="483"/>
      <c r="J136" s="483"/>
      <c r="K136" s="483"/>
      <c r="L136" s="483"/>
      <c r="M136" s="483"/>
      <c r="N136" s="483"/>
      <c r="O136" s="483"/>
      <c r="P136" s="483"/>
      <c r="Q136" s="483"/>
      <c r="R136" s="483"/>
      <c r="S136" s="483"/>
      <c r="T136" s="483"/>
      <c r="U136" s="483"/>
      <c r="V136" s="483"/>
      <c r="W136" s="483"/>
      <c r="X136" s="483"/>
      <c r="Y136" s="483"/>
      <c r="Z136" s="483"/>
      <c r="AA136" s="483"/>
      <c r="AB136" s="483"/>
      <c r="AC136" s="483"/>
      <c r="AD136" s="483"/>
      <c r="AE136" s="483"/>
      <c r="AF136" s="483"/>
      <c r="AG136" s="483"/>
      <c r="AH136" s="483"/>
      <c r="AI136" s="483"/>
      <c r="AJ136" s="483"/>
      <c r="AK136" s="483"/>
      <c r="AL136" s="483"/>
      <c r="AM136" s="483"/>
      <c r="AN136" s="587">
        <f>+SUM(I137:AM138)</f>
        <v>0</v>
      </c>
      <c r="AO136" s="563">
        <f>IF($AN$4="４週",AN136/4,AN136/(DAY(EOMONTH($I$20,0))/7))</f>
        <v>0</v>
      </c>
      <c r="AP136" s="590"/>
      <c r="AQ136" s="591"/>
      <c r="AR136" s="563" t="str">
        <f>IF(AN125="４週",AU137,AV137)</f>
        <v/>
      </c>
      <c r="AU136" s="237" t="s">
        <v>369</v>
      </c>
      <c r="AV136" s="237" t="s">
        <v>370</v>
      </c>
      <c r="AX136" s="237" t="s">
        <v>371</v>
      </c>
      <c r="AY136" s="237" t="s">
        <v>372</v>
      </c>
    </row>
    <row r="137" spans="1:51" ht="12" customHeight="1">
      <c r="A137" s="567"/>
      <c r="B137" s="570"/>
      <c r="C137" s="573"/>
      <c r="D137" s="576"/>
      <c r="E137" s="579"/>
      <c r="F137" s="583"/>
      <c r="G137" s="584"/>
      <c r="H137" s="238" t="s">
        <v>373</v>
      </c>
      <c r="I137" s="239" t="str">
        <f>IFERROR(VLOOKUP(I136,'P1'!$B:$AP,41,FALSE),"")</f>
        <v/>
      </c>
      <c r="J137" s="239" t="str">
        <f>IFERROR(VLOOKUP(J136,'P1'!$B:$AP,41,FALSE),"")</f>
        <v/>
      </c>
      <c r="K137" s="239" t="str">
        <f>IFERROR(VLOOKUP(K136,'P1'!$B:$AP,41,FALSE),"")</f>
        <v/>
      </c>
      <c r="L137" s="239" t="str">
        <f>IFERROR(VLOOKUP(L136,'P1'!$B:$AP,41,FALSE),"")</f>
        <v/>
      </c>
      <c r="M137" s="239" t="str">
        <f>IFERROR(VLOOKUP(M136,'P1'!$B:$AP,41,FALSE),"")</f>
        <v/>
      </c>
      <c r="N137" s="239" t="str">
        <f>IFERROR(VLOOKUP(N136,'P1'!$B:$AP,41,FALSE),"")</f>
        <v/>
      </c>
      <c r="O137" s="239" t="str">
        <f>IFERROR(VLOOKUP(O136,'P1'!$B:$AP,41,FALSE),"")</f>
        <v/>
      </c>
      <c r="P137" s="239" t="str">
        <f>IFERROR(VLOOKUP(P136,'P1'!$B:$AP,41,FALSE),"")</f>
        <v/>
      </c>
      <c r="Q137" s="239" t="str">
        <f>IFERROR(VLOOKUP(Q136,'P1'!$B:$AP,41,FALSE),"")</f>
        <v/>
      </c>
      <c r="R137" s="239" t="str">
        <f>IFERROR(VLOOKUP(R136,'P1'!$B:$AP,41,FALSE),"")</f>
        <v/>
      </c>
      <c r="S137" s="239" t="str">
        <f>IFERROR(VLOOKUP(S136,'P1'!$B:$AP,41,FALSE),"")</f>
        <v/>
      </c>
      <c r="T137" s="239" t="str">
        <f>IFERROR(VLOOKUP(T136,'P1'!$B:$AP,41,FALSE),"")</f>
        <v/>
      </c>
      <c r="U137" s="239" t="str">
        <f>IFERROR(VLOOKUP(U136,'P1'!$B:$AP,41,FALSE),"")</f>
        <v/>
      </c>
      <c r="V137" s="239" t="str">
        <f>IFERROR(VLOOKUP(V136,'P1'!$B:$AP,41,FALSE),"")</f>
        <v/>
      </c>
      <c r="W137" s="239" t="str">
        <f>IFERROR(VLOOKUP(W136,'P1'!$B:$AP,41,FALSE),"")</f>
        <v/>
      </c>
      <c r="X137" s="239" t="str">
        <f>IFERROR(VLOOKUP(X136,'P1'!$B:$AP,41,FALSE),"")</f>
        <v/>
      </c>
      <c r="Y137" s="239" t="str">
        <f>IFERROR(VLOOKUP(Y136,'P1'!$B:$AP,41,FALSE),"")</f>
        <v/>
      </c>
      <c r="Z137" s="239" t="str">
        <f>IFERROR(VLOOKUP(Z136,'P1'!$B:$AP,41,FALSE),"")</f>
        <v/>
      </c>
      <c r="AA137" s="239" t="str">
        <f>IFERROR(VLOOKUP(AA136,'P1'!$B:$AP,41,FALSE),"")</f>
        <v/>
      </c>
      <c r="AB137" s="239" t="str">
        <f>IFERROR(VLOOKUP(AB136,'P1'!$B:$AP,41,FALSE),"")</f>
        <v/>
      </c>
      <c r="AC137" s="239" t="str">
        <f>IFERROR(VLOOKUP(AC136,'P1'!$B:$AP,41,FALSE),"")</f>
        <v/>
      </c>
      <c r="AD137" s="239" t="str">
        <f>IFERROR(VLOOKUP(AD136,'P1'!$B:$AP,41,FALSE),"")</f>
        <v/>
      </c>
      <c r="AE137" s="239" t="str">
        <f>IFERROR(VLOOKUP(AE136,'P1'!$B:$AP,41,FALSE),"")</f>
        <v/>
      </c>
      <c r="AF137" s="239" t="str">
        <f>IFERROR(VLOOKUP(AF136,'P1'!$B:$AP,41,FALSE),"")</f>
        <v/>
      </c>
      <c r="AG137" s="239" t="str">
        <f>IFERROR(VLOOKUP(AG136,'P1'!$B:$AP,41,FALSE),"")</f>
        <v/>
      </c>
      <c r="AH137" s="239" t="str">
        <f>IFERROR(VLOOKUP(AH136,'P1'!$B:$AP,41,FALSE),"")</f>
        <v/>
      </c>
      <c r="AI137" s="239" t="str">
        <f>IFERROR(VLOOKUP(AI136,'P1'!$B:$AP,41,FALSE),"")</f>
        <v/>
      </c>
      <c r="AJ137" s="239" t="str">
        <f>IFERROR(VLOOKUP(AJ136,'P1'!$B:$AP,41,FALSE),"")</f>
        <v/>
      </c>
      <c r="AK137" s="239" t="str">
        <f>IFERROR(VLOOKUP(AK136,'P1'!$B:$AP,41,FALSE),"")</f>
        <v/>
      </c>
      <c r="AL137" s="239" t="str">
        <f>IFERROR(VLOOKUP(AL136,'P1'!$B:$AP,41,FALSE),"")</f>
        <v/>
      </c>
      <c r="AM137" s="239" t="str">
        <f>IFERROR(VLOOKUP(AM136,'P1'!$B:$AP,41,FALSE),"")</f>
        <v/>
      </c>
      <c r="AN137" s="588"/>
      <c r="AO137" s="564"/>
      <c r="AP137" s="592"/>
      <c r="AQ137" s="593"/>
      <c r="AR137" s="564"/>
      <c r="AU137" s="240" t="str">
        <f>IFERROR(IF($D136="□",ROUNDDOWN($AO136/$AK$7,1),ROUNDDOWN($AO136/$AK$9,1)),"")</f>
        <v/>
      </c>
      <c r="AV137" s="240" t="str">
        <f>IFERROR(IF($D136="□",ROUNDDOWN($AN136/$AO$7,1),ROUNDDOWN($AN136/$AO$9,1)),"")</f>
        <v/>
      </c>
      <c r="AX137" s="240" t="str">
        <f>IFERROR(IF($D136="□",(VLOOKUP(F136,'[8]ますた君 '!$C:$E,3,FALSE)/($AK$7*4)),(VLOOKUP(F136,'[8]ますた君 '!$C:$E,3,FALSE)/($AK$9*4))),"")</f>
        <v/>
      </c>
      <c r="AY137" s="240" t="str">
        <f>IFERROR(IF($D136="□",(VLOOKUP(F136,'[8]ますた君 '!$C:$E,3,FALSE)/$AO$7),(VLOOKUP(F136,'[8]ますた君 '!$C:$E,3,FALSE)/$AO$9)),"")</f>
        <v/>
      </c>
    </row>
    <row r="138" spans="1:51" ht="12" customHeight="1">
      <c r="A138" s="568"/>
      <c r="B138" s="571"/>
      <c r="C138" s="574"/>
      <c r="D138" s="577"/>
      <c r="E138" s="580"/>
      <c r="F138" s="585"/>
      <c r="G138" s="586"/>
      <c r="H138" s="241" t="s">
        <v>374</v>
      </c>
      <c r="I138" s="239" t="str">
        <f>IFERROR(VLOOKUP(I136,'P1'!$B:$AP,31,FALSE),"")</f>
        <v/>
      </c>
      <c r="J138" s="239" t="str">
        <f>IFERROR(VLOOKUP(J136,'P1'!$B:$AP,31,FALSE),"")</f>
        <v/>
      </c>
      <c r="K138" s="239" t="str">
        <f>IFERROR(VLOOKUP(K136,'P1'!$B:$AP,31,FALSE),"")</f>
        <v/>
      </c>
      <c r="L138" s="239" t="str">
        <f>IFERROR(VLOOKUP(L136,'P1'!$B:$AP,31,FALSE),"")</f>
        <v/>
      </c>
      <c r="M138" s="239" t="str">
        <f>IFERROR(VLOOKUP(M136,'P1'!$B:$AP,31,FALSE),"")</f>
        <v/>
      </c>
      <c r="N138" s="239" t="str">
        <f>IFERROR(VLOOKUP(N136,'P1'!$B:$AP,31,FALSE),"")</f>
        <v/>
      </c>
      <c r="O138" s="239" t="str">
        <f>IFERROR(VLOOKUP(O136,'P1'!$B:$AP,31,FALSE),"")</f>
        <v/>
      </c>
      <c r="P138" s="239" t="str">
        <f>IFERROR(VLOOKUP(P136,'P1'!$B:$AP,31,FALSE),"")</f>
        <v/>
      </c>
      <c r="Q138" s="239" t="str">
        <f>IFERROR(VLOOKUP(Q136,'P1'!$B:$AP,31,FALSE),"")</f>
        <v/>
      </c>
      <c r="R138" s="239" t="str">
        <f>IFERROR(VLOOKUP(R136,'P1'!$B:$AP,31,FALSE),"")</f>
        <v/>
      </c>
      <c r="S138" s="239" t="str">
        <f>IFERROR(VLOOKUP(S136,'P1'!$B:$AP,31,FALSE),"")</f>
        <v/>
      </c>
      <c r="T138" s="239" t="str">
        <f>IFERROR(VLOOKUP(T136,'P1'!$B:$AP,31,FALSE),"")</f>
        <v/>
      </c>
      <c r="U138" s="239" t="str">
        <f>IFERROR(VLOOKUP(U136,'P1'!$B:$AP,31,FALSE),"")</f>
        <v/>
      </c>
      <c r="V138" s="239" t="str">
        <f>IFERROR(VLOOKUP(V136,'P1'!$B:$AP,31,FALSE),"")</f>
        <v/>
      </c>
      <c r="W138" s="239" t="str">
        <f>IFERROR(VLOOKUP(W136,'P1'!$B:$AP,31,FALSE),"")</f>
        <v/>
      </c>
      <c r="X138" s="239" t="str">
        <f>IFERROR(VLOOKUP(X136,'P1'!$B:$AP,31,FALSE),"")</f>
        <v/>
      </c>
      <c r="Y138" s="239" t="str">
        <f>IFERROR(VLOOKUP(Y136,'P1'!$B:$AP,31,FALSE),"")</f>
        <v/>
      </c>
      <c r="Z138" s="239" t="str">
        <f>IFERROR(VLOOKUP(Z136,'P1'!$B:$AP,31,FALSE),"")</f>
        <v/>
      </c>
      <c r="AA138" s="239" t="str">
        <f>IFERROR(VLOOKUP(AA136,'P1'!$B:$AP,31,FALSE),"")</f>
        <v/>
      </c>
      <c r="AB138" s="239" t="str">
        <f>IFERROR(VLOOKUP(AB136,'P1'!$B:$AP,31,FALSE),"")</f>
        <v/>
      </c>
      <c r="AC138" s="239" t="str">
        <f>IFERROR(VLOOKUP(AC136,'P1'!$B:$AP,31,FALSE),"")</f>
        <v/>
      </c>
      <c r="AD138" s="239" t="str">
        <f>IFERROR(VLOOKUP(AD136,'P1'!$B:$AP,31,FALSE),"")</f>
        <v/>
      </c>
      <c r="AE138" s="239" t="str">
        <f>IFERROR(VLOOKUP(AE136,'P1'!$B:$AP,31,FALSE),"")</f>
        <v/>
      </c>
      <c r="AF138" s="239" t="str">
        <f>IFERROR(VLOOKUP(AF136,'P1'!$B:$AP,31,FALSE),"")</f>
        <v/>
      </c>
      <c r="AG138" s="239" t="str">
        <f>IFERROR(VLOOKUP(AG136,'P1'!$B:$AP,31,FALSE),"")</f>
        <v/>
      </c>
      <c r="AH138" s="239" t="str">
        <f>IFERROR(VLOOKUP(AH136,'P1'!$B:$AP,31,FALSE),"")</f>
        <v/>
      </c>
      <c r="AI138" s="239" t="str">
        <f>IFERROR(VLOOKUP(AI136,'P1'!$B:$AP,31,FALSE),"")</f>
        <v/>
      </c>
      <c r="AJ138" s="239" t="str">
        <f>IFERROR(VLOOKUP(AJ136,'P1'!$B:$AP,31,FALSE),"")</f>
        <v/>
      </c>
      <c r="AK138" s="239" t="str">
        <f>IFERROR(VLOOKUP(AK136,'P1'!$B:$AP,31,FALSE),"")</f>
        <v/>
      </c>
      <c r="AL138" s="239" t="str">
        <f>IFERROR(VLOOKUP(AL136,'P1'!$B:$AP,31,FALSE),"")</f>
        <v/>
      </c>
      <c r="AM138" s="239" t="str">
        <f>IFERROR(VLOOKUP(AM136,'P1'!$B:$AP,31,FALSE),"")</f>
        <v/>
      </c>
      <c r="AN138" s="589"/>
      <c r="AO138" s="565"/>
      <c r="AP138" s="594"/>
      <c r="AQ138" s="595"/>
      <c r="AR138" s="565"/>
      <c r="AU138" s="242"/>
      <c r="AV138" s="242"/>
      <c r="AX138" s="242"/>
      <c r="AY138" s="242"/>
    </row>
    <row r="139" spans="1:51" ht="12" customHeight="1">
      <c r="A139" s="566">
        <v>40</v>
      </c>
      <c r="B139" s="569"/>
      <c r="C139" s="572"/>
      <c r="D139" s="575" t="s">
        <v>243</v>
      </c>
      <c r="E139" s="578"/>
      <c r="F139" s="581"/>
      <c r="G139" s="582"/>
      <c r="H139" s="236" t="s">
        <v>368</v>
      </c>
      <c r="I139" s="483"/>
      <c r="J139" s="483"/>
      <c r="K139" s="483"/>
      <c r="L139" s="483"/>
      <c r="M139" s="483"/>
      <c r="N139" s="483"/>
      <c r="O139" s="483"/>
      <c r="P139" s="483"/>
      <c r="Q139" s="483"/>
      <c r="R139" s="483"/>
      <c r="S139" s="483"/>
      <c r="T139" s="483"/>
      <c r="U139" s="483"/>
      <c r="V139" s="483"/>
      <c r="W139" s="483"/>
      <c r="X139" s="483"/>
      <c r="Y139" s="483"/>
      <c r="Z139" s="483"/>
      <c r="AA139" s="483"/>
      <c r="AB139" s="483"/>
      <c r="AC139" s="483"/>
      <c r="AD139" s="483"/>
      <c r="AE139" s="483"/>
      <c r="AF139" s="483"/>
      <c r="AG139" s="483"/>
      <c r="AH139" s="483"/>
      <c r="AI139" s="483"/>
      <c r="AJ139" s="483"/>
      <c r="AK139" s="483"/>
      <c r="AL139" s="483"/>
      <c r="AM139" s="483"/>
      <c r="AN139" s="587">
        <f>+SUM(I140:AM141)</f>
        <v>0</v>
      </c>
      <c r="AO139" s="563">
        <f>IF($AN$4="４週",AN139/4,AN139/(DAY(EOMONTH($I$20,0))/7))</f>
        <v>0</v>
      </c>
      <c r="AP139" s="590"/>
      <c r="AQ139" s="591"/>
      <c r="AR139" s="563" t="str">
        <f>IF(AN128="４週",AU140,AV140)</f>
        <v/>
      </c>
      <c r="AU139" s="237" t="s">
        <v>369</v>
      </c>
      <c r="AV139" s="237" t="s">
        <v>370</v>
      </c>
      <c r="AX139" s="237" t="s">
        <v>371</v>
      </c>
      <c r="AY139" s="237" t="s">
        <v>372</v>
      </c>
    </row>
    <row r="140" spans="1:51" ht="12" customHeight="1">
      <c r="A140" s="567"/>
      <c r="B140" s="570"/>
      <c r="C140" s="573"/>
      <c r="D140" s="576"/>
      <c r="E140" s="579"/>
      <c r="F140" s="583"/>
      <c r="G140" s="584"/>
      <c r="H140" s="238" t="s">
        <v>373</v>
      </c>
      <c r="I140" s="239" t="str">
        <f>IFERROR(VLOOKUP(I139,'P1'!$B:$AP,41,FALSE),"")</f>
        <v/>
      </c>
      <c r="J140" s="239" t="str">
        <f>IFERROR(VLOOKUP(J139,'P1'!$B:$AP,41,FALSE),"")</f>
        <v/>
      </c>
      <c r="K140" s="239" t="str">
        <f>IFERROR(VLOOKUP(K139,'P1'!$B:$AP,41,FALSE),"")</f>
        <v/>
      </c>
      <c r="L140" s="239" t="str">
        <f>IFERROR(VLOOKUP(L139,'P1'!$B:$AP,41,FALSE),"")</f>
        <v/>
      </c>
      <c r="M140" s="239" t="str">
        <f>IFERROR(VLOOKUP(M139,'P1'!$B:$AP,41,FALSE),"")</f>
        <v/>
      </c>
      <c r="N140" s="239" t="str">
        <f>IFERROR(VLOOKUP(N139,'P1'!$B:$AP,41,FALSE),"")</f>
        <v/>
      </c>
      <c r="O140" s="239" t="str">
        <f>IFERROR(VLOOKUP(O139,'P1'!$B:$AP,41,FALSE),"")</f>
        <v/>
      </c>
      <c r="P140" s="239" t="str">
        <f>IFERROR(VLOOKUP(P139,'P1'!$B:$AP,41,FALSE),"")</f>
        <v/>
      </c>
      <c r="Q140" s="239" t="str">
        <f>IFERROR(VLOOKUP(Q139,'P1'!$B:$AP,41,FALSE),"")</f>
        <v/>
      </c>
      <c r="R140" s="239" t="str">
        <f>IFERROR(VLOOKUP(R139,'P1'!$B:$AP,41,FALSE),"")</f>
        <v/>
      </c>
      <c r="S140" s="239" t="str">
        <f>IFERROR(VLOOKUP(S139,'P1'!$B:$AP,41,FALSE),"")</f>
        <v/>
      </c>
      <c r="T140" s="239" t="str">
        <f>IFERROR(VLOOKUP(T139,'P1'!$B:$AP,41,FALSE),"")</f>
        <v/>
      </c>
      <c r="U140" s="239" t="str">
        <f>IFERROR(VLOOKUP(U139,'P1'!$B:$AP,41,FALSE),"")</f>
        <v/>
      </c>
      <c r="V140" s="239" t="str">
        <f>IFERROR(VLOOKUP(V139,'P1'!$B:$AP,41,FALSE),"")</f>
        <v/>
      </c>
      <c r="W140" s="239" t="str">
        <f>IFERROR(VLOOKUP(W139,'P1'!$B:$AP,41,FALSE),"")</f>
        <v/>
      </c>
      <c r="X140" s="239" t="str">
        <f>IFERROR(VLOOKUP(X139,'P1'!$B:$AP,41,FALSE),"")</f>
        <v/>
      </c>
      <c r="Y140" s="239" t="str">
        <f>IFERROR(VLOOKUP(Y139,'P1'!$B:$AP,41,FALSE),"")</f>
        <v/>
      </c>
      <c r="Z140" s="239" t="str">
        <f>IFERROR(VLOOKUP(Z139,'P1'!$B:$AP,41,FALSE),"")</f>
        <v/>
      </c>
      <c r="AA140" s="239" t="str">
        <f>IFERROR(VLOOKUP(AA139,'P1'!$B:$AP,41,FALSE),"")</f>
        <v/>
      </c>
      <c r="AB140" s="239" t="str">
        <f>IFERROR(VLOOKUP(AB139,'P1'!$B:$AP,41,FALSE),"")</f>
        <v/>
      </c>
      <c r="AC140" s="239" t="str">
        <f>IFERROR(VLOOKUP(AC139,'P1'!$B:$AP,41,FALSE),"")</f>
        <v/>
      </c>
      <c r="AD140" s="239" t="str">
        <f>IFERROR(VLOOKUP(AD139,'P1'!$B:$AP,41,FALSE),"")</f>
        <v/>
      </c>
      <c r="AE140" s="239" t="str">
        <f>IFERROR(VLOOKUP(AE139,'P1'!$B:$AP,41,FALSE),"")</f>
        <v/>
      </c>
      <c r="AF140" s="239" t="str">
        <f>IFERROR(VLOOKUP(AF139,'P1'!$B:$AP,41,FALSE),"")</f>
        <v/>
      </c>
      <c r="AG140" s="239" t="str">
        <f>IFERROR(VLOOKUP(AG139,'P1'!$B:$AP,41,FALSE),"")</f>
        <v/>
      </c>
      <c r="AH140" s="239" t="str">
        <f>IFERROR(VLOOKUP(AH139,'P1'!$B:$AP,41,FALSE),"")</f>
        <v/>
      </c>
      <c r="AI140" s="239" t="str">
        <f>IFERROR(VLOOKUP(AI139,'P1'!$B:$AP,41,FALSE),"")</f>
        <v/>
      </c>
      <c r="AJ140" s="239" t="str">
        <f>IFERROR(VLOOKUP(AJ139,'P1'!$B:$AP,41,FALSE),"")</f>
        <v/>
      </c>
      <c r="AK140" s="239" t="str">
        <f>IFERROR(VLOOKUP(AK139,'P1'!$B:$AP,41,FALSE),"")</f>
        <v/>
      </c>
      <c r="AL140" s="239" t="str">
        <f>IFERROR(VLOOKUP(AL139,'P1'!$B:$AP,41,FALSE),"")</f>
        <v/>
      </c>
      <c r="AM140" s="239" t="str">
        <f>IFERROR(VLOOKUP(AM139,'P1'!$B:$AP,41,FALSE),"")</f>
        <v/>
      </c>
      <c r="AN140" s="588"/>
      <c r="AO140" s="564"/>
      <c r="AP140" s="592"/>
      <c r="AQ140" s="593"/>
      <c r="AR140" s="564"/>
      <c r="AU140" s="240" t="str">
        <f>IFERROR(IF($D139="□",ROUNDDOWN($AO139/$AK$7,1),ROUNDDOWN($AO139/$AK$9,1)),"")</f>
        <v/>
      </c>
      <c r="AV140" s="240" t="str">
        <f>IFERROR(IF($D139="□",ROUNDDOWN($AN139/$AO$7,1),ROUNDDOWN($AN139/$AO$9,1)),"")</f>
        <v/>
      </c>
      <c r="AX140" s="240" t="str">
        <f>IFERROR(IF($D139="□",(VLOOKUP(F139,'[8]ますた君 '!$C:$E,3,FALSE)/($AK$7*4)),(VLOOKUP(F139,'[8]ますた君 '!$C:$E,3,FALSE)/($AK$9*4))),"")</f>
        <v/>
      </c>
      <c r="AY140" s="240" t="str">
        <f>IFERROR(IF($D139="□",(VLOOKUP(F139,'[8]ますた君 '!$C:$E,3,FALSE)/$AO$7),(VLOOKUP(F139,'[8]ますた君 '!$C:$E,3,FALSE)/$AO$9)),"")</f>
        <v/>
      </c>
    </row>
    <row r="141" spans="1:51" ht="12" customHeight="1">
      <c r="A141" s="568"/>
      <c r="B141" s="571"/>
      <c r="C141" s="574"/>
      <c r="D141" s="577"/>
      <c r="E141" s="580"/>
      <c r="F141" s="585"/>
      <c r="G141" s="586"/>
      <c r="H141" s="241" t="s">
        <v>374</v>
      </c>
      <c r="I141" s="239" t="str">
        <f>IFERROR(VLOOKUP(I139,'P1'!$B:$AP,31,FALSE),"")</f>
        <v/>
      </c>
      <c r="J141" s="239" t="str">
        <f>IFERROR(VLOOKUP(J139,'P1'!$B:$AP,31,FALSE),"")</f>
        <v/>
      </c>
      <c r="K141" s="239" t="str">
        <f>IFERROR(VLOOKUP(K139,'P1'!$B:$AP,31,FALSE),"")</f>
        <v/>
      </c>
      <c r="L141" s="239" t="str">
        <f>IFERROR(VLOOKUP(L139,'P1'!$B:$AP,31,FALSE),"")</f>
        <v/>
      </c>
      <c r="M141" s="239" t="str">
        <f>IFERROR(VLOOKUP(M139,'P1'!$B:$AP,31,FALSE),"")</f>
        <v/>
      </c>
      <c r="N141" s="239" t="str">
        <f>IFERROR(VLOOKUP(N139,'P1'!$B:$AP,31,FALSE),"")</f>
        <v/>
      </c>
      <c r="O141" s="239" t="str">
        <f>IFERROR(VLOOKUP(O139,'P1'!$B:$AP,31,FALSE),"")</f>
        <v/>
      </c>
      <c r="P141" s="239" t="str">
        <f>IFERROR(VLOOKUP(P139,'P1'!$B:$AP,31,FALSE),"")</f>
        <v/>
      </c>
      <c r="Q141" s="239" t="str">
        <f>IFERROR(VLOOKUP(Q139,'P1'!$B:$AP,31,FALSE),"")</f>
        <v/>
      </c>
      <c r="R141" s="239" t="str">
        <f>IFERROR(VLOOKUP(R139,'P1'!$B:$AP,31,FALSE),"")</f>
        <v/>
      </c>
      <c r="S141" s="239" t="str">
        <f>IFERROR(VLOOKUP(S139,'P1'!$B:$AP,31,FALSE),"")</f>
        <v/>
      </c>
      <c r="T141" s="239" t="str">
        <f>IFERROR(VLOOKUP(T139,'P1'!$B:$AP,31,FALSE),"")</f>
        <v/>
      </c>
      <c r="U141" s="239" t="str">
        <f>IFERROR(VLOOKUP(U139,'P1'!$B:$AP,31,FALSE),"")</f>
        <v/>
      </c>
      <c r="V141" s="239" t="str">
        <f>IFERROR(VLOOKUP(V139,'P1'!$B:$AP,31,FALSE),"")</f>
        <v/>
      </c>
      <c r="W141" s="239" t="str">
        <f>IFERROR(VLOOKUP(W139,'P1'!$B:$AP,31,FALSE),"")</f>
        <v/>
      </c>
      <c r="X141" s="239" t="str">
        <f>IFERROR(VLOOKUP(X139,'P1'!$B:$AP,31,FALSE),"")</f>
        <v/>
      </c>
      <c r="Y141" s="239" t="str">
        <f>IFERROR(VLOOKUP(Y139,'P1'!$B:$AP,31,FALSE),"")</f>
        <v/>
      </c>
      <c r="Z141" s="239" t="str">
        <f>IFERROR(VLOOKUP(Z139,'P1'!$B:$AP,31,FALSE),"")</f>
        <v/>
      </c>
      <c r="AA141" s="239" t="str">
        <f>IFERROR(VLOOKUP(AA139,'P1'!$B:$AP,31,FALSE),"")</f>
        <v/>
      </c>
      <c r="AB141" s="239" t="str">
        <f>IFERROR(VLOOKUP(AB139,'P1'!$B:$AP,31,FALSE),"")</f>
        <v/>
      </c>
      <c r="AC141" s="239" t="str">
        <f>IFERROR(VLOOKUP(AC139,'P1'!$B:$AP,31,FALSE),"")</f>
        <v/>
      </c>
      <c r="AD141" s="239" t="str">
        <f>IFERROR(VLOOKUP(AD139,'P1'!$B:$AP,31,FALSE),"")</f>
        <v/>
      </c>
      <c r="AE141" s="239" t="str">
        <f>IFERROR(VLOOKUP(AE139,'P1'!$B:$AP,31,FALSE),"")</f>
        <v/>
      </c>
      <c r="AF141" s="239" t="str">
        <f>IFERROR(VLOOKUP(AF139,'P1'!$B:$AP,31,FALSE),"")</f>
        <v/>
      </c>
      <c r="AG141" s="239" t="str">
        <f>IFERROR(VLOOKUP(AG139,'P1'!$B:$AP,31,FALSE),"")</f>
        <v/>
      </c>
      <c r="AH141" s="239" t="str">
        <f>IFERROR(VLOOKUP(AH139,'P1'!$B:$AP,31,FALSE),"")</f>
        <v/>
      </c>
      <c r="AI141" s="239" t="str">
        <f>IFERROR(VLOOKUP(AI139,'P1'!$B:$AP,31,FALSE),"")</f>
        <v/>
      </c>
      <c r="AJ141" s="239" t="str">
        <f>IFERROR(VLOOKUP(AJ139,'P1'!$B:$AP,31,FALSE),"")</f>
        <v/>
      </c>
      <c r="AK141" s="239" t="str">
        <f>IFERROR(VLOOKUP(AK139,'P1'!$B:$AP,31,FALSE),"")</f>
        <v/>
      </c>
      <c r="AL141" s="239" t="str">
        <f>IFERROR(VLOOKUP(AL139,'P1'!$B:$AP,31,FALSE),"")</f>
        <v/>
      </c>
      <c r="AM141" s="239" t="str">
        <f>IFERROR(VLOOKUP(AM139,'P1'!$B:$AP,31,FALSE),"")</f>
        <v/>
      </c>
      <c r="AN141" s="589"/>
      <c r="AO141" s="565"/>
      <c r="AP141" s="594"/>
      <c r="AQ141" s="595"/>
      <c r="AR141" s="565"/>
      <c r="AU141" s="242"/>
      <c r="AV141" s="242"/>
      <c r="AX141" s="242"/>
      <c r="AY141" s="242"/>
    </row>
    <row r="142" spans="1:51" ht="12" customHeight="1">
      <c r="A142" s="566">
        <v>41</v>
      </c>
      <c r="B142" s="569"/>
      <c r="C142" s="572"/>
      <c r="D142" s="575" t="s">
        <v>243</v>
      </c>
      <c r="E142" s="578"/>
      <c r="F142" s="581"/>
      <c r="G142" s="582"/>
      <c r="H142" s="236" t="s">
        <v>368</v>
      </c>
      <c r="I142" s="483"/>
      <c r="J142" s="483"/>
      <c r="K142" s="483"/>
      <c r="L142" s="483"/>
      <c r="M142" s="483"/>
      <c r="N142" s="483"/>
      <c r="O142" s="483"/>
      <c r="P142" s="483"/>
      <c r="Q142" s="483"/>
      <c r="R142" s="483"/>
      <c r="S142" s="483"/>
      <c r="T142" s="483"/>
      <c r="U142" s="483"/>
      <c r="V142" s="483"/>
      <c r="W142" s="483"/>
      <c r="X142" s="483"/>
      <c r="Y142" s="483"/>
      <c r="Z142" s="483"/>
      <c r="AA142" s="483"/>
      <c r="AB142" s="483"/>
      <c r="AC142" s="483"/>
      <c r="AD142" s="483"/>
      <c r="AE142" s="483"/>
      <c r="AF142" s="483"/>
      <c r="AG142" s="483"/>
      <c r="AH142" s="483"/>
      <c r="AI142" s="483"/>
      <c r="AJ142" s="483"/>
      <c r="AK142" s="483"/>
      <c r="AL142" s="483"/>
      <c r="AM142" s="483"/>
      <c r="AN142" s="587">
        <f>+SUM(I143:AM144)</f>
        <v>0</v>
      </c>
      <c r="AO142" s="563">
        <f>IF($AN$4="４週",AN142/4,AN142/(DAY(EOMONTH($I$20,0))/7))</f>
        <v>0</v>
      </c>
      <c r="AP142" s="590"/>
      <c r="AQ142" s="591"/>
      <c r="AR142" s="563" t="str">
        <f>IF(AN124="４週",AU143,AV143)</f>
        <v/>
      </c>
      <c r="AS142" s="205"/>
      <c r="AT142" s="206"/>
      <c r="AU142" s="237" t="s">
        <v>369</v>
      </c>
      <c r="AV142" s="237" t="s">
        <v>370</v>
      </c>
      <c r="AX142" s="237" t="s">
        <v>371</v>
      </c>
      <c r="AY142" s="237" t="s">
        <v>372</v>
      </c>
    </row>
    <row r="143" spans="1:51" ht="12" customHeight="1">
      <c r="A143" s="567"/>
      <c r="B143" s="570"/>
      <c r="C143" s="573"/>
      <c r="D143" s="576"/>
      <c r="E143" s="579"/>
      <c r="F143" s="583"/>
      <c r="G143" s="584"/>
      <c r="H143" s="238" t="s">
        <v>373</v>
      </c>
      <c r="I143" s="239" t="str">
        <f>IFERROR(VLOOKUP(I142,'P1'!$B:$AP,41,FALSE),"")</f>
        <v/>
      </c>
      <c r="J143" s="239" t="str">
        <f>IFERROR(VLOOKUP(J142,'P1'!$B:$AP,41,FALSE),"")</f>
        <v/>
      </c>
      <c r="K143" s="239" t="str">
        <f>IFERROR(VLOOKUP(K142,'P1'!$B:$AP,41,FALSE),"")</f>
        <v/>
      </c>
      <c r="L143" s="239" t="str">
        <f>IFERROR(VLOOKUP(L142,'P1'!$B:$AP,41,FALSE),"")</f>
        <v/>
      </c>
      <c r="M143" s="239" t="str">
        <f>IFERROR(VLOOKUP(M142,'P1'!$B:$AP,41,FALSE),"")</f>
        <v/>
      </c>
      <c r="N143" s="239" t="str">
        <f>IFERROR(VLOOKUP(N142,'P1'!$B:$AP,41,FALSE),"")</f>
        <v/>
      </c>
      <c r="O143" s="239" t="str">
        <f>IFERROR(VLOOKUP(O142,'P1'!$B:$AP,41,FALSE),"")</f>
        <v/>
      </c>
      <c r="P143" s="239" t="str">
        <f>IFERROR(VLOOKUP(P142,'P1'!$B:$AP,41,FALSE),"")</f>
        <v/>
      </c>
      <c r="Q143" s="239" t="str">
        <f>IFERROR(VLOOKUP(Q142,'P1'!$B:$AP,41,FALSE),"")</f>
        <v/>
      </c>
      <c r="R143" s="239" t="str">
        <f>IFERROR(VLOOKUP(R142,'P1'!$B:$AP,41,FALSE),"")</f>
        <v/>
      </c>
      <c r="S143" s="239" t="str">
        <f>IFERROR(VLOOKUP(S142,'P1'!$B:$AP,41,FALSE),"")</f>
        <v/>
      </c>
      <c r="T143" s="239" t="str">
        <f>IFERROR(VLOOKUP(T142,'P1'!$B:$AP,41,FALSE),"")</f>
        <v/>
      </c>
      <c r="U143" s="239" t="str">
        <f>IFERROR(VLOOKUP(U142,'P1'!$B:$AP,41,FALSE),"")</f>
        <v/>
      </c>
      <c r="V143" s="239" t="str">
        <f>IFERROR(VLOOKUP(V142,'P1'!$B:$AP,41,FALSE),"")</f>
        <v/>
      </c>
      <c r="W143" s="239" t="str">
        <f>IFERROR(VLOOKUP(W142,'P1'!$B:$AP,41,FALSE),"")</f>
        <v/>
      </c>
      <c r="X143" s="239" t="str">
        <f>IFERROR(VLOOKUP(X142,'P1'!$B:$AP,41,FALSE),"")</f>
        <v/>
      </c>
      <c r="Y143" s="239" t="str">
        <f>IFERROR(VLOOKUP(Y142,'P1'!$B:$AP,41,FALSE),"")</f>
        <v/>
      </c>
      <c r="Z143" s="239" t="str">
        <f>IFERROR(VLOOKUP(Z142,'P1'!$B:$AP,41,FALSE),"")</f>
        <v/>
      </c>
      <c r="AA143" s="239" t="str">
        <f>IFERROR(VLOOKUP(AA142,'P1'!$B:$AP,41,FALSE),"")</f>
        <v/>
      </c>
      <c r="AB143" s="239" t="str">
        <f>IFERROR(VLOOKUP(AB142,'P1'!$B:$AP,41,FALSE),"")</f>
        <v/>
      </c>
      <c r="AC143" s="239" t="str">
        <f>IFERROR(VLOOKUP(AC142,'P1'!$B:$AP,41,FALSE),"")</f>
        <v/>
      </c>
      <c r="AD143" s="239" t="str">
        <f>IFERROR(VLOOKUP(AD142,'P1'!$B:$AP,41,FALSE),"")</f>
        <v/>
      </c>
      <c r="AE143" s="239" t="str">
        <f>IFERROR(VLOOKUP(AE142,'P1'!$B:$AP,41,FALSE),"")</f>
        <v/>
      </c>
      <c r="AF143" s="239" t="str">
        <f>IFERROR(VLOOKUP(AF142,'P1'!$B:$AP,41,FALSE),"")</f>
        <v/>
      </c>
      <c r="AG143" s="239" t="str">
        <f>IFERROR(VLOOKUP(AG142,'P1'!$B:$AP,41,FALSE),"")</f>
        <v/>
      </c>
      <c r="AH143" s="239" t="str">
        <f>IFERROR(VLOOKUP(AH142,'P1'!$B:$AP,41,FALSE),"")</f>
        <v/>
      </c>
      <c r="AI143" s="239" t="str">
        <f>IFERROR(VLOOKUP(AI142,'P1'!$B:$AP,41,FALSE),"")</f>
        <v/>
      </c>
      <c r="AJ143" s="239" t="str">
        <f>IFERROR(VLOOKUP(AJ142,'P1'!$B:$AP,41,FALSE),"")</f>
        <v/>
      </c>
      <c r="AK143" s="239" t="str">
        <f>IFERROR(VLOOKUP(AK142,'P1'!$B:$AP,41,FALSE),"")</f>
        <v/>
      </c>
      <c r="AL143" s="239" t="str">
        <f>IFERROR(VLOOKUP(AL142,'P1'!$B:$AP,41,FALSE),"")</f>
        <v/>
      </c>
      <c r="AM143" s="239" t="str">
        <f>IFERROR(VLOOKUP(AM142,'P1'!$B:$AP,41,FALSE),"")</f>
        <v/>
      </c>
      <c r="AN143" s="588"/>
      <c r="AO143" s="564"/>
      <c r="AP143" s="592"/>
      <c r="AQ143" s="593"/>
      <c r="AR143" s="564"/>
      <c r="AS143" s="205"/>
      <c r="AT143" s="206"/>
      <c r="AU143" s="240" t="str">
        <f>IFERROR(IF($D142="□",ROUNDDOWN($AO142/$AK$7,1),ROUNDDOWN($AO142/$AK$9,1)),"")</f>
        <v/>
      </c>
      <c r="AV143" s="240" t="str">
        <f>IFERROR(IF($D142="□",ROUNDDOWN($AN142/$AO$7,1),ROUNDDOWN($AN142/$AO$9,1)),"")</f>
        <v/>
      </c>
      <c r="AX143" s="240" t="str">
        <f>IFERROR(IF($D142="□",(VLOOKUP(F142,'[8]ますた君 '!$C:$E,3,FALSE)/($AK$7*4)),(VLOOKUP(F142,'[8]ますた君 '!$C:$E,3,FALSE)/($AK$9*4))),"")</f>
        <v/>
      </c>
      <c r="AY143" s="240" t="str">
        <f>IFERROR(IF($D142="□",(VLOOKUP(F142,'[8]ますた君 '!$C:$E,3,FALSE)/$AO$7),(VLOOKUP(F142,'[8]ますた君 '!$C:$E,3,FALSE)/$AO$9)),"")</f>
        <v/>
      </c>
    </row>
    <row r="144" spans="1:51" ht="12" customHeight="1">
      <c r="A144" s="568"/>
      <c r="B144" s="571"/>
      <c r="C144" s="574"/>
      <c r="D144" s="577"/>
      <c r="E144" s="580"/>
      <c r="F144" s="585"/>
      <c r="G144" s="586"/>
      <c r="H144" s="241" t="s">
        <v>374</v>
      </c>
      <c r="I144" s="239" t="str">
        <f>IFERROR(VLOOKUP(I142,'P1'!$B:$AP,31,FALSE),"")</f>
        <v/>
      </c>
      <c r="J144" s="239" t="str">
        <f>IFERROR(VLOOKUP(J142,'P1'!$B:$AP,31,FALSE),"")</f>
        <v/>
      </c>
      <c r="K144" s="239" t="str">
        <f>IFERROR(VLOOKUP(K142,'P1'!$B:$AP,31,FALSE),"")</f>
        <v/>
      </c>
      <c r="L144" s="239" t="str">
        <f>IFERROR(VLOOKUP(L142,'P1'!$B:$AP,31,FALSE),"")</f>
        <v/>
      </c>
      <c r="M144" s="239" t="str">
        <f>IFERROR(VLOOKUP(M142,'P1'!$B:$AP,31,FALSE),"")</f>
        <v/>
      </c>
      <c r="N144" s="239" t="str">
        <f>IFERROR(VLOOKUP(N142,'P1'!$B:$AP,31,FALSE),"")</f>
        <v/>
      </c>
      <c r="O144" s="239" t="str">
        <f>IFERROR(VLOOKUP(O142,'P1'!$B:$AP,31,FALSE),"")</f>
        <v/>
      </c>
      <c r="P144" s="239" t="str">
        <f>IFERROR(VLOOKUP(P142,'P1'!$B:$AP,31,FALSE),"")</f>
        <v/>
      </c>
      <c r="Q144" s="239" t="str">
        <f>IFERROR(VLOOKUP(Q142,'P1'!$B:$AP,31,FALSE),"")</f>
        <v/>
      </c>
      <c r="R144" s="239" t="str">
        <f>IFERROR(VLOOKUP(R142,'P1'!$B:$AP,31,FALSE),"")</f>
        <v/>
      </c>
      <c r="S144" s="239" t="str">
        <f>IFERROR(VLOOKUP(S142,'P1'!$B:$AP,31,FALSE),"")</f>
        <v/>
      </c>
      <c r="T144" s="239" t="str">
        <f>IFERROR(VLOOKUP(T142,'P1'!$B:$AP,31,FALSE),"")</f>
        <v/>
      </c>
      <c r="U144" s="239" t="str">
        <f>IFERROR(VLOOKUP(U142,'P1'!$B:$AP,31,FALSE),"")</f>
        <v/>
      </c>
      <c r="V144" s="239" t="str">
        <f>IFERROR(VLOOKUP(V142,'P1'!$B:$AP,31,FALSE),"")</f>
        <v/>
      </c>
      <c r="W144" s="239" t="str">
        <f>IFERROR(VLOOKUP(W142,'P1'!$B:$AP,31,FALSE),"")</f>
        <v/>
      </c>
      <c r="X144" s="239" t="str">
        <f>IFERROR(VLOOKUP(X142,'P1'!$B:$AP,31,FALSE),"")</f>
        <v/>
      </c>
      <c r="Y144" s="239" t="str">
        <f>IFERROR(VLOOKUP(Y142,'P1'!$B:$AP,31,FALSE),"")</f>
        <v/>
      </c>
      <c r="Z144" s="239" t="str">
        <f>IFERROR(VLOOKUP(Z142,'P1'!$B:$AP,31,FALSE),"")</f>
        <v/>
      </c>
      <c r="AA144" s="239" t="str">
        <f>IFERROR(VLOOKUP(AA142,'P1'!$B:$AP,31,FALSE),"")</f>
        <v/>
      </c>
      <c r="AB144" s="239" t="str">
        <f>IFERROR(VLOOKUP(AB142,'P1'!$B:$AP,31,FALSE),"")</f>
        <v/>
      </c>
      <c r="AC144" s="239" t="str">
        <f>IFERROR(VLOOKUP(AC142,'P1'!$B:$AP,31,FALSE),"")</f>
        <v/>
      </c>
      <c r="AD144" s="239" t="str">
        <f>IFERROR(VLOOKUP(AD142,'P1'!$B:$AP,31,FALSE),"")</f>
        <v/>
      </c>
      <c r="AE144" s="239" t="str">
        <f>IFERROR(VLOOKUP(AE142,'P1'!$B:$AP,31,FALSE),"")</f>
        <v/>
      </c>
      <c r="AF144" s="239" t="str">
        <f>IFERROR(VLOOKUP(AF142,'P1'!$B:$AP,31,FALSE),"")</f>
        <v/>
      </c>
      <c r="AG144" s="239" t="str">
        <f>IFERROR(VLOOKUP(AG142,'P1'!$B:$AP,31,FALSE),"")</f>
        <v/>
      </c>
      <c r="AH144" s="239" t="str">
        <f>IFERROR(VLOOKUP(AH142,'P1'!$B:$AP,31,FALSE),"")</f>
        <v/>
      </c>
      <c r="AI144" s="239" t="str">
        <f>IFERROR(VLOOKUP(AI142,'P1'!$B:$AP,31,FALSE),"")</f>
        <v/>
      </c>
      <c r="AJ144" s="239" t="str">
        <f>IFERROR(VLOOKUP(AJ142,'P1'!$B:$AP,31,FALSE),"")</f>
        <v/>
      </c>
      <c r="AK144" s="239" t="str">
        <f>IFERROR(VLOOKUP(AK142,'P1'!$B:$AP,31,FALSE),"")</f>
        <v/>
      </c>
      <c r="AL144" s="239" t="str">
        <f>IFERROR(VLOOKUP(AL142,'P1'!$B:$AP,31,FALSE),"")</f>
        <v/>
      </c>
      <c r="AM144" s="239" t="str">
        <f>IFERROR(VLOOKUP(AM142,'P1'!$B:$AP,31,FALSE),"")</f>
        <v/>
      </c>
      <c r="AN144" s="589"/>
      <c r="AO144" s="565"/>
      <c r="AP144" s="594"/>
      <c r="AQ144" s="595"/>
      <c r="AR144" s="565"/>
      <c r="AS144" s="211"/>
      <c r="AT144" s="206"/>
      <c r="AU144" s="242"/>
      <c r="AV144" s="242"/>
      <c r="AX144" s="242"/>
      <c r="AY144" s="242"/>
    </row>
    <row r="145" spans="1:51" ht="12" customHeight="1">
      <c r="A145" s="566">
        <v>42</v>
      </c>
      <c r="B145" s="569"/>
      <c r="C145" s="572"/>
      <c r="D145" s="575" t="s">
        <v>243</v>
      </c>
      <c r="E145" s="578"/>
      <c r="F145" s="581"/>
      <c r="G145" s="582"/>
      <c r="H145" s="236" t="s">
        <v>368</v>
      </c>
      <c r="I145" s="483"/>
      <c r="J145" s="483"/>
      <c r="K145" s="483"/>
      <c r="L145" s="483"/>
      <c r="M145" s="483"/>
      <c r="N145" s="483"/>
      <c r="O145" s="483"/>
      <c r="P145" s="483"/>
      <c r="Q145" s="483"/>
      <c r="R145" s="483"/>
      <c r="S145" s="483"/>
      <c r="T145" s="483"/>
      <c r="U145" s="483"/>
      <c r="V145" s="483"/>
      <c r="W145" s="483"/>
      <c r="X145" s="483"/>
      <c r="Y145" s="483"/>
      <c r="Z145" s="483"/>
      <c r="AA145" s="483"/>
      <c r="AB145" s="483"/>
      <c r="AC145" s="483"/>
      <c r="AD145" s="483"/>
      <c r="AE145" s="483"/>
      <c r="AF145" s="483"/>
      <c r="AG145" s="483"/>
      <c r="AH145" s="483"/>
      <c r="AI145" s="483"/>
      <c r="AJ145" s="483"/>
      <c r="AK145" s="483"/>
      <c r="AL145" s="483"/>
      <c r="AM145" s="483"/>
      <c r="AN145" s="587">
        <f>+SUM(I146:AM147)</f>
        <v>0</v>
      </c>
      <c r="AO145" s="563">
        <f>IF($AN$4="４週",AN145/4,AN145/(DAY(EOMONTH($I$20,0))/7))</f>
        <v>0</v>
      </c>
      <c r="AP145" s="590"/>
      <c r="AQ145" s="591"/>
      <c r="AR145" s="563" t="str">
        <f>IF(AN127="４週",AU146,AV146)</f>
        <v/>
      </c>
      <c r="AS145" s="211"/>
      <c r="AT145" s="206"/>
      <c r="AU145" s="237" t="s">
        <v>369</v>
      </c>
      <c r="AV145" s="237" t="s">
        <v>370</v>
      </c>
      <c r="AX145" s="237" t="s">
        <v>371</v>
      </c>
      <c r="AY145" s="237" t="s">
        <v>372</v>
      </c>
    </row>
    <row r="146" spans="1:51" ht="12" customHeight="1">
      <c r="A146" s="567"/>
      <c r="B146" s="570"/>
      <c r="C146" s="573"/>
      <c r="D146" s="576"/>
      <c r="E146" s="579"/>
      <c r="F146" s="583"/>
      <c r="G146" s="584"/>
      <c r="H146" s="238" t="s">
        <v>373</v>
      </c>
      <c r="I146" s="239" t="str">
        <f>IFERROR(VLOOKUP(I145,'P1'!$B:$AP,41,FALSE),"")</f>
        <v/>
      </c>
      <c r="J146" s="239" t="str">
        <f>IFERROR(VLOOKUP(J145,'P1'!$B:$AP,41,FALSE),"")</f>
        <v/>
      </c>
      <c r="K146" s="239" t="str">
        <f>IFERROR(VLOOKUP(K145,'P1'!$B:$AP,41,FALSE),"")</f>
        <v/>
      </c>
      <c r="L146" s="239" t="str">
        <f>IFERROR(VLOOKUP(L145,'P1'!$B:$AP,41,FALSE),"")</f>
        <v/>
      </c>
      <c r="M146" s="239" t="str">
        <f>IFERROR(VLOOKUP(M145,'P1'!$B:$AP,41,FALSE),"")</f>
        <v/>
      </c>
      <c r="N146" s="239" t="str">
        <f>IFERROR(VLOOKUP(N145,'P1'!$B:$AP,41,FALSE),"")</f>
        <v/>
      </c>
      <c r="O146" s="239" t="str">
        <f>IFERROR(VLOOKUP(O145,'P1'!$B:$AP,41,FALSE),"")</f>
        <v/>
      </c>
      <c r="P146" s="239" t="str">
        <f>IFERROR(VLOOKUP(P145,'P1'!$B:$AP,41,FALSE),"")</f>
        <v/>
      </c>
      <c r="Q146" s="239" t="str">
        <f>IFERROR(VLOOKUP(Q145,'P1'!$B:$AP,41,FALSE),"")</f>
        <v/>
      </c>
      <c r="R146" s="239" t="str">
        <f>IFERROR(VLOOKUP(R145,'P1'!$B:$AP,41,FALSE),"")</f>
        <v/>
      </c>
      <c r="S146" s="239" t="str">
        <f>IFERROR(VLOOKUP(S145,'P1'!$B:$AP,41,FALSE),"")</f>
        <v/>
      </c>
      <c r="T146" s="239" t="str">
        <f>IFERROR(VLOOKUP(T145,'P1'!$B:$AP,41,FALSE),"")</f>
        <v/>
      </c>
      <c r="U146" s="239" t="str">
        <f>IFERROR(VLOOKUP(U145,'P1'!$B:$AP,41,FALSE),"")</f>
        <v/>
      </c>
      <c r="V146" s="239" t="str">
        <f>IFERROR(VLOOKUP(V145,'P1'!$B:$AP,41,FALSE),"")</f>
        <v/>
      </c>
      <c r="W146" s="239" t="str">
        <f>IFERROR(VLOOKUP(W145,'P1'!$B:$AP,41,FALSE),"")</f>
        <v/>
      </c>
      <c r="X146" s="239" t="str">
        <f>IFERROR(VLOOKUP(X145,'P1'!$B:$AP,41,FALSE),"")</f>
        <v/>
      </c>
      <c r="Y146" s="239" t="str">
        <f>IFERROR(VLOOKUP(Y145,'P1'!$B:$AP,41,FALSE),"")</f>
        <v/>
      </c>
      <c r="Z146" s="239" t="str">
        <f>IFERROR(VLOOKUP(Z145,'P1'!$B:$AP,41,FALSE),"")</f>
        <v/>
      </c>
      <c r="AA146" s="239" t="str">
        <f>IFERROR(VLOOKUP(AA145,'P1'!$B:$AP,41,FALSE),"")</f>
        <v/>
      </c>
      <c r="AB146" s="239" t="str">
        <f>IFERROR(VLOOKUP(AB145,'P1'!$B:$AP,41,FALSE),"")</f>
        <v/>
      </c>
      <c r="AC146" s="239" t="str">
        <f>IFERROR(VLOOKUP(AC145,'P1'!$B:$AP,41,FALSE),"")</f>
        <v/>
      </c>
      <c r="AD146" s="239" t="str">
        <f>IFERROR(VLOOKUP(AD145,'P1'!$B:$AP,41,FALSE),"")</f>
        <v/>
      </c>
      <c r="AE146" s="239" t="str">
        <f>IFERROR(VLOOKUP(AE145,'P1'!$B:$AP,41,FALSE),"")</f>
        <v/>
      </c>
      <c r="AF146" s="239" t="str">
        <f>IFERROR(VLOOKUP(AF145,'P1'!$B:$AP,41,FALSE),"")</f>
        <v/>
      </c>
      <c r="AG146" s="239" t="str">
        <f>IFERROR(VLOOKUP(AG145,'P1'!$B:$AP,41,FALSE),"")</f>
        <v/>
      </c>
      <c r="AH146" s="239" t="str">
        <f>IFERROR(VLOOKUP(AH145,'P1'!$B:$AP,41,FALSE),"")</f>
        <v/>
      </c>
      <c r="AI146" s="239" t="str">
        <f>IFERROR(VLOOKUP(AI145,'P1'!$B:$AP,41,FALSE),"")</f>
        <v/>
      </c>
      <c r="AJ146" s="239" t="str">
        <f>IFERROR(VLOOKUP(AJ145,'P1'!$B:$AP,41,FALSE),"")</f>
        <v/>
      </c>
      <c r="AK146" s="239" t="str">
        <f>IFERROR(VLOOKUP(AK145,'P1'!$B:$AP,41,FALSE),"")</f>
        <v/>
      </c>
      <c r="AL146" s="239" t="str">
        <f>IFERROR(VLOOKUP(AL145,'P1'!$B:$AP,41,FALSE),"")</f>
        <v/>
      </c>
      <c r="AM146" s="239" t="str">
        <f>IFERROR(VLOOKUP(AM145,'P1'!$B:$AP,41,FALSE),"")</f>
        <v/>
      </c>
      <c r="AN146" s="588"/>
      <c r="AO146" s="564"/>
      <c r="AP146" s="592"/>
      <c r="AQ146" s="593"/>
      <c r="AR146" s="564"/>
      <c r="AS146" s="205"/>
      <c r="AT146" s="206"/>
      <c r="AU146" s="240" t="str">
        <f>IFERROR(IF($D145="□",ROUNDDOWN($AO145/$AK$7,1),ROUNDDOWN($AO145/$AK$9,1)),"")</f>
        <v/>
      </c>
      <c r="AV146" s="240" t="str">
        <f>IFERROR(IF($D145="□",ROUNDDOWN($AN145/$AO$7,1),ROUNDDOWN($AN145/$AO$9,1)),"")</f>
        <v/>
      </c>
      <c r="AX146" s="240" t="str">
        <f>IFERROR(IF($D145="□",(VLOOKUP(F145,'[8]ますた君 '!$C:$E,3,FALSE)/($AK$7*4)),(VLOOKUP(F145,'[8]ますた君 '!$C:$E,3,FALSE)/($AK$9*4))),"")</f>
        <v/>
      </c>
      <c r="AY146" s="240" t="str">
        <f>IFERROR(IF($D145="□",(VLOOKUP(F145,'[8]ますた君 '!$C:$E,3,FALSE)/$AO$7),(VLOOKUP(F145,'[8]ますた君 '!$C:$E,3,FALSE)/$AO$9)),"")</f>
        <v/>
      </c>
    </row>
    <row r="147" spans="1:51" ht="12" customHeight="1">
      <c r="A147" s="568"/>
      <c r="B147" s="571"/>
      <c r="C147" s="574"/>
      <c r="D147" s="577"/>
      <c r="E147" s="580"/>
      <c r="F147" s="585"/>
      <c r="G147" s="586"/>
      <c r="H147" s="241" t="s">
        <v>374</v>
      </c>
      <c r="I147" s="239" t="str">
        <f>IFERROR(VLOOKUP(I145,'P1'!$B:$AP,31,FALSE),"")</f>
        <v/>
      </c>
      <c r="J147" s="239" t="str">
        <f>IFERROR(VLOOKUP(J145,'P1'!$B:$AP,31,FALSE),"")</f>
        <v/>
      </c>
      <c r="K147" s="239" t="str">
        <f>IFERROR(VLOOKUP(K145,'P1'!$B:$AP,31,FALSE),"")</f>
        <v/>
      </c>
      <c r="L147" s="239" t="str">
        <f>IFERROR(VLOOKUP(L145,'P1'!$B:$AP,31,FALSE),"")</f>
        <v/>
      </c>
      <c r="M147" s="239" t="str">
        <f>IFERROR(VLOOKUP(M145,'P1'!$B:$AP,31,FALSE),"")</f>
        <v/>
      </c>
      <c r="N147" s="239" t="str">
        <f>IFERROR(VLOOKUP(N145,'P1'!$B:$AP,31,FALSE),"")</f>
        <v/>
      </c>
      <c r="O147" s="239" t="str">
        <f>IFERROR(VLOOKUP(O145,'P1'!$B:$AP,31,FALSE),"")</f>
        <v/>
      </c>
      <c r="P147" s="239" t="str">
        <f>IFERROR(VLOOKUP(P145,'P1'!$B:$AP,31,FALSE),"")</f>
        <v/>
      </c>
      <c r="Q147" s="239" t="str">
        <f>IFERROR(VLOOKUP(Q145,'P1'!$B:$AP,31,FALSE),"")</f>
        <v/>
      </c>
      <c r="R147" s="239" t="str">
        <f>IFERROR(VLOOKUP(R145,'P1'!$B:$AP,31,FALSE),"")</f>
        <v/>
      </c>
      <c r="S147" s="239" t="str">
        <f>IFERROR(VLOOKUP(S145,'P1'!$B:$AP,31,FALSE),"")</f>
        <v/>
      </c>
      <c r="T147" s="239" t="str">
        <f>IFERROR(VLOOKUP(T145,'P1'!$B:$AP,31,FALSE),"")</f>
        <v/>
      </c>
      <c r="U147" s="239" t="str">
        <f>IFERROR(VLOOKUP(U145,'P1'!$B:$AP,31,FALSE),"")</f>
        <v/>
      </c>
      <c r="V147" s="239" t="str">
        <f>IFERROR(VLOOKUP(V145,'P1'!$B:$AP,31,FALSE),"")</f>
        <v/>
      </c>
      <c r="W147" s="239" t="str">
        <f>IFERROR(VLOOKUP(W145,'P1'!$B:$AP,31,FALSE),"")</f>
        <v/>
      </c>
      <c r="X147" s="239" t="str">
        <f>IFERROR(VLOOKUP(X145,'P1'!$B:$AP,31,FALSE),"")</f>
        <v/>
      </c>
      <c r="Y147" s="239" t="str">
        <f>IFERROR(VLOOKUP(Y145,'P1'!$B:$AP,31,FALSE),"")</f>
        <v/>
      </c>
      <c r="Z147" s="239" t="str">
        <f>IFERROR(VLOOKUP(Z145,'P1'!$B:$AP,31,FALSE),"")</f>
        <v/>
      </c>
      <c r="AA147" s="239" t="str">
        <f>IFERROR(VLOOKUP(AA145,'P1'!$B:$AP,31,FALSE),"")</f>
        <v/>
      </c>
      <c r="AB147" s="239" t="str">
        <f>IFERROR(VLOOKUP(AB145,'P1'!$B:$AP,31,FALSE),"")</f>
        <v/>
      </c>
      <c r="AC147" s="239" t="str">
        <f>IFERROR(VLOOKUP(AC145,'P1'!$B:$AP,31,FALSE),"")</f>
        <v/>
      </c>
      <c r="AD147" s="239" t="str">
        <f>IFERROR(VLOOKUP(AD145,'P1'!$B:$AP,31,FALSE),"")</f>
        <v/>
      </c>
      <c r="AE147" s="239" t="str">
        <f>IFERROR(VLOOKUP(AE145,'P1'!$B:$AP,31,FALSE),"")</f>
        <v/>
      </c>
      <c r="AF147" s="239" t="str">
        <f>IFERROR(VLOOKUP(AF145,'P1'!$B:$AP,31,FALSE),"")</f>
        <v/>
      </c>
      <c r="AG147" s="239" t="str">
        <f>IFERROR(VLOOKUP(AG145,'P1'!$B:$AP,31,FALSE),"")</f>
        <v/>
      </c>
      <c r="AH147" s="239" t="str">
        <f>IFERROR(VLOOKUP(AH145,'P1'!$B:$AP,31,FALSE),"")</f>
        <v/>
      </c>
      <c r="AI147" s="239" t="str">
        <f>IFERROR(VLOOKUP(AI145,'P1'!$B:$AP,31,FALSE),"")</f>
        <v/>
      </c>
      <c r="AJ147" s="239" t="str">
        <f>IFERROR(VLOOKUP(AJ145,'P1'!$B:$AP,31,FALSE),"")</f>
        <v/>
      </c>
      <c r="AK147" s="239" t="str">
        <f>IFERROR(VLOOKUP(AK145,'P1'!$B:$AP,31,FALSE),"")</f>
        <v/>
      </c>
      <c r="AL147" s="239" t="str">
        <f>IFERROR(VLOOKUP(AL145,'P1'!$B:$AP,31,FALSE),"")</f>
        <v/>
      </c>
      <c r="AM147" s="239" t="str">
        <f>IFERROR(VLOOKUP(AM145,'P1'!$B:$AP,31,FALSE),"")</f>
        <v/>
      </c>
      <c r="AN147" s="589"/>
      <c r="AO147" s="565"/>
      <c r="AP147" s="594"/>
      <c r="AQ147" s="595"/>
      <c r="AR147" s="565"/>
      <c r="AS147" s="205"/>
      <c r="AT147" s="206"/>
      <c r="AU147" s="242"/>
      <c r="AV147" s="242"/>
      <c r="AX147" s="242"/>
      <c r="AY147" s="242"/>
    </row>
    <row r="148" spans="1:51" ht="12" customHeight="1">
      <c r="A148" s="566">
        <v>43</v>
      </c>
      <c r="B148" s="569"/>
      <c r="C148" s="572"/>
      <c r="D148" s="575" t="s">
        <v>243</v>
      </c>
      <c r="E148" s="578"/>
      <c r="F148" s="581"/>
      <c r="G148" s="582"/>
      <c r="H148" s="236" t="s">
        <v>368</v>
      </c>
      <c r="I148" s="483"/>
      <c r="J148" s="483"/>
      <c r="K148" s="483"/>
      <c r="L148" s="483"/>
      <c r="M148" s="483"/>
      <c r="N148" s="483"/>
      <c r="O148" s="483"/>
      <c r="P148" s="483"/>
      <c r="Q148" s="483"/>
      <c r="R148" s="483"/>
      <c r="S148" s="483"/>
      <c r="T148" s="483"/>
      <c r="U148" s="483"/>
      <c r="V148" s="483"/>
      <c r="W148" s="483"/>
      <c r="X148" s="483"/>
      <c r="Y148" s="483"/>
      <c r="Z148" s="483"/>
      <c r="AA148" s="483"/>
      <c r="AB148" s="483"/>
      <c r="AC148" s="483"/>
      <c r="AD148" s="483"/>
      <c r="AE148" s="483"/>
      <c r="AF148" s="483"/>
      <c r="AG148" s="483"/>
      <c r="AH148" s="483"/>
      <c r="AI148" s="483"/>
      <c r="AJ148" s="483"/>
      <c r="AK148" s="483"/>
      <c r="AL148" s="483"/>
      <c r="AM148" s="483"/>
      <c r="AN148" s="587">
        <f>+SUM(I149:AM150)</f>
        <v>0</v>
      </c>
      <c r="AO148" s="563">
        <f>IF($AN$4="４週",AN148/4,AN148/(DAY(EOMONTH($I$20,0))/7))</f>
        <v>0</v>
      </c>
      <c r="AP148" s="590"/>
      <c r="AQ148" s="591"/>
      <c r="AR148" s="563" t="str">
        <f>IF(AN137="４週",AU149,AV149)</f>
        <v/>
      </c>
      <c r="AS148" s="205"/>
      <c r="AT148" s="206"/>
      <c r="AU148" s="237" t="s">
        <v>369</v>
      </c>
      <c r="AV148" s="237" t="s">
        <v>370</v>
      </c>
      <c r="AX148" s="237" t="s">
        <v>371</v>
      </c>
      <c r="AY148" s="237" t="s">
        <v>372</v>
      </c>
    </row>
    <row r="149" spans="1:51" ht="12" customHeight="1">
      <c r="A149" s="567"/>
      <c r="B149" s="570"/>
      <c r="C149" s="573"/>
      <c r="D149" s="576"/>
      <c r="E149" s="579"/>
      <c r="F149" s="583"/>
      <c r="G149" s="584"/>
      <c r="H149" s="238" t="s">
        <v>373</v>
      </c>
      <c r="I149" s="239" t="str">
        <f>IFERROR(VLOOKUP(I148,'P1'!$B:$AP,41,FALSE),"")</f>
        <v/>
      </c>
      <c r="J149" s="239" t="str">
        <f>IFERROR(VLOOKUP(J148,'P1'!$B:$AP,41,FALSE),"")</f>
        <v/>
      </c>
      <c r="K149" s="239" t="str">
        <f>IFERROR(VLOOKUP(K148,'P1'!$B:$AP,41,FALSE),"")</f>
        <v/>
      </c>
      <c r="L149" s="239" t="str">
        <f>IFERROR(VLOOKUP(L148,'P1'!$B:$AP,41,FALSE),"")</f>
        <v/>
      </c>
      <c r="M149" s="239" t="str">
        <f>IFERROR(VLOOKUP(M148,'P1'!$B:$AP,41,FALSE),"")</f>
        <v/>
      </c>
      <c r="N149" s="239" t="str">
        <f>IFERROR(VLOOKUP(N148,'P1'!$B:$AP,41,FALSE),"")</f>
        <v/>
      </c>
      <c r="O149" s="239" t="str">
        <f>IFERROR(VLOOKUP(O148,'P1'!$B:$AP,41,FALSE),"")</f>
        <v/>
      </c>
      <c r="P149" s="239" t="str">
        <f>IFERROR(VLOOKUP(P148,'P1'!$B:$AP,41,FALSE),"")</f>
        <v/>
      </c>
      <c r="Q149" s="239" t="str">
        <f>IFERROR(VLOOKUP(Q148,'P1'!$B:$AP,41,FALSE),"")</f>
        <v/>
      </c>
      <c r="R149" s="239" t="str">
        <f>IFERROR(VLOOKUP(R148,'P1'!$B:$AP,41,FALSE),"")</f>
        <v/>
      </c>
      <c r="S149" s="239" t="str">
        <f>IFERROR(VLOOKUP(S148,'P1'!$B:$AP,41,FALSE),"")</f>
        <v/>
      </c>
      <c r="T149" s="239" t="str">
        <f>IFERROR(VLOOKUP(T148,'P1'!$B:$AP,41,FALSE),"")</f>
        <v/>
      </c>
      <c r="U149" s="239" t="str">
        <f>IFERROR(VLOOKUP(U148,'P1'!$B:$AP,41,FALSE),"")</f>
        <v/>
      </c>
      <c r="V149" s="239" t="str">
        <f>IFERROR(VLOOKUP(V148,'P1'!$B:$AP,41,FALSE),"")</f>
        <v/>
      </c>
      <c r="W149" s="239" t="str">
        <f>IFERROR(VLOOKUP(W148,'P1'!$B:$AP,41,FALSE),"")</f>
        <v/>
      </c>
      <c r="X149" s="239" t="str">
        <f>IFERROR(VLOOKUP(X148,'P1'!$B:$AP,41,FALSE),"")</f>
        <v/>
      </c>
      <c r="Y149" s="239" t="str">
        <f>IFERROR(VLOOKUP(Y148,'P1'!$B:$AP,41,FALSE),"")</f>
        <v/>
      </c>
      <c r="Z149" s="239" t="str">
        <f>IFERROR(VLOOKUP(Z148,'P1'!$B:$AP,41,FALSE),"")</f>
        <v/>
      </c>
      <c r="AA149" s="239" t="str">
        <f>IFERROR(VLOOKUP(AA148,'P1'!$B:$AP,41,FALSE),"")</f>
        <v/>
      </c>
      <c r="AB149" s="239" t="str">
        <f>IFERROR(VLOOKUP(AB148,'P1'!$B:$AP,41,FALSE),"")</f>
        <v/>
      </c>
      <c r="AC149" s="239" t="str">
        <f>IFERROR(VLOOKUP(AC148,'P1'!$B:$AP,41,FALSE),"")</f>
        <v/>
      </c>
      <c r="AD149" s="239" t="str">
        <f>IFERROR(VLOOKUP(AD148,'P1'!$B:$AP,41,FALSE),"")</f>
        <v/>
      </c>
      <c r="AE149" s="239" t="str">
        <f>IFERROR(VLOOKUP(AE148,'P1'!$B:$AP,41,FALSE),"")</f>
        <v/>
      </c>
      <c r="AF149" s="239" t="str">
        <f>IFERROR(VLOOKUP(AF148,'P1'!$B:$AP,41,FALSE),"")</f>
        <v/>
      </c>
      <c r="AG149" s="239" t="str">
        <f>IFERROR(VLOOKUP(AG148,'P1'!$B:$AP,41,FALSE),"")</f>
        <v/>
      </c>
      <c r="AH149" s="239" t="str">
        <f>IFERROR(VLOOKUP(AH148,'P1'!$B:$AP,41,FALSE),"")</f>
        <v/>
      </c>
      <c r="AI149" s="239" t="str">
        <f>IFERROR(VLOOKUP(AI148,'P1'!$B:$AP,41,FALSE),"")</f>
        <v/>
      </c>
      <c r="AJ149" s="239" t="str">
        <f>IFERROR(VLOOKUP(AJ148,'P1'!$B:$AP,41,FALSE),"")</f>
        <v/>
      </c>
      <c r="AK149" s="239" t="str">
        <f>IFERROR(VLOOKUP(AK148,'P1'!$B:$AP,41,FALSE),"")</f>
        <v/>
      </c>
      <c r="AL149" s="239" t="str">
        <f>IFERROR(VLOOKUP(AL148,'P1'!$B:$AP,41,FALSE),"")</f>
        <v/>
      </c>
      <c r="AM149" s="239" t="str">
        <f>IFERROR(VLOOKUP(AM148,'P1'!$B:$AP,41,FALSE),"")</f>
        <v/>
      </c>
      <c r="AN149" s="588"/>
      <c r="AO149" s="564"/>
      <c r="AP149" s="592"/>
      <c r="AQ149" s="593"/>
      <c r="AR149" s="564"/>
      <c r="AS149" s="205"/>
      <c r="AT149" s="206"/>
      <c r="AU149" s="240" t="str">
        <f>IFERROR(IF($D148="□",ROUNDDOWN($AO148/$AK$7,1),ROUNDDOWN($AO148/$AK$9,1)),"")</f>
        <v/>
      </c>
      <c r="AV149" s="240" t="str">
        <f>IFERROR(IF($D148="□",ROUNDDOWN($AN148/$AO$7,1),ROUNDDOWN($AN148/$AO$9,1)),"")</f>
        <v/>
      </c>
      <c r="AX149" s="240" t="str">
        <f>IFERROR(IF($D148="□",(VLOOKUP(F148,'[8]ますた君 '!$C:$E,3,FALSE)/($AK$7*4)),(VLOOKUP(F148,'[8]ますた君 '!$C:$E,3,FALSE)/($AK$9*4))),"")</f>
        <v/>
      </c>
      <c r="AY149" s="240" t="str">
        <f>IFERROR(IF($D148="□",(VLOOKUP(F148,'[8]ますた君 '!$C:$E,3,FALSE)/$AO$7),(VLOOKUP(F148,'[8]ますた君 '!$C:$E,3,FALSE)/$AO$9)),"")</f>
        <v/>
      </c>
    </row>
    <row r="150" spans="1:51" ht="12" customHeight="1">
      <c r="A150" s="568"/>
      <c r="B150" s="571"/>
      <c r="C150" s="574"/>
      <c r="D150" s="577"/>
      <c r="E150" s="580"/>
      <c r="F150" s="585"/>
      <c r="G150" s="586"/>
      <c r="H150" s="241" t="s">
        <v>374</v>
      </c>
      <c r="I150" s="239" t="str">
        <f>IFERROR(VLOOKUP(I148,'P1'!$B:$AP,31,FALSE),"")</f>
        <v/>
      </c>
      <c r="J150" s="239" t="str">
        <f>IFERROR(VLOOKUP(J148,'P1'!$B:$AP,31,FALSE),"")</f>
        <v/>
      </c>
      <c r="K150" s="239" t="str">
        <f>IFERROR(VLOOKUP(K148,'P1'!$B:$AP,31,FALSE),"")</f>
        <v/>
      </c>
      <c r="L150" s="239" t="str">
        <f>IFERROR(VLOOKUP(L148,'P1'!$B:$AP,31,FALSE),"")</f>
        <v/>
      </c>
      <c r="M150" s="239" t="str">
        <f>IFERROR(VLOOKUP(M148,'P1'!$B:$AP,31,FALSE),"")</f>
        <v/>
      </c>
      <c r="N150" s="239" t="str">
        <f>IFERROR(VLOOKUP(N148,'P1'!$B:$AP,31,FALSE),"")</f>
        <v/>
      </c>
      <c r="O150" s="239" t="str">
        <f>IFERROR(VLOOKUP(O148,'P1'!$B:$AP,31,FALSE),"")</f>
        <v/>
      </c>
      <c r="P150" s="239" t="str">
        <f>IFERROR(VLOOKUP(P148,'P1'!$B:$AP,31,FALSE),"")</f>
        <v/>
      </c>
      <c r="Q150" s="239" t="str">
        <f>IFERROR(VLOOKUP(Q148,'P1'!$B:$AP,31,FALSE),"")</f>
        <v/>
      </c>
      <c r="R150" s="239" t="str">
        <f>IFERROR(VLOOKUP(R148,'P1'!$B:$AP,31,FALSE),"")</f>
        <v/>
      </c>
      <c r="S150" s="239" t="str">
        <f>IFERROR(VLOOKUP(S148,'P1'!$B:$AP,31,FALSE),"")</f>
        <v/>
      </c>
      <c r="T150" s="239" t="str">
        <f>IFERROR(VLOOKUP(T148,'P1'!$B:$AP,31,FALSE),"")</f>
        <v/>
      </c>
      <c r="U150" s="239" t="str">
        <f>IFERROR(VLOOKUP(U148,'P1'!$B:$AP,31,FALSE),"")</f>
        <v/>
      </c>
      <c r="V150" s="239" t="str">
        <f>IFERROR(VLOOKUP(V148,'P1'!$B:$AP,31,FALSE),"")</f>
        <v/>
      </c>
      <c r="W150" s="239" t="str">
        <f>IFERROR(VLOOKUP(W148,'P1'!$B:$AP,31,FALSE),"")</f>
        <v/>
      </c>
      <c r="X150" s="239" t="str">
        <f>IFERROR(VLOOKUP(X148,'P1'!$B:$AP,31,FALSE),"")</f>
        <v/>
      </c>
      <c r="Y150" s="239" t="str">
        <f>IFERROR(VLOOKUP(Y148,'P1'!$B:$AP,31,FALSE),"")</f>
        <v/>
      </c>
      <c r="Z150" s="239" t="str">
        <f>IFERROR(VLOOKUP(Z148,'P1'!$B:$AP,31,FALSE),"")</f>
        <v/>
      </c>
      <c r="AA150" s="239" t="str">
        <f>IFERROR(VLOOKUP(AA148,'P1'!$B:$AP,31,FALSE),"")</f>
        <v/>
      </c>
      <c r="AB150" s="239" t="str">
        <f>IFERROR(VLOOKUP(AB148,'P1'!$B:$AP,31,FALSE),"")</f>
        <v/>
      </c>
      <c r="AC150" s="239" t="str">
        <f>IFERROR(VLOOKUP(AC148,'P1'!$B:$AP,31,FALSE),"")</f>
        <v/>
      </c>
      <c r="AD150" s="239" t="str">
        <f>IFERROR(VLOOKUP(AD148,'P1'!$B:$AP,31,FALSE),"")</f>
        <v/>
      </c>
      <c r="AE150" s="239" t="str">
        <f>IFERROR(VLOOKUP(AE148,'P1'!$B:$AP,31,FALSE),"")</f>
        <v/>
      </c>
      <c r="AF150" s="239" t="str">
        <f>IFERROR(VLOOKUP(AF148,'P1'!$B:$AP,31,FALSE),"")</f>
        <v/>
      </c>
      <c r="AG150" s="239" t="str">
        <f>IFERROR(VLOOKUP(AG148,'P1'!$B:$AP,31,FALSE),"")</f>
        <v/>
      </c>
      <c r="AH150" s="239" t="str">
        <f>IFERROR(VLOOKUP(AH148,'P1'!$B:$AP,31,FALSE),"")</f>
        <v/>
      </c>
      <c r="AI150" s="239" t="str">
        <f>IFERROR(VLOOKUP(AI148,'P1'!$B:$AP,31,FALSE),"")</f>
        <v/>
      </c>
      <c r="AJ150" s="239" t="str">
        <f>IFERROR(VLOOKUP(AJ148,'P1'!$B:$AP,31,FALSE),"")</f>
        <v/>
      </c>
      <c r="AK150" s="239" t="str">
        <f>IFERROR(VLOOKUP(AK148,'P1'!$B:$AP,31,FALSE),"")</f>
        <v/>
      </c>
      <c r="AL150" s="239" t="str">
        <f>IFERROR(VLOOKUP(AL148,'P1'!$B:$AP,31,FALSE),"")</f>
        <v/>
      </c>
      <c r="AM150" s="239" t="str">
        <f>IFERROR(VLOOKUP(AM148,'P1'!$B:$AP,31,FALSE),"")</f>
        <v/>
      </c>
      <c r="AN150" s="589"/>
      <c r="AO150" s="565"/>
      <c r="AP150" s="594"/>
      <c r="AQ150" s="595"/>
      <c r="AR150" s="565"/>
      <c r="AS150" s="205"/>
      <c r="AT150" s="206"/>
      <c r="AU150" s="242"/>
      <c r="AV150" s="242"/>
      <c r="AX150" s="242"/>
      <c r="AY150" s="242"/>
    </row>
    <row r="151" spans="1:51" ht="12" customHeight="1">
      <c r="A151" s="566">
        <v>44</v>
      </c>
      <c r="B151" s="569"/>
      <c r="C151" s="572"/>
      <c r="D151" s="575" t="s">
        <v>243</v>
      </c>
      <c r="E151" s="578"/>
      <c r="F151" s="581"/>
      <c r="G151" s="582"/>
      <c r="H151" s="236" t="s">
        <v>368</v>
      </c>
      <c r="I151" s="483"/>
      <c r="J151" s="483"/>
      <c r="K151" s="483"/>
      <c r="L151" s="483"/>
      <c r="M151" s="483"/>
      <c r="N151" s="483"/>
      <c r="O151" s="483"/>
      <c r="P151" s="483"/>
      <c r="Q151" s="483"/>
      <c r="R151" s="483"/>
      <c r="S151" s="483"/>
      <c r="T151" s="483"/>
      <c r="U151" s="483"/>
      <c r="V151" s="483"/>
      <c r="W151" s="483"/>
      <c r="X151" s="483"/>
      <c r="Y151" s="483"/>
      <c r="Z151" s="483"/>
      <c r="AA151" s="483"/>
      <c r="AB151" s="483"/>
      <c r="AC151" s="483"/>
      <c r="AD151" s="483"/>
      <c r="AE151" s="483"/>
      <c r="AF151" s="483"/>
      <c r="AG151" s="483"/>
      <c r="AH151" s="483"/>
      <c r="AI151" s="483"/>
      <c r="AJ151" s="483"/>
      <c r="AK151" s="483"/>
      <c r="AL151" s="483"/>
      <c r="AM151" s="483"/>
      <c r="AN151" s="587">
        <f>+SUM(I152:AM153)</f>
        <v>0</v>
      </c>
      <c r="AO151" s="563">
        <f>IF($AN$4="４週",AN151/4,AN151/(DAY(EOMONTH($I$20,0))/7))</f>
        <v>0</v>
      </c>
      <c r="AP151" s="590"/>
      <c r="AQ151" s="591"/>
      <c r="AR151" s="563" t="str">
        <f>IF(AN140="４週",AU152,AV152)</f>
        <v/>
      </c>
      <c r="AS151" s="211"/>
      <c r="AT151" s="206"/>
      <c r="AU151" s="237" t="s">
        <v>369</v>
      </c>
      <c r="AV151" s="237" t="s">
        <v>370</v>
      </c>
      <c r="AX151" s="237" t="s">
        <v>371</v>
      </c>
      <c r="AY151" s="237" t="s">
        <v>372</v>
      </c>
    </row>
    <row r="152" spans="1:51" ht="12" customHeight="1">
      <c r="A152" s="567"/>
      <c r="B152" s="570"/>
      <c r="C152" s="573"/>
      <c r="D152" s="576"/>
      <c r="E152" s="579"/>
      <c r="F152" s="583"/>
      <c r="G152" s="584"/>
      <c r="H152" s="238" t="s">
        <v>373</v>
      </c>
      <c r="I152" s="239" t="str">
        <f>IFERROR(VLOOKUP(I151,'P1'!$B:$AP,41,FALSE),"")</f>
        <v/>
      </c>
      <c r="J152" s="243" t="str">
        <f>IFERROR(VLOOKUP(J151,'P1'!$B:$AP,41,FALSE),"")</f>
        <v/>
      </c>
      <c r="K152" s="239" t="str">
        <f>IFERROR(VLOOKUP(K151,'P1'!$B:$AP,41,FALSE),"")</f>
        <v/>
      </c>
      <c r="L152" s="239" t="str">
        <f>IFERROR(VLOOKUP(L151,'P1'!$B:$AP,41,FALSE),"")</f>
        <v/>
      </c>
      <c r="M152" s="239" t="str">
        <f>IFERROR(VLOOKUP(M151,'P1'!$B:$AP,41,FALSE),"")</f>
        <v/>
      </c>
      <c r="N152" s="239" t="str">
        <f>IFERROR(VLOOKUP(N151,'P1'!$B:$AP,41,FALSE),"")</f>
        <v/>
      </c>
      <c r="O152" s="239" t="str">
        <f>IFERROR(VLOOKUP(O151,'P1'!$B:$AP,41,FALSE),"")</f>
        <v/>
      </c>
      <c r="P152" s="239" t="str">
        <f>IFERROR(VLOOKUP(P151,'P1'!$B:$AP,41,FALSE),"")</f>
        <v/>
      </c>
      <c r="Q152" s="239" t="str">
        <f>IFERROR(VLOOKUP(Q151,'P1'!$B:$AP,41,FALSE),"")</f>
        <v/>
      </c>
      <c r="R152" s="239" t="str">
        <f>IFERROR(VLOOKUP(R151,'P1'!$B:$AP,41,FALSE),"")</f>
        <v/>
      </c>
      <c r="S152" s="239" t="str">
        <f>IFERROR(VLOOKUP(S151,'P1'!$B:$AP,41,FALSE),"")</f>
        <v/>
      </c>
      <c r="T152" s="239" t="str">
        <f>IFERROR(VLOOKUP(T151,'P1'!$B:$AP,41,FALSE),"")</f>
        <v/>
      </c>
      <c r="U152" s="239" t="str">
        <f>IFERROR(VLOOKUP(U151,'P1'!$B:$AP,41,FALSE),"")</f>
        <v/>
      </c>
      <c r="V152" s="239" t="str">
        <f>IFERROR(VLOOKUP(V151,'P1'!$B:$AP,41,FALSE),"")</f>
        <v/>
      </c>
      <c r="W152" s="239" t="str">
        <f>IFERROR(VLOOKUP(W151,'P1'!$B:$AP,41,FALSE),"")</f>
        <v/>
      </c>
      <c r="X152" s="239" t="str">
        <f>IFERROR(VLOOKUP(X151,'P1'!$B:$AP,41,FALSE),"")</f>
        <v/>
      </c>
      <c r="Y152" s="239" t="str">
        <f>IFERROR(VLOOKUP(Y151,'P1'!$B:$AP,41,FALSE),"")</f>
        <v/>
      </c>
      <c r="Z152" s="239" t="str">
        <f>IFERROR(VLOOKUP(Z151,'P1'!$B:$AP,41,FALSE),"")</f>
        <v/>
      </c>
      <c r="AA152" s="239" t="str">
        <f>IFERROR(VLOOKUP(AA151,'P1'!$B:$AP,41,FALSE),"")</f>
        <v/>
      </c>
      <c r="AB152" s="239" t="str">
        <f>IFERROR(VLOOKUP(AB151,'P1'!$B:$AP,41,FALSE),"")</f>
        <v/>
      </c>
      <c r="AC152" s="239" t="str">
        <f>IFERROR(VLOOKUP(AC151,'P1'!$B:$AP,41,FALSE),"")</f>
        <v/>
      </c>
      <c r="AD152" s="239" t="str">
        <f>IFERROR(VLOOKUP(AD151,'P1'!$B:$AP,41,FALSE),"")</f>
        <v/>
      </c>
      <c r="AE152" s="239" t="str">
        <f>IFERROR(VLOOKUP(AE151,'P1'!$B:$AP,41,FALSE),"")</f>
        <v/>
      </c>
      <c r="AF152" s="239" t="str">
        <f>IFERROR(VLOOKUP(AF151,'P1'!$B:$AP,41,FALSE),"")</f>
        <v/>
      </c>
      <c r="AG152" s="239" t="str">
        <f>IFERROR(VLOOKUP(AG151,'P1'!$B:$AP,41,FALSE),"")</f>
        <v/>
      </c>
      <c r="AH152" s="239" t="str">
        <f>IFERROR(VLOOKUP(AH151,'P1'!$B:$AP,41,FALSE),"")</f>
        <v/>
      </c>
      <c r="AI152" s="239" t="str">
        <f>IFERROR(VLOOKUP(AI151,'P1'!$B:$AP,41,FALSE),"")</f>
        <v/>
      </c>
      <c r="AJ152" s="239" t="str">
        <f>IFERROR(VLOOKUP(AJ151,'P1'!$B:$AP,41,FALSE),"")</f>
        <v/>
      </c>
      <c r="AK152" s="239" t="str">
        <f>IFERROR(VLOOKUP(AK151,'P1'!$B:$AP,41,FALSE),"")</f>
        <v/>
      </c>
      <c r="AL152" s="239" t="str">
        <f>IFERROR(VLOOKUP(AL151,'P1'!$B:$AP,41,FALSE),"")</f>
        <v/>
      </c>
      <c r="AM152" s="239" t="str">
        <f>IFERROR(VLOOKUP(AM151,'P1'!$B:$AP,41,FALSE),"")</f>
        <v/>
      </c>
      <c r="AN152" s="588"/>
      <c r="AO152" s="564"/>
      <c r="AP152" s="592"/>
      <c r="AQ152" s="593"/>
      <c r="AR152" s="564"/>
      <c r="AS152" s="211"/>
      <c r="AT152" s="206"/>
      <c r="AU152" s="240" t="str">
        <f>IFERROR(IF($D151="□",ROUNDDOWN($AO151/$AK$7,1),ROUNDDOWN($AO151/$AK$9,1)),"")</f>
        <v/>
      </c>
      <c r="AV152" s="240" t="str">
        <f>IFERROR(IF($D151="□",ROUNDDOWN($AN151/$AO$7,1),ROUNDDOWN($AN151/$AO$9,1)),"")</f>
        <v/>
      </c>
      <c r="AX152" s="240" t="str">
        <f>IFERROR(IF($D151="□",(VLOOKUP(F151,'[8]ますた君 '!$C:$E,3,FALSE)/($AK$7*4)),(VLOOKUP(F151,'[8]ますた君 '!$C:$E,3,FALSE)/($AK$9*4))),"")</f>
        <v/>
      </c>
      <c r="AY152" s="240" t="str">
        <f>IFERROR(IF($D151="□",(VLOOKUP(F151,'[8]ますた君 '!$C:$E,3,FALSE)/$AO$7),(VLOOKUP(F151,'[8]ますた君 '!$C:$E,3,FALSE)/$AO$9)),"")</f>
        <v/>
      </c>
    </row>
    <row r="153" spans="1:51" ht="12" customHeight="1">
      <c r="A153" s="568"/>
      <c r="B153" s="571"/>
      <c r="C153" s="574"/>
      <c r="D153" s="577"/>
      <c r="E153" s="580"/>
      <c r="F153" s="585"/>
      <c r="G153" s="586"/>
      <c r="H153" s="241" t="s">
        <v>374</v>
      </c>
      <c r="I153" s="239" t="str">
        <f>IFERROR(VLOOKUP(I151,'P1'!$B:$AP,31,FALSE),"")</f>
        <v/>
      </c>
      <c r="J153" s="239" t="str">
        <f>IFERROR(VLOOKUP(J151,'P1'!$B:$AP,31,FALSE),"")</f>
        <v/>
      </c>
      <c r="K153" s="239" t="str">
        <f>IFERROR(VLOOKUP(K151,'P1'!$B:$AP,31,FALSE),"")</f>
        <v/>
      </c>
      <c r="L153" s="239" t="str">
        <f>IFERROR(VLOOKUP(L151,'P1'!$B:$AP,31,FALSE),"")</f>
        <v/>
      </c>
      <c r="M153" s="239" t="str">
        <f>IFERROR(VLOOKUP(M151,'P1'!$B:$AP,31,FALSE),"")</f>
        <v/>
      </c>
      <c r="N153" s="239" t="str">
        <f>IFERROR(VLOOKUP(N151,'P1'!$B:$AP,31,FALSE),"")</f>
        <v/>
      </c>
      <c r="O153" s="239" t="str">
        <f>IFERROR(VLOOKUP(O151,'P1'!$B:$AP,31,FALSE),"")</f>
        <v/>
      </c>
      <c r="P153" s="239" t="str">
        <f>IFERROR(VLOOKUP(P151,'P1'!$B:$AP,31,FALSE),"")</f>
        <v/>
      </c>
      <c r="Q153" s="239" t="str">
        <f>IFERROR(VLOOKUP(Q151,'P1'!$B:$AP,31,FALSE),"")</f>
        <v/>
      </c>
      <c r="R153" s="239" t="str">
        <f>IFERROR(VLOOKUP(R151,'P1'!$B:$AP,31,FALSE),"")</f>
        <v/>
      </c>
      <c r="S153" s="239" t="str">
        <f>IFERROR(VLOOKUP(S151,'P1'!$B:$AP,31,FALSE),"")</f>
        <v/>
      </c>
      <c r="T153" s="239" t="str">
        <f>IFERROR(VLOOKUP(T151,'P1'!$B:$AP,31,FALSE),"")</f>
        <v/>
      </c>
      <c r="U153" s="239" t="str">
        <f>IFERROR(VLOOKUP(U151,'P1'!$B:$AP,31,FALSE),"")</f>
        <v/>
      </c>
      <c r="V153" s="239" t="str">
        <f>IFERROR(VLOOKUP(V151,'P1'!$B:$AP,31,FALSE),"")</f>
        <v/>
      </c>
      <c r="W153" s="239" t="str">
        <f>IFERROR(VLOOKUP(W151,'P1'!$B:$AP,31,FALSE),"")</f>
        <v/>
      </c>
      <c r="X153" s="239" t="str">
        <f>IFERROR(VLOOKUP(X151,'P1'!$B:$AP,31,FALSE),"")</f>
        <v/>
      </c>
      <c r="Y153" s="239" t="str">
        <f>IFERROR(VLOOKUP(Y151,'P1'!$B:$AP,31,FALSE),"")</f>
        <v/>
      </c>
      <c r="Z153" s="239" t="str">
        <f>IFERROR(VLOOKUP(Z151,'P1'!$B:$AP,31,FALSE),"")</f>
        <v/>
      </c>
      <c r="AA153" s="239" t="str">
        <f>IFERROR(VLOOKUP(AA151,'P1'!$B:$AP,31,FALSE),"")</f>
        <v/>
      </c>
      <c r="AB153" s="239" t="str">
        <f>IFERROR(VLOOKUP(AB151,'P1'!$B:$AP,31,FALSE),"")</f>
        <v/>
      </c>
      <c r="AC153" s="239" t="str">
        <f>IFERROR(VLOOKUP(AC151,'P1'!$B:$AP,31,FALSE),"")</f>
        <v/>
      </c>
      <c r="AD153" s="239" t="str">
        <f>IFERROR(VLOOKUP(AD151,'P1'!$B:$AP,31,FALSE),"")</f>
        <v/>
      </c>
      <c r="AE153" s="239" t="str">
        <f>IFERROR(VLOOKUP(AE151,'P1'!$B:$AP,31,FALSE),"")</f>
        <v/>
      </c>
      <c r="AF153" s="239" t="str">
        <f>IFERROR(VLOOKUP(AF151,'P1'!$B:$AP,31,FALSE),"")</f>
        <v/>
      </c>
      <c r="AG153" s="239" t="str">
        <f>IFERROR(VLOOKUP(AG151,'P1'!$B:$AP,31,FALSE),"")</f>
        <v/>
      </c>
      <c r="AH153" s="239" t="str">
        <f>IFERROR(VLOOKUP(AH151,'P1'!$B:$AP,31,FALSE),"")</f>
        <v/>
      </c>
      <c r="AI153" s="239" t="str">
        <f>IFERROR(VLOOKUP(AI151,'P1'!$B:$AP,31,FALSE),"")</f>
        <v/>
      </c>
      <c r="AJ153" s="239" t="str">
        <f>IFERROR(VLOOKUP(AJ151,'P1'!$B:$AP,31,FALSE),"")</f>
        <v/>
      </c>
      <c r="AK153" s="239" t="str">
        <f>IFERROR(VLOOKUP(AK151,'P1'!$B:$AP,31,FALSE),"")</f>
        <v/>
      </c>
      <c r="AL153" s="239" t="str">
        <f>IFERROR(VLOOKUP(AL151,'P1'!$B:$AP,31,FALSE),"")</f>
        <v/>
      </c>
      <c r="AM153" s="239" t="str">
        <f>IFERROR(VLOOKUP(AM151,'P1'!$B:$AP,31,FALSE),"")</f>
        <v/>
      </c>
      <c r="AN153" s="589"/>
      <c r="AO153" s="565"/>
      <c r="AP153" s="594"/>
      <c r="AQ153" s="595"/>
      <c r="AR153" s="565"/>
      <c r="AS153" s="211"/>
      <c r="AT153" s="206"/>
      <c r="AU153" s="242"/>
      <c r="AV153" s="242"/>
      <c r="AX153" s="242"/>
      <c r="AY153" s="242"/>
    </row>
    <row r="154" spans="1:51" ht="12" customHeight="1">
      <c r="A154" s="566">
        <v>45</v>
      </c>
      <c r="B154" s="569"/>
      <c r="C154" s="572"/>
      <c r="D154" s="575" t="s">
        <v>243</v>
      </c>
      <c r="E154" s="578"/>
      <c r="F154" s="581"/>
      <c r="G154" s="582"/>
      <c r="H154" s="236" t="s">
        <v>368</v>
      </c>
      <c r="I154" s="483"/>
      <c r="J154" s="483"/>
      <c r="K154" s="483"/>
      <c r="L154" s="483"/>
      <c r="M154" s="483"/>
      <c r="N154" s="483"/>
      <c r="O154" s="483"/>
      <c r="P154" s="483"/>
      <c r="Q154" s="483"/>
      <c r="R154" s="483"/>
      <c r="S154" s="483"/>
      <c r="T154" s="483"/>
      <c r="U154" s="483"/>
      <c r="V154" s="483"/>
      <c r="W154" s="483"/>
      <c r="X154" s="483"/>
      <c r="Y154" s="483"/>
      <c r="Z154" s="483"/>
      <c r="AA154" s="483"/>
      <c r="AB154" s="483"/>
      <c r="AC154" s="483"/>
      <c r="AD154" s="483"/>
      <c r="AE154" s="483"/>
      <c r="AF154" s="483"/>
      <c r="AG154" s="483"/>
      <c r="AH154" s="483"/>
      <c r="AI154" s="483"/>
      <c r="AJ154" s="483"/>
      <c r="AK154" s="483"/>
      <c r="AL154" s="483"/>
      <c r="AM154" s="483"/>
      <c r="AN154" s="587">
        <f>+SUM(I155:AM156)</f>
        <v>0</v>
      </c>
      <c r="AO154" s="563">
        <f>IF($AN$4="４週",AN154/4,AN154/(DAY(EOMONTH($I$20,0))/7))</f>
        <v>0</v>
      </c>
      <c r="AP154" s="590"/>
      <c r="AQ154" s="591"/>
      <c r="AR154" s="563" t="str">
        <f>IF(AN143="４週",AU155,AV155)</f>
        <v/>
      </c>
      <c r="AS154" s="211"/>
      <c r="AT154" s="206"/>
      <c r="AU154" s="237" t="s">
        <v>369</v>
      </c>
      <c r="AV154" s="237" t="s">
        <v>370</v>
      </c>
      <c r="AX154" s="237" t="s">
        <v>371</v>
      </c>
      <c r="AY154" s="237" t="s">
        <v>372</v>
      </c>
    </row>
    <row r="155" spans="1:51" ht="12" customHeight="1">
      <c r="A155" s="567"/>
      <c r="B155" s="570"/>
      <c r="C155" s="573"/>
      <c r="D155" s="576"/>
      <c r="E155" s="579"/>
      <c r="F155" s="583"/>
      <c r="G155" s="584"/>
      <c r="H155" s="238" t="s">
        <v>373</v>
      </c>
      <c r="I155" s="239" t="str">
        <f>IFERROR(VLOOKUP(I154,'P1'!$B:$AP,41,FALSE),"")</f>
        <v/>
      </c>
      <c r="J155" s="239" t="str">
        <f>IFERROR(VLOOKUP(J154,'P1'!$B:$AP,41,FALSE),"")</f>
        <v/>
      </c>
      <c r="K155" s="239" t="str">
        <f>IFERROR(VLOOKUP(K154,'P1'!$B:$AP,41,FALSE),"")</f>
        <v/>
      </c>
      <c r="L155" s="239" t="str">
        <f>IFERROR(VLOOKUP(L154,'P1'!$B:$AP,41,FALSE),"")</f>
        <v/>
      </c>
      <c r="M155" s="239" t="str">
        <f>IFERROR(VLOOKUP(M154,'P1'!$B:$AP,41,FALSE),"")</f>
        <v/>
      </c>
      <c r="N155" s="239" t="str">
        <f>IFERROR(VLOOKUP(N154,'P1'!$B:$AP,41,FALSE),"")</f>
        <v/>
      </c>
      <c r="O155" s="239" t="str">
        <f>IFERROR(VLOOKUP(O154,'P1'!$B:$AP,41,FALSE),"")</f>
        <v/>
      </c>
      <c r="P155" s="239" t="str">
        <f>IFERROR(VLOOKUP(P154,'P1'!$B:$AP,41,FALSE),"")</f>
        <v/>
      </c>
      <c r="Q155" s="239" t="str">
        <f>IFERROR(VLOOKUP(Q154,'P1'!$B:$AP,41,FALSE),"")</f>
        <v/>
      </c>
      <c r="R155" s="239" t="str">
        <f>IFERROR(VLOOKUP(R154,'P1'!$B:$AP,41,FALSE),"")</f>
        <v/>
      </c>
      <c r="S155" s="239" t="str">
        <f>IFERROR(VLOOKUP(S154,'P1'!$B:$AP,41,FALSE),"")</f>
        <v/>
      </c>
      <c r="T155" s="239" t="str">
        <f>IFERROR(VLOOKUP(T154,'P1'!$B:$AP,41,FALSE),"")</f>
        <v/>
      </c>
      <c r="U155" s="239" t="str">
        <f>IFERROR(VLOOKUP(U154,'P1'!$B:$AP,41,FALSE),"")</f>
        <v/>
      </c>
      <c r="V155" s="239" t="str">
        <f>IFERROR(VLOOKUP(V154,'P1'!$B:$AP,41,FALSE),"")</f>
        <v/>
      </c>
      <c r="W155" s="239" t="str">
        <f>IFERROR(VLOOKUP(W154,'P1'!$B:$AP,41,FALSE),"")</f>
        <v/>
      </c>
      <c r="X155" s="239" t="str">
        <f>IFERROR(VLOOKUP(X154,'P1'!$B:$AP,41,FALSE),"")</f>
        <v/>
      </c>
      <c r="Y155" s="239" t="str">
        <f>IFERROR(VLOOKUP(Y154,'P1'!$B:$AP,41,FALSE),"")</f>
        <v/>
      </c>
      <c r="Z155" s="239" t="str">
        <f>IFERROR(VLOOKUP(Z154,'P1'!$B:$AP,41,FALSE),"")</f>
        <v/>
      </c>
      <c r="AA155" s="239" t="str">
        <f>IFERROR(VLOOKUP(AA154,'P1'!$B:$AP,41,FALSE),"")</f>
        <v/>
      </c>
      <c r="AB155" s="239" t="str">
        <f>IFERROR(VLOOKUP(AB154,'P1'!$B:$AP,41,FALSE),"")</f>
        <v/>
      </c>
      <c r="AC155" s="239" t="str">
        <f>IFERROR(VLOOKUP(AC154,'P1'!$B:$AP,41,FALSE),"")</f>
        <v/>
      </c>
      <c r="AD155" s="239" t="str">
        <f>IFERROR(VLOOKUP(AD154,'P1'!$B:$AP,41,FALSE),"")</f>
        <v/>
      </c>
      <c r="AE155" s="239" t="str">
        <f>IFERROR(VLOOKUP(AE154,'P1'!$B:$AP,41,FALSE),"")</f>
        <v/>
      </c>
      <c r="AF155" s="239" t="str">
        <f>IFERROR(VLOOKUP(AF154,'P1'!$B:$AP,41,FALSE),"")</f>
        <v/>
      </c>
      <c r="AG155" s="239" t="str">
        <f>IFERROR(VLOOKUP(AG154,'P1'!$B:$AP,41,FALSE),"")</f>
        <v/>
      </c>
      <c r="AH155" s="239" t="str">
        <f>IFERROR(VLOOKUP(AH154,'P1'!$B:$AP,41,FALSE),"")</f>
        <v/>
      </c>
      <c r="AI155" s="239" t="str">
        <f>IFERROR(VLOOKUP(AI154,'P1'!$B:$AP,41,FALSE),"")</f>
        <v/>
      </c>
      <c r="AJ155" s="239" t="str">
        <f>IFERROR(VLOOKUP(AJ154,'P1'!$B:$AP,41,FALSE),"")</f>
        <v/>
      </c>
      <c r="AK155" s="239" t="str">
        <f>IFERROR(VLOOKUP(AK154,'P1'!$B:$AP,41,FALSE),"")</f>
        <v/>
      </c>
      <c r="AL155" s="239" t="str">
        <f>IFERROR(VLOOKUP(AL154,'P1'!$B:$AP,41,FALSE),"")</f>
        <v/>
      </c>
      <c r="AM155" s="239" t="str">
        <f>IFERROR(VLOOKUP(AM154,'P1'!$B:$AP,41,FALSE),"")</f>
        <v/>
      </c>
      <c r="AN155" s="588"/>
      <c r="AO155" s="564"/>
      <c r="AP155" s="592"/>
      <c r="AQ155" s="593"/>
      <c r="AR155" s="564"/>
      <c r="AS155" s="211"/>
      <c r="AT155" s="206"/>
      <c r="AU155" s="240" t="str">
        <f>IFERROR(IF($D154="□",ROUNDDOWN($AO154/$AK$7,1),ROUNDDOWN($AO154/$AK$9,1)),"")</f>
        <v/>
      </c>
      <c r="AV155" s="240" t="str">
        <f>IFERROR(IF($D154="□",ROUNDDOWN($AN154/$AO$7,1),ROUNDDOWN($AN154/$AO$9,1)),"")</f>
        <v/>
      </c>
      <c r="AX155" s="240" t="str">
        <f>IFERROR(IF($D154="□",(VLOOKUP(F154,'[8]ますた君 '!$C:$E,3,FALSE)/($AK$7*4)),(VLOOKUP(F154,'[8]ますた君 '!$C:$E,3,FALSE)/($AK$9*4))),"")</f>
        <v/>
      </c>
      <c r="AY155" s="240" t="str">
        <f>IFERROR(IF($D154="□",(VLOOKUP(F154,'[8]ますた君 '!$C:$E,3,FALSE)/$AO$7),(VLOOKUP(F154,'[8]ますた君 '!$C:$E,3,FALSE)/$AO$9)),"")</f>
        <v/>
      </c>
    </row>
    <row r="156" spans="1:51" ht="12" customHeight="1">
      <c r="A156" s="568"/>
      <c r="B156" s="571"/>
      <c r="C156" s="574"/>
      <c r="D156" s="577"/>
      <c r="E156" s="580"/>
      <c r="F156" s="585"/>
      <c r="G156" s="586"/>
      <c r="H156" s="241" t="s">
        <v>374</v>
      </c>
      <c r="I156" s="239" t="str">
        <f>IFERROR(VLOOKUP(I154,'P1'!$B:$AP,31,FALSE),"")</f>
        <v/>
      </c>
      <c r="J156" s="239" t="str">
        <f>IFERROR(VLOOKUP(J154,'P1'!$B:$AP,31,FALSE),"")</f>
        <v/>
      </c>
      <c r="K156" s="239" t="str">
        <f>IFERROR(VLOOKUP(K154,'P1'!$B:$AP,31,FALSE),"")</f>
        <v/>
      </c>
      <c r="L156" s="239" t="str">
        <f>IFERROR(VLOOKUP(L154,'P1'!$B:$AP,31,FALSE),"")</f>
        <v/>
      </c>
      <c r="M156" s="239" t="str">
        <f>IFERROR(VLOOKUP(M154,'P1'!$B:$AP,31,FALSE),"")</f>
        <v/>
      </c>
      <c r="N156" s="239" t="str">
        <f>IFERROR(VLOOKUP(N154,'P1'!$B:$AP,31,FALSE),"")</f>
        <v/>
      </c>
      <c r="O156" s="239" t="str">
        <f>IFERROR(VLOOKUP(O154,'P1'!$B:$AP,31,FALSE),"")</f>
        <v/>
      </c>
      <c r="P156" s="239" t="str">
        <f>IFERROR(VLOOKUP(P154,'P1'!$B:$AP,31,FALSE),"")</f>
        <v/>
      </c>
      <c r="Q156" s="239" t="str">
        <f>IFERROR(VLOOKUP(Q154,'P1'!$B:$AP,31,FALSE),"")</f>
        <v/>
      </c>
      <c r="R156" s="239" t="str">
        <f>IFERROR(VLOOKUP(R154,'P1'!$B:$AP,31,FALSE),"")</f>
        <v/>
      </c>
      <c r="S156" s="239" t="str">
        <f>IFERROR(VLOOKUP(S154,'P1'!$B:$AP,31,FALSE),"")</f>
        <v/>
      </c>
      <c r="T156" s="239" t="str">
        <f>IFERROR(VLOOKUP(T154,'P1'!$B:$AP,31,FALSE),"")</f>
        <v/>
      </c>
      <c r="U156" s="239" t="str">
        <f>IFERROR(VLOOKUP(U154,'P1'!$B:$AP,31,FALSE),"")</f>
        <v/>
      </c>
      <c r="V156" s="239" t="str">
        <f>IFERROR(VLOOKUP(V154,'P1'!$B:$AP,31,FALSE),"")</f>
        <v/>
      </c>
      <c r="W156" s="239" t="str">
        <f>IFERROR(VLOOKUP(W154,'P1'!$B:$AP,31,FALSE),"")</f>
        <v/>
      </c>
      <c r="X156" s="239" t="str">
        <f>IFERROR(VLOOKUP(X154,'P1'!$B:$AP,31,FALSE),"")</f>
        <v/>
      </c>
      <c r="Y156" s="239" t="str">
        <f>IFERROR(VLOOKUP(Y154,'P1'!$B:$AP,31,FALSE),"")</f>
        <v/>
      </c>
      <c r="Z156" s="239" t="str">
        <f>IFERROR(VLOOKUP(Z154,'P1'!$B:$AP,31,FALSE),"")</f>
        <v/>
      </c>
      <c r="AA156" s="239" t="str">
        <f>IFERROR(VLOOKUP(AA154,'P1'!$B:$AP,31,FALSE),"")</f>
        <v/>
      </c>
      <c r="AB156" s="239" t="str">
        <f>IFERROR(VLOOKUP(AB154,'P1'!$B:$AP,31,FALSE),"")</f>
        <v/>
      </c>
      <c r="AC156" s="239" t="str">
        <f>IFERROR(VLOOKUP(AC154,'P1'!$B:$AP,31,FALSE),"")</f>
        <v/>
      </c>
      <c r="AD156" s="239" t="str">
        <f>IFERROR(VLOOKUP(AD154,'P1'!$B:$AP,31,FALSE),"")</f>
        <v/>
      </c>
      <c r="AE156" s="239" t="str">
        <f>IFERROR(VLOOKUP(AE154,'P1'!$B:$AP,31,FALSE),"")</f>
        <v/>
      </c>
      <c r="AF156" s="239" t="str">
        <f>IFERROR(VLOOKUP(AF154,'P1'!$B:$AP,31,FALSE),"")</f>
        <v/>
      </c>
      <c r="AG156" s="239" t="str">
        <f>IFERROR(VLOOKUP(AG154,'P1'!$B:$AP,31,FALSE),"")</f>
        <v/>
      </c>
      <c r="AH156" s="239" t="str">
        <f>IFERROR(VLOOKUP(AH154,'P1'!$B:$AP,31,FALSE),"")</f>
        <v/>
      </c>
      <c r="AI156" s="239" t="str">
        <f>IFERROR(VLOOKUP(AI154,'P1'!$B:$AP,31,FALSE),"")</f>
        <v/>
      </c>
      <c r="AJ156" s="239" t="str">
        <f>IFERROR(VLOOKUP(AJ154,'P1'!$B:$AP,31,FALSE),"")</f>
        <v/>
      </c>
      <c r="AK156" s="239" t="str">
        <f>IFERROR(VLOOKUP(AK154,'P1'!$B:$AP,31,FALSE),"")</f>
        <v/>
      </c>
      <c r="AL156" s="239" t="str">
        <f>IFERROR(VLOOKUP(AL154,'P1'!$B:$AP,31,FALSE),"")</f>
        <v/>
      </c>
      <c r="AM156" s="239" t="str">
        <f>IFERROR(VLOOKUP(AM154,'P1'!$B:$AP,31,FALSE),"")</f>
        <v/>
      </c>
      <c r="AN156" s="589"/>
      <c r="AO156" s="565"/>
      <c r="AP156" s="594"/>
      <c r="AQ156" s="595"/>
      <c r="AR156" s="565"/>
      <c r="AS156" s="211"/>
      <c r="AT156" s="206"/>
      <c r="AU156" s="242"/>
      <c r="AV156" s="242"/>
      <c r="AX156" s="242"/>
      <c r="AY156" s="242"/>
    </row>
    <row r="157" spans="1:51" ht="12" customHeight="1">
      <c r="A157" s="566">
        <v>46</v>
      </c>
      <c r="B157" s="569"/>
      <c r="C157" s="572"/>
      <c r="D157" s="575" t="s">
        <v>243</v>
      </c>
      <c r="E157" s="578"/>
      <c r="F157" s="581"/>
      <c r="G157" s="582"/>
      <c r="H157" s="236" t="s">
        <v>368</v>
      </c>
      <c r="I157" s="483"/>
      <c r="J157" s="483"/>
      <c r="K157" s="483"/>
      <c r="L157" s="483"/>
      <c r="M157" s="483"/>
      <c r="N157" s="483"/>
      <c r="O157" s="483"/>
      <c r="P157" s="483"/>
      <c r="Q157" s="483"/>
      <c r="R157" s="483"/>
      <c r="S157" s="483"/>
      <c r="T157" s="483"/>
      <c r="U157" s="483"/>
      <c r="V157" s="483"/>
      <c r="W157" s="483"/>
      <c r="X157" s="483"/>
      <c r="Y157" s="483"/>
      <c r="Z157" s="483"/>
      <c r="AA157" s="483"/>
      <c r="AB157" s="483"/>
      <c r="AC157" s="483"/>
      <c r="AD157" s="483"/>
      <c r="AE157" s="483"/>
      <c r="AF157" s="483"/>
      <c r="AG157" s="483"/>
      <c r="AH157" s="483"/>
      <c r="AI157" s="483"/>
      <c r="AJ157" s="483"/>
      <c r="AK157" s="483"/>
      <c r="AL157" s="483"/>
      <c r="AM157" s="483"/>
      <c r="AN157" s="587">
        <f>+SUM(I158:AM159)</f>
        <v>0</v>
      </c>
      <c r="AO157" s="563">
        <f>IF($AN$4="４週",AN157/4,AN157/(DAY(EOMONTH($I$20,0))/7))</f>
        <v>0</v>
      </c>
      <c r="AP157" s="590"/>
      <c r="AQ157" s="591"/>
      <c r="AR157" s="563" t="str">
        <f>IF(AN146="４週",AU158,AV158)</f>
        <v/>
      </c>
      <c r="AS157" s="211"/>
      <c r="AT157" s="206"/>
      <c r="AU157" s="237" t="s">
        <v>369</v>
      </c>
      <c r="AV157" s="237" t="s">
        <v>370</v>
      </c>
      <c r="AX157" s="237" t="s">
        <v>371</v>
      </c>
      <c r="AY157" s="237" t="s">
        <v>372</v>
      </c>
    </row>
    <row r="158" spans="1:51" ht="12" customHeight="1">
      <c r="A158" s="567"/>
      <c r="B158" s="570"/>
      <c r="C158" s="573"/>
      <c r="D158" s="576"/>
      <c r="E158" s="579"/>
      <c r="F158" s="583"/>
      <c r="G158" s="584"/>
      <c r="H158" s="238" t="s">
        <v>373</v>
      </c>
      <c r="I158" s="239" t="str">
        <f>IFERROR(VLOOKUP(I157,'P1'!$B:$AP,41,FALSE),"")</f>
        <v/>
      </c>
      <c r="J158" s="239" t="str">
        <f>IFERROR(VLOOKUP(J157,'P1'!$B:$AP,41,FALSE),"")</f>
        <v/>
      </c>
      <c r="K158" s="239" t="str">
        <f>IFERROR(VLOOKUP(K157,'P1'!$B:$AP,41,FALSE),"")</f>
        <v/>
      </c>
      <c r="L158" s="239" t="str">
        <f>IFERROR(VLOOKUP(L157,'P1'!$B:$AP,41,FALSE),"")</f>
        <v/>
      </c>
      <c r="M158" s="239" t="str">
        <f>IFERROR(VLOOKUP(M157,'P1'!$B:$AP,41,FALSE),"")</f>
        <v/>
      </c>
      <c r="N158" s="239" t="str">
        <f>IFERROR(VLOOKUP(N157,'P1'!$B:$AP,41,FALSE),"")</f>
        <v/>
      </c>
      <c r="O158" s="239" t="str">
        <f>IFERROR(VLOOKUP(O157,'P1'!$B:$AP,41,FALSE),"")</f>
        <v/>
      </c>
      <c r="P158" s="239" t="str">
        <f>IFERROR(VLOOKUP(P157,'P1'!$B:$AP,41,FALSE),"")</f>
        <v/>
      </c>
      <c r="Q158" s="239" t="str">
        <f>IFERROR(VLOOKUP(Q157,'P1'!$B:$AP,41,FALSE),"")</f>
        <v/>
      </c>
      <c r="R158" s="239" t="str">
        <f>IFERROR(VLOOKUP(R157,'P1'!$B:$AP,41,FALSE),"")</f>
        <v/>
      </c>
      <c r="S158" s="239" t="str">
        <f>IFERROR(VLOOKUP(S157,'P1'!$B:$AP,41,FALSE),"")</f>
        <v/>
      </c>
      <c r="T158" s="239" t="str">
        <f>IFERROR(VLOOKUP(T157,'P1'!$B:$AP,41,FALSE),"")</f>
        <v/>
      </c>
      <c r="U158" s="239" t="str">
        <f>IFERROR(VLOOKUP(U157,'P1'!$B:$AP,41,FALSE),"")</f>
        <v/>
      </c>
      <c r="V158" s="239" t="str">
        <f>IFERROR(VLOOKUP(V157,'P1'!$B:$AP,41,FALSE),"")</f>
        <v/>
      </c>
      <c r="W158" s="239" t="str">
        <f>IFERROR(VLOOKUP(W157,'P1'!$B:$AP,41,FALSE),"")</f>
        <v/>
      </c>
      <c r="X158" s="239" t="str">
        <f>IFERROR(VLOOKUP(X157,'P1'!$B:$AP,41,FALSE),"")</f>
        <v/>
      </c>
      <c r="Y158" s="239" t="str">
        <f>IFERROR(VLOOKUP(Y157,'P1'!$B:$AP,41,FALSE),"")</f>
        <v/>
      </c>
      <c r="Z158" s="239" t="str">
        <f>IFERROR(VLOOKUP(Z157,'P1'!$B:$AP,41,FALSE),"")</f>
        <v/>
      </c>
      <c r="AA158" s="239" t="str">
        <f>IFERROR(VLOOKUP(AA157,'P1'!$B:$AP,41,FALSE),"")</f>
        <v/>
      </c>
      <c r="AB158" s="239" t="str">
        <f>IFERROR(VLOOKUP(AB157,'P1'!$B:$AP,41,FALSE),"")</f>
        <v/>
      </c>
      <c r="AC158" s="239" t="str">
        <f>IFERROR(VLOOKUP(AC157,'P1'!$B:$AP,41,FALSE),"")</f>
        <v/>
      </c>
      <c r="AD158" s="239" t="str">
        <f>IFERROR(VLOOKUP(AD157,'P1'!$B:$AP,41,FALSE),"")</f>
        <v/>
      </c>
      <c r="AE158" s="239" t="str">
        <f>IFERROR(VLOOKUP(AE157,'P1'!$B:$AP,41,FALSE),"")</f>
        <v/>
      </c>
      <c r="AF158" s="239" t="str">
        <f>IFERROR(VLOOKUP(AF157,'P1'!$B:$AP,41,FALSE),"")</f>
        <v/>
      </c>
      <c r="AG158" s="239" t="str">
        <f>IFERROR(VLOOKUP(AG157,'P1'!$B:$AP,41,FALSE),"")</f>
        <v/>
      </c>
      <c r="AH158" s="239" t="str">
        <f>IFERROR(VLOOKUP(AH157,'P1'!$B:$AP,41,FALSE),"")</f>
        <v/>
      </c>
      <c r="AI158" s="239" t="str">
        <f>IFERROR(VLOOKUP(AI157,'P1'!$B:$AP,41,FALSE),"")</f>
        <v/>
      </c>
      <c r="AJ158" s="239" t="str">
        <f>IFERROR(VLOOKUP(AJ157,'P1'!$B:$AP,41,FALSE),"")</f>
        <v/>
      </c>
      <c r="AK158" s="239" t="str">
        <f>IFERROR(VLOOKUP(AK157,'P1'!$B:$AP,41,FALSE),"")</f>
        <v/>
      </c>
      <c r="AL158" s="239" t="str">
        <f>IFERROR(VLOOKUP(AL157,'P1'!$B:$AP,41,FALSE),"")</f>
        <v/>
      </c>
      <c r="AM158" s="239" t="str">
        <f>IFERROR(VLOOKUP(AM157,'P1'!$B:$AP,41,FALSE),"")</f>
        <v/>
      </c>
      <c r="AN158" s="588"/>
      <c r="AO158" s="564"/>
      <c r="AP158" s="592"/>
      <c r="AQ158" s="593"/>
      <c r="AR158" s="564"/>
      <c r="AS158" s="211"/>
      <c r="AT158" s="206"/>
      <c r="AU158" s="240" t="str">
        <f>IFERROR(IF($D157="□",ROUNDDOWN($AO157/$AK$7,1),ROUNDDOWN($AO157/$AK$9,1)),"")</f>
        <v/>
      </c>
      <c r="AV158" s="240" t="str">
        <f>IFERROR(IF($D157="□",ROUNDDOWN($AN157/$AO$7,1),ROUNDDOWN($AN157/$AO$9,1)),"")</f>
        <v/>
      </c>
      <c r="AX158" s="240" t="str">
        <f>IFERROR(IF($D157="□",(VLOOKUP(F157,'[8]ますた君 '!$C:$E,3,FALSE)/($AK$7*4)),(VLOOKUP(F157,'[8]ますた君 '!$C:$E,3,FALSE)/($AK$9*4))),"")</f>
        <v/>
      </c>
      <c r="AY158" s="240" t="str">
        <f>IFERROR(IF($D157="□",(VLOOKUP(F157,'[8]ますた君 '!$C:$E,3,FALSE)/$AO$7),(VLOOKUP(F157,'[8]ますた君 '!$C:$E,3,FALSE)/$AO$9)),"")</f>
        <v/>
      </c>
    </row>
    <row r="159" spans="1:51" ht="12" customHeight="1">
      <c r="A159" s="568"/>
      <c r="B159" s="571"/>
      <c r="C159" s="574"/>
      <c r="D159" s="577"/>
      <c r="E159" s="580"/>
      <c r="F159" s="585"/>
      <c r="G159" s="586"/>
      <c r="H159" s="241" t="s">
        <v>374</v>
      </c>
      <c r="I159" s="239" t="str">
        <f>IFERROR(VLOOKUP(I157,'P1'!$B:$AP,31,FALSE),"")</f>
        <v/>
      </c>
      <c r="J159" s="239" t="str">
        <f>IFERROR(VLOOKUP(J157,'P1'!$B:$AP,31,FALSE),"")</f>
        <v/>
      </c>
      <c r="K159" s="239" t="str">
        <f>IFERROR(VLOOKUP(K157,'P1'!$B:$AP,31,FALSE),"")</f>
        <v/>
      </c>
      <c r="L159" s="239" t="str">
        <f>IFERROR(VLOOKUP(L157,'P1'!$B:$AP,31,FALSE),"")</f>
        <v/>
      </c>
      <c r="M159" s="239" t="str">
        <f>IFERROR(VLOOKUP(M157,'P1'!$B:$AP,31,FALSE),"")</f>
        <v/>
      </c>
      <c r="N159" s="239" t="str">
        <f>IFERROR(VLOOKUP(N157,'P1'!$B:$AP,31,FALSE),"")</f>
        <v/>
      </c>
      <c r="O159" s="239" t="str">
        <f>IFERROR(VLOOKUP(O157,'P1'!$B:$AP,31,FALSE),"")</f>
        <v/>
      </c>
      <c r="P159" s="239" t="str">
        <f>IFERROR(VLOOKUP(P157,'P1'!$B:$AP,31,FALSE),"")</f>
        <v/>
      </c>
      <c r="Q159" s="239" t="str">
        <f>IFERROR(VLOOKUP(Q157,'P1'!$B:$AP,31,FALSE),"")</f>
        <v/>
      </c>
      <c r="R159" s="239" t="str">
        <f>IFERROR(VLOOKUP(R157,'P1'!$B:$AP,31,FALSE),"")</f>
        <v/>
      </c>
      <c r="S159" s="239" t="str">
        <f>IFERROR(VLOOKUP(S157,'P1'!$B:$AP,31,FALSE),"")</f>
        <v/>
      </c>
      <c r="T159" s="239" t="str">
        <f>IFERROR(VLOOKUP(T157,'P1'!$B:$AP,31,FALSE),"")</f>
        <v/>
      </c>
      <c r="U159" s="239" t="str">
        <f>IFERROR(VLOOKUP(U157,'P1'!$B:$AP,31,FALSE),"")</f>
        <v/>
      </c>
      <c r="V159" s="239" t="str">
        <f>IFERROR(VLOOKUP(V157,'P1'!$B:$AP,31,FALSE),"")</f>
        <v/>
      </c>
      <c r="W159" s="239" t="str">
        <f>IFERROR(VLOOKUP(W157,'P1'!$B:$AP,31,FALSE),"")</f>
        <v/>
      </c>
      <c r="X159" s="239" t="str">
        <f>IFERROR(VLOOKUP(X157,'P1'!$B:$AP,31,FALSE),"")</f>
        <v/>
      </c>
      <c r="Y159" s="239" t="str">
        <f>IFERROR(VLOOKUP(Y157,'P1'!$B:$AP,31,FALSE),"")</f>
        <v/>
      </c>
      <c r="Z159" s="239" t="str">
        <f>IFERROR(VLOOKUP(Z157,'P1'!$B:$AP,31,FALSE),"")</f>
        <v/>
      </c>
      <c r="AA159" s="239" t="str">
        <f>IFERROR(VLOOKUP(AA157,'P1'!$B:$AP,31,FALSE),"")</f>
        <v/>
      </c>
      <c r="AB159" s="239" t="str">
        <f>IFERROR(VLOOKUP(AB157,'P1'!$B:$AP,31,FALSE),"")</f>
        <v/>
      </c>
      <c r="AC159" s="239" t="str">
        <f>IFERROR(VLOOKUP(AC157,'P1'!$B:$AP,31,FALSE),"")</f>
        <v/>
      </c>
      <c r="AD159" s="239" t="str">
        <f>IFERROR(VLOOKUP(AD157,'P1'!$B:$AP,31,FALSE),"")</f>
        <v/>
      </c>
      <c r="AE159" s="239" t="str">
        <f>IFERROR(VLOOKUP(AE157,'P1'!$B:$AP,31,FALSE),"")</f>
        <v/>
      </c>
      <c r="AF159" s="239" t="str">
        <f>IFERROR(VLOOKUP(AF157,'P1'!$B:$AP,31,FALSE),"")</f>
        <v/>
      </c>
      <c r="AG159" s="239" t="str">
        <f>IFERROR(VLOOKUP(AG157,'P1'!$B:$AP,31,FALSE),"")</f>
        <v/>
      </c>
      <c r="AH159" s="239" t="str">
        <f>IFERROR(VLOOKUP(AH157,'P1'!$B:$AP,31,FALSE),"")</f>
        <v/>
      </c>
      <c r="AI159" s="239" t="str">
        <f>IFERROR(VLOOKUP(AI157,'P1'!$B:$AP,31,FALSE),"")</f>
        <v/>
      </c>
      <c r="AJ159" s="239" t="str">
        <f>IFERROR(VLOOKUP(AJ157,'P1'!$B:$AP,31,FALSE),"")</f>
        <v/>
      </c>
      <c r="AK159" s="239" t="str">
        <f>IFERROR(VLOOKUP(AK157,'P1'!$B:$AP,31,FALSE),"")</f>
        <v/>
      </c>
      <c r="AL159" s="239" t="str">
        <f>IFERROR(VLOOKUP(AL157,'P1'!$B:$AP,31,FALSE),"")</f>
        <v/>
      </c>
      <c r="AM159" s="239" t="str">
        <f>IFERROR(VLOOKUP(AM157,'P1'!$B:$AP,31,FALSE),"")</f>
        <v/>
      </c>
      <c r="AN159" s="589"/>
      <c r="AO159" s="565"/>
      <c r="AP159" s="594"/>
      <c r="AQ159" s="595"/>
      <c r="AR159" s="565"/>
      <c r="AS159" s="211"/>
      <c r="AT159" s="206"/>
      <c r="AU159" s="242"/>
      <c r="AV159" s="242"/>
      <c r="AX159" s="242"/>
      <c r="AY159" s="242"/>
    </row>
    <row r="160" spans="1:51" ht="12" customHeight="1">
      <c r="A160" s="566">
        <v>47</v>
      </c>
      <c r="B160" s="569"/>
      <c r="C160" s="572"/>
      <c r="D160" s="575" t="s">
        <v>243</v>
      </c>
      <c r="E160" s="578"/>
      <c r="F160" s="581"/>
      <c r="G160" s="582"/>
      <c r="H160" s="236" t="s">
        <v>368</v>
      </c>
      <c r="I160" s="483"/>
      <c r="J160" s="483"/>
      <c r="K160" s="483"/>
      <c r="L160" s="483"/>
      <c r="M160" s="483"/>
      <c r="N160" s="483"/>
      <c r="O160" s="483"/>
      <c r="P160" s="483"/>
      <c r="Q160" s="483"/>
      <c r="R160" s="483"/>
      <c r="S160" s="483"/>
      <c r="T160" s="483"/>
      <c r="U160" s="483"/>
      <c r="V160" s="483"/>
      <c r="W160" s="483"/>
      <c r="X160" s="483"/>
      <c r="Y160" s="483"/>
      <c r="Z160" s="483"/>
      <c r="AA160" s="483"/>
      <c r="AB160" s="483"/>
      <c r="AC160" s="483"/>
      <c r="AD160" s="483"/>
      <c r="AE160" s="483"/>
      <c r="AF160" s="483"/>
      <c r="AG160" s="483"/>
      <c r="AH160" s="483"/>
      <c r="AI160" s="483"/>
      <c r="AJ160" s="483"/>
      <c r="AK160" s="483"/>
      <c r="AL160" s="483"/>
      <c r="AM160" s="483"/>
      <c r="AN160" s="587">
        <f>+SUM(I161:AM162)</f>
        <v>0</v>
      </c>
      <c r="AO160" s="563">
        <f>IF($AN$4="４週",AN160/4,AN160/(DAY(EOMONTH($I$20,0))/7))</f>
        <v>0</v>
      </c>
      <c r="AP160" s="590"/>
      <c r="AQ160" s="591"/>
      <c r="AR160" s="563" t="str">
        <f>IF(AN149="４週",AU161,AV161)</f>
        <v/>
      </c>
      <c r="AS160" s="211"/>
      <c r="AT160" s="206"/>
      <c r="AU160" s="237" t="s">
        <v>369</v>
      </c>
      <c r="AV160" s="237" t="s">
        <v>370</v>
      </c>
      <c r="AX160" s="237" t="s">
        <v>371</v>
      </c>
      <c r="AY160" s="237" t="s">
        <v>372</v>
      </c>
    </row>
    <row r="161" spans="1:51" ht="12" customHeight="1">
      <c r="A161" s="567"/>
      <c r="B161" s="570"/>
      <c r="C161" s="573"/>
      <c r="D161" s="576"/>
      <c r="E161" s="579"/>
      <c r="F161" s="583"/>
      <c r="G161" s="584"/>
      <c r="H161" s="238" t="s">
        <v>373</v>
      </c>
      <c r="I161" s="239" t="str">
        <f>IFERROR(VLOOKUP(I160,'P1'!$B:$AP,41,FALSE),"")</f>
        <v/>
      </c>
      <c r="J161" s="239" t="str">
        <f>IFERROR(VLOOKUP(J160,'P1'!$B:$AP,41,FALSE),"")</f>
        <v/>
      </c>
      <c r="K161" s="239" t="str">
        <f>IFERROR(VLOOKUP(K160,'P1'!$B:$AP,41,FALSE),"")</f>
        <v/>
      </c>
      <c r="L161" s="239" t="str">
        <f>IFERROR(VLOOKUP(L160,'P1'!$B:$AP,41,FALSE),"")</f>
        <v/>
      </c>
      <c r="M161" s="239" t="str">
        <f>IFERROR(VLOOKUP(M160,'P1'!$B:$AP,41,FALSE),"")</f>
        <v/>
      </c>
      <c r="N161" s="239" t="str">
        <f>IFERROR(VLOOKUP(N160,'P1'!$B:$AP,41,FALSE),"")</f>
        <v/>
      </c>
      <c r="O161" s="239" t="str">
        <f>IFERROR(VLOOKUP(O160,'P1'!$B:$AP,41,FALSE),"")</f>
        <v/>
      </c>
      <c r="P161" s="239" t="str">
        <f>IFERROR(VLOOKUP(P160,'P1'!$B:$AP,41,FALSE),"")</f>
        <v/>
      </c>
      <c r="Q161" s="239" t="str">
        <f>IFERROR(VLOOKUP(Q160,'P1'!$B:$AP,41,FALSE),"")</f>
        <v/>
      </c>
      <c r="R161" s="239" t="str">
        <f>IFERROR(VLOOKUP(R160,'P1'!$B:$AP,41,FALSE),"")</f>
        <v/>
      </c>
      <c r="S161" s="239" t="str">
        <f>IFERROR(VLOOKUP(S160,'P1'!$B:$AP,41,FALSE),"")</f>
        <v/>
      </c>
      <c r="T161" s="239" t="str">
        <f>IFERROR(VLOOKUP(T160,'P1'!$B:$AP,41,FALSE),"")</f>
        <v/>
      </c>
      <c r="U161" s="239" t="str">
        <f>IFERROR(VLOOKUP(U160,'P1'!$B:$AP,41,FALSE),"")</f>
        <v/>
      </c>
      <c r="V161" s="239" t="str">
        <f>IFERROR(VLOOKUP(V160,'P1'!$B:$AP,41,FALSE),"")</f>
        <v/>
      </c>
      <c r="W161" s="239" t="str">
        <f>IFERROR(VLOOKUP(W160,'P1'!$B:$AP,41,FALSE),"")</f>
        <v/>
      </c>
      <c r="X161" s="239" t="str">
        <f>IFERROR(VLOOKUP(X160,'P1'!$B:$AP,41,FALSE),"")</f>
        <v/>
      </c>
      <c r="Y161" s="239" t="str">
        <f>IFERROR(VLOOKUP(Y160,'P1'!$B:$AP,41,FALSE),"")</f>
        <v/>
      </c>
      <c r="Z161" s="239" t="str">
        <f>IFERROR(VLOOKUP(Z160,'P1'!$B:$AP,41,FALSE),"")</f>
        <v/>
      </c>
      <c r="AA161" s="239" t="str">
        <f>IFERROR(VLOOKUP(AA160,'P1'!$B:$AP,41,FALSE),"")</f>
        <v/>
      </c>
      <c r="AB161" s="239" t="str">
        <f>IFERROR(VLOOKUP(AB160,'P1'!$B:$AP,41,FALSE),"")</f>
        <v/>
      </c>
      <c r="AC161" s="239" t="str">
        <f>IFERROR(VLOOKUP(AC160,'P1'!$B:$AP,41,FALSE),"")</f>
        <v/>
      </c>
      <c r="AD161" s="239" t="str">
        <f>IFERROR(VLOOKUP(AD160,'P1'!$B:$AP,41,FALSE),"")</f>
        <v/>
      </c>
      <c r="AE161" s="239" t="str">
        <f>IFERROR(VLOOKUP(AE160,'P1'!$B:$AP,41,FALSE),"")</f>
        <v/>
      </c>
      <c r="AF161" s="239" t="str">
        <f>IFERROR(VLOOKUP(AF160,'P1'!$B:$AP,41,FALSE),"")</f>
        <v/>
      </c>
      <c r="AG161" s="239" t="str">
        <f>IFERROR(VLOOKUP(AG160,'P1'!$B:$AP,41,FALSE),"")</f>
        <v/>
      </c>
      <c r="AH161" s="239" t="str">
        <f>IFERROR(VLOOKUP(AH160,'P1'!$B:$AP,41,FALSE),"")</f>
        <v/>
      </c>
      <c r="AI161" s="239" t="str">
        <f>IFERROR(VLOOKUP(AI160,'P1'!$B:$AP,41,FALSE),"")</f>
        <v/>
      </c>
      <c r="AJ161" s="239" t="str">
        <f>IFERROR(VLOOKUP(AJ160,'P1'!$B:$AP,41,FALSE),"")</f>
        <v/>
      </c>
      <c r="AK161" s="239" t="str">
        <f>IFERROR(VLOOKUP(AK160,'P1'!$B:$AP,41,FALSE),"")</f>
        <v/>
      </c>
      <c r="AL161" s="239" t="str">
        <f>IFERROR(VLOOKUP(AL160,'P1'!$B:$AP,41,FALSE),"")</f>
        <v/>
      </c>
      <c r="AM161" s="239" t="str">
        <f>IFERROR(VLOOKUP(AM160,'P1'!$B:$AP,41,FALSE),"")</f>
        <v/>
      </c>
      <c r="AN161" s="588"/>
      <c r="AO161" s="564"/>
      <c r="AP161" s="592"/>
      <c r="AQ161" s="593"/>
      <c r="AR161" s="564"/>
      <c r="AS161" s="211"/>
      <c r="AT161" s="206"/>
      <c r="AU161" s="240" t="str">
        <f>IFERROR(IF($D160="□",ROUNDDOWN($AO160/$AK$7,1),ROUNDDOWN($AO160/$AK$9,1)),"")</f>
        <v/>
      </c>
      <c r="AV161" s="240" t="str">
        <f>IFERROR(IF($D160="□",ROUNDDOWN($AN160/$AO$7,1),ROUNDDOWN($AN160/$AO$9,1)),"")</f>
        <v/>
      </c>
      <c r="AX161" s="240" t="str">
        <f>IFERROR(IF($D160="□",(VLOOKUP(F160,'[8]ますた君 '!$C:$E,3,FALSE)/($AK$7*4)),(VLOOKUP(F160,'[8]ますた君 '!$C:$E,3,FALSE)/($AK$9*4))),"")</f>
        <v/>
      </c>
      <c r="AY161" s="240" t="str">
        <f>IFERROR(IF($D160="□",(VLOOKUP(F160,'[8]ますた君 '!$C:$E,3,FALSE)/$AO$7),(VLOOKUP(F160,'[8]ますた君 '!$C:$E,3,FALSE)/$AO$9)),"")</f>
        <v/>
      </c>
    </row>
    <row r="162" spans="1:51" ht="12" customHeight="1">
      <c r="A162" s="568"/>
      <c r="B162" s="571"/>
      <c r="C162" s="574"/>
      <c r="D162" s="577"/>
      <c r="E162" s="580"/>
      <c r="F162" s="585"/>
      <c r="G162" s="586"/>
      <c r="H162" s="241" t="s">
        <v>374</v>
      </c>
      <c r="I162" s="239" t="str">
        <f>IFERROR(VLOOKUP(I160,'P1'!$B:$AP,31,FALSE),"")</f>
        <v/>
      </c>
      <c r="J162" s="239" t="str">
        <f>IFERROR(VLOOKUP(J160,'P1'!$B:$AP,31,FALSE),"")</f>
        <v/>
      </c>
      <c r="K162" s="239" t="str">
        <f>IFERROR(VLOOKUP(K160,'P1'!$B:$AP,31,FALSE),"")</f>
        <v/>
      </c>
      <c r="L162" s="239" t="str">
        <f>IFERROR(VLOOKUP(L160,'P1'!$B:$AP,31,FALSE),"")</f>
        <v/>
      </c>
      <c r="M162" s="239" t="str">
        <f>IFERROR(VLOOKUP(M160,'P1'!$B:$AP,31,FALSE),"")</f>
        <v/>
      </c>
      <c r="N162" s="239" t="str">
        <f>IFERROR(VLOOKUP(N160,'P1'!$B:$AP,31,FALSE),"")</f>
        <v/>
      </c>
      <c r="O162" s="239" t="str">
        <f>IFERROR(VLOOKUP(O160,'P1'!$B:$AP,31,FALSE),"")</f>
        <v/>
      </c>
      <c r="P162" s="239" t="str">
        <f>IFERROR(VLOOKUP(P160,'P1'!$B:$AP,31,FALSE),"")</f>
        <v/>
      </c>
      <c r="Q162" s="239" t="str">
        <f>IFERROR(VLOOKUP(Q160,'P1'!$B:$AP,31,FALSE),"")</f>
        <v/>
      </c>
      <c r="R162" s="239" t="str">
        <f>IFERROR(VLOOKUP(R160,'P1'!$B:$AP,31,FALSE),"")</f>
        <v/>
      </c>
      <c r="S162" s="239" t="str">
        <f>IFERROR(VLOOKUP(S160,'P1'!$B:$AP,31,FALSE),"")</f>
        <v/>
      </c>
      <c r="T162" s="239" t="str">
        <f>IFERROR(VLOOKUP(T160,'P1'!$B:$AP,31,FALSE),"")</f>
        <v/>
      </c>
      <c r="U162" s="239" t="str">
        <f>IFERROR(VLOOKUP(U160,'P1'!$B:$AP,31,FALSE),"")</f>
        <v/>
      </c>
      <c r="V162" s="239" t="str">
        <f>IFERROR(VLOOKUP(V160,'P1'!$B:$AP,31,FALSE),"")</f>
        <v/>
      </c>
      <c r="W162" s="239" t="str">
        <f>IFERROR(VLOOKUP(W160,'P1'!$B:$AP,31,FALSE),"")</f>
        <v/>
      </c>
      <c r="X162" s="239" t="str">
        <f>IFERROR(VLOOKUP(X160,'P1'!$B:$AP,31,FALSE),"")</f>
        <v/>
      </c>
      <c r="Y162" s="239" t="str">
        <f>IFERROR(VLOOKUP(Y160,'P1'!$B:$AP,31,FALSE),"")</f>
        <v/>
      </c>
      <c r="Z162" s="239" t="str">
        <f>IFERROR(VLOOKUP(Z160,'P1'!$B:$AP,31,FALSE),"")</f>
        <v/>
      </c>
      <c r="AA162" s="239" t="str">
        <f>IFERROR(VLOOKUP(AA160,'P1'!$B:$AP,31,FALSE),"")</f>
        <v/>
      </c>
      <c r="AB162" s="239" t="str">
        <f>IFERROR(VLOOKUP(AB160,'P1'!$B:$AP,31,FALSE),"")</f>
        <v/>
      </c>
      <c r="AC162" s="239" t="str">
        <f>IFERROR(VLOOKUP(AC160,'P1'!$B:$AP,31,FALSE),"")</f>
        <v/>
      </c>
      <c r="AD162" s="239" t="str">
        <f>IFERROR(VLOOKUP(AD160,'P1'!$B:$AP,31,FALSE),"")</f>
        <v/>
      </c>
      <c r="AE162" s="239" t="str">
        <f>IFERROR(VLOOKUP(AE160,'P1'!$B:$AP,31,FALSE),"")</f>
        <v/>
      </c>
      <c r="AF162" s="239" t="str">
        <f>IFERROR(VLOOKUP(AF160,'P1'!$B:$AP,31,FALSE),"")</f>
        <v/>
      </c>
      <c r="AG162" s="239" t="str">
        <f>IFERROR(VLOOKUP(AG160,'P1'!$B:$AP,31,FALSE),"")</f>
        <v/>
      </c>
      <c r="AH162" s="239" t="str">
        <f>IFERROR(VLOOKUP(AH160,'P1'!$B:$AP,31,FALSE),"")</f>
        <v/>
      </c>
      <c r="AI162" s="239" t="str">
        <f>IFERROR(VLOOKUP(AI160,'P1'!$B:$AP,31,FALSE),"")</f>
        <v/>
      </c>
      <c r="AJ162" s="239" t="str">
        <f>IFERROR(VLOOKUP(AJ160,'P1'!$B:$AP,31,FALSE),"")</f>
        <v/>
      </c>
      <c r="AK162" s="239" t="str">
        <f>IFERROR(VLOOKUP(AK160,'P1'!$B:$AP,31,FALSE),"")</f>
        <v/>
      </c>
      <c r="AL162" s="239" t="str">
        <f>IFERROR(VLOOKUP(AL160,'P1'!$B:$AP,31,FALSE),"")</f>
        <v/>
      </c>
      <c r="AM162" s="239" t="str">
        <f>IFERROR(VLOOKUP(AM160,'P1'!$B:$AP,31,FALSE),"")</f>
        <v/>
      </c>
      <c r="AN162" s="589"/>
      <c r="AO162" s="565"/>
      <c r="AP162" s="594"/>
      <c r="AQ162" s="595"/>
      <c r="AR162" s="565"/>
      <c r="AS162" s="211"/>
      <c r="AT162" s="206"/>
      <c r="AU162" s="242"/>
      <c r="AV162" s="242"/>
      <c r="AX162" s="242"/>
      <c r="AY162" s="242"/>
    </row>
    <row r="163" spans="1:51" ht="12" customHeight="1">
      <c r="A163" s="566">
        <v>48</v>
      </c>
      <c r="B163" s="569"/>
      <c r="C163" s="572"/>
      <c r="D163" s="575" t="s">
        <v>243</v>
      </c>
      <c r="E163" s="578"/>
      <c r="F163" s="581"/>
      <c r="G163" s="582"/>
      <c r="H163" s="236" t="s">
        <v>368</v>
      </c>
      <c r="I163" s="483"/>
      <c r="J163" s="483"/>
      <c r="K163" s="483"/>
      <c r="L163" s="483"/>
      <c r="M163" s="483"/>
      <c r="N163" s="483"/>
      <c r="O163" s="483"/>
      <c r="P163" s="483"/>
      <c r="Q163" s="483"/>
      <c r="R163" s="483"/>
      <c r="S163" s="483"/>
      <c r="T163" s="483"/>
      <c r="U163" s="483"/>
      <c r="V163" s="483"/>
      <c r="W163" s="483"/>
      <c r="X163" s="483"/>
      <c r="Y163" s="483"/>
      <c r="Z163" s="483"/>
      <c r="AA163" s="483"/>
      <c r="AB163" s="483"/>
      <c r="AC163" s="483"/>
      <c r="AD163" s="483"/>
      <c r="AE163" s="483"/>
      <c r="AF163" s="483"/>
      <c r="AG163" s="483"/>
      <c r="AH163" s="483"/>
      <c r="AI163" s="483"/>
      <c r="AJ163" s="483"/>
      <c r="AK163" s="483"/>
      <c r="AL163" s="483"/>
      <c r="AM163" s="483"/>
      <c r="AN163" s="587">
        <f>+SUM(I164:AM165)</f>
        <v>0</v>
      </c>
      <c r="AO163" s="563">
        <f>IF($AN$4="４週",AN163/4,AN163/(DAY(EOMONTH($I$20,0))/7))</f>
        <v>0</v>
      </c>
      <c r="AP163" s="590"/>
      <c r="AQ163" s="591"/>
      <c r="AR163" s="563" t="str">
        <f>IF(AN152="４週",AU164,AV164)</f>
        <v/>
      </c>
      <c r="AS163" s="211"/>
      <c r="AT163" s="206"/>
      <c r="AU163" s="237" t="s">
        <v>369</v>
      </c>
      <c r="AV163" s="237" t="s">
        <v>370</v>
      </c>
      <c r="AX163" s="237" t="s">
        <v>371</v>
      </c>
      <c r="AY163" s="237" t="s">
        <v>372</v>
      </c>
    </row>
    <row r="164" spans="1:51" ht="12" customHeight="1">
      <c r="A164" s="567"/>
      <c r="B164" s="570"/>
      <c r="C164" s="573"/>
      <c r="D164" s="576"/>
      <c r="E164" s="579"/>
      <c r="F164" s="583"/>
      <c r="G164" s="584"/>
      <c r="H164" s="238" t="s">
        <v>373</v>
      </c>
      <c r="I164" s="239" t="str">
        <f>IFERROR(VLOOKUP(I163,'P1'!$B:$AP,41,FALSE),"")</f>
        <v/>
      </c>
      <c r="J164" s="239" t="str">
        <f>IFERROR(VLOOKUP(J163,'P1'!$B:$AP,41,FALSE),"")</f>
        <v/>
      </c>
      <c r="K164" s="239" t="str">
        <f>IFERROR(VLOOKUP(K163,'P1'!$B:$AP,41,FALSE),"")</f>
        <v/>
      </c>
      <c r="L164" s="239" t="str">
        <f>IFERROR(VLOOKUP(L163,'P1'!$B:$AP,41,FALSE),"")</f>
        <v/>
      </c>
      <c r="M164" s="239" t="str">
        <f>IFERROR(VLOOKUP(M163,'P1'!$B:$AP,41,FALSE),"")</f>
        <v/>
      </c>
      <c r="N164" s="239" t="str">
        <f>IFERROR(VLOOKUP(N163,'P1'!$B:$AP,41,FALSE),"")</f>
        <v/>
      </c>
      <c r="O164" s="239" t="str">
        <f>IFERROR(VLOOKUP(O163,'P1'!$B:$AP,41,FALSE),"")</f>
        <v/>
      </c>
      <c r="P164" s="239" t="str">
        <f>IFERROR(VLOOKUP(P163,'P1'!$B:$AP,41,FALSE),"")</f>
        <v/>
      </c>
      <c r="Q164" s="239" t="str">
        <f>IFERROR(VLOOKUP(Q163,'P1'!$B:$AP,41,FALSE),"")</f>
        <v/>
      </c>
      <c r="R164" s="239" t="str">
        <f>IFERROR(VLOOKUP(R163,'P1'!$B:$AP,41,FALSE),"")</f>
        <v/>
      </c>
      <c r="S164" s="239" t="str">
        <f>IFERROR(VLOOKUP(S163,'P1'!$B:$AP,41,FALSE),"")</f>
        <v/>
      </c>
      <c r="T164" s="239" t="str">
        <f>IFERROR(VLOOKUP(T163,'P1'!$B:$AP,41,FALSE),"")</f>
        <v/>
      </c>
      <c r="U164" s="239" t="str">
        <f>IFERROR(VLOOKUP(U163,'P1'!$B:$AP,41,FALSE),"")</f>
        <v/>
      </c>
      <c r="V164" s="239" t="str">
        <f>IFERROR(VLOOKUP(V163,'P1'!$B:$AP,41,FALSE),"")</f>
        <v/>
      </c>
      <c r="W164" s="239" t="str">
        <f>IFERROR(VLOOKUP(W163,'P1'!$B:$AP,41,FALSE),"")</f>
        <v/>
      </c>
      <c r="X164" s="239" t="str">
        <f>IFERROR(VLOOKUP(X163,'P1'!$B:$AP,41,FALSE),"")</f>
        <v/>
      </c>
      <c r="Y164" s="239" t="str">
        <f>IFERROR(VLOOKUP(Y163,'P1'!$B:$AP,41,FALSE),"")</f>
        <v/>
      </c>
      <c r="Z164" s="239" t="str">
        <f>IFERROR(VLOOKUP(Z163,'P1'!$B:$AP,41,FALSE),"")</f>
        <v/>
      </c>
      <c r="AA164" s="239" t="str">
        <f>IFERROR(VLOOKUP(AA163,'P1'!$B:$AP,41,FALSE),"")</f>
        <v/>
      </c>
      <c r="AB164" s="239" t="str">
        <f>IFERROR(VLOOKUP(AB163,'P1'!$B:$AP,41,FALSE),"")</f>
        <v/>
      </c>
      <c r="AC164" s="239" t="str">
        <f>IFERROR(VLOOKUP(AC163,'P1'!$B:$AP,41,FALSE),"")</f>
        <v/>
      </c>
      <c r="AD164" s="239" t="str">
        <f>IFERROR(VLOOKUP(AD163,'P1'!$B:$AP,41,FALSE),"")</f>
        <v/>
      </c>
      <c r="AE164" s="239" t="str">
        <f>IFERROR(VLOOKUP(AE163,'P1'!$B:$AP,41,FALSE),"")</f>
        <v/>
      </c>
      <c r="AF164" s="239" t="str">
        <f>IFERROR(VLOOKUP(AF163,'P1'!$B:$AP,41,FALSE),"")</f>
        <v/>
      </c>
      <c r="AG164" s="239" t="str">
        <f>IFERROR(VLOOKUP(AG163,'P1'!$B:$AP,41,FALSE),"")</f>
        <v/>
      </c>
      <c r="AH164" s="239" t="str">
        <f>IFERROR(VLOOKUP(AH163,'P1'!$B:$AP,41,FALSE),"")</f>
        <v/>
      </c>
      <c r="AI164" s="239" t="str">
        <f>IFERROR(VLOOKUP(AI163,'P1'!$B:$AP,41,FALSE),"")</f>
        <v/>
      </c>
      <c r="AJ164" s="239" t="str">
        <f>IFERROR(VLOOKUP(AJ163,'P1'!$B:$AP,41,FALSE),"")</f>
        <v/>
      </c>
      <c r="AK164" s="239" t="str">
        <f>IFERROR(VLOOKUP(AK163,'P1'!$B:$AP,41,FALSE),"")</f>
        <v/>
      </c>
      <c r="AL164" s="239" t="str">
        <f>IFERROR(VLOOKUP(AL163,'P1'!$B:$AP,41,FALSE),"")</f>
        <v/>
      </c>
      <c r="AM164" s="239" t="str">
        <f>IFERROR(VLOOKUP(AM163,'P1'!$B:$AP,41,FALSE),"")</f>
        <v/>
      </c>
      <c r="AN164" s="588"/>
      <c r="AO164" s="564"/>
      <c r="AP164" s="592"/>
      <c r="AQ164" s="593"/>
      <c r="AR164" s="564"/>
      <c r="AS164" s="211"/>
      <c r="AT164" s="206"/>
      <c r="AU164" s="240" t="str">
        <f>IFERROR(IF($D163="□",ROUNDDOWN($AO163/$AK$7,1),ROUNDDOWN($AO163/$AK$9,1)),"")</f>
        <v/>
      </c>
      <c r="AV164" s="240" t="str">
        <f>IFERROR(IF($D163="□",ROUNDDOWN($AN163/$AO$7,1),ROUNDDOWN($AN163/$AO$9,1)),"")</f>
        <v/>
      </c>
      <c r="AX164" s="240" t="str">
        <f>IFERROR(IF($D163="□",(VLOOKUP(F163,'[8]ますた君 '!$C:$E,3,FALSE)/($AK$7*4)),(VLOOKUP(F163,'[8]ますた君 '!$C:$E,3,FALSE)/($AK$9*4))),"")</f>
        <v/>
      </c>
      <c r="AY164" s="240" t="str">
        <f>IFERROR(IF($D163="□",(VLOOKUP(F163,'[8]ますた君 '!$C:$E,3,FALSE)/$AO$7),(VLOOKUP(F163,'[8]ますた君 '!$C:$E,3,FALSE)/$AO$9)),"")</f>
        <v/>
      </c>
    </row>
    <row r="165" spans="1:51" ht="12" customHeight="1">
      <c r="A165" s="568"/>
      <c r="B165" s="571"/>
      <c r="C165" s="574"/>
      <c r="D165" s="577"/>
      <c r="E165" s="580"/>
      <c r="F165" s="585"/>
      <c r="G165" s="586"/>
      <c r="H165" s="241" t="s">
        <v>374</v>
      </c>
      <c r="I165" s="239" t="str">
        <f>IFERROR(VLOOKUP(I163,'P1'!$B:$AP,31,FALSE),"")</f>
        <v/>
      </c>
      <c r="J165" s="239" t="str">
        <f>IFERROR(VLOOKUP(J163,'P1'!$B:$AP,31,FALSE),"")</f>
        <v/>
      </c>
      <c r="K165" s="239" t="str">
        <f>IFERROR(VLOOKUP(K163,'P1'!$B:$AP,31,FALSE),"")</f>
        <v/>
      </c>
      <c r="L165" s="239" t="str">
        <f>IFERROR(VLOOKUP(L163,'P1'!$B:$AP,31,FALSE),"")</f>
        <v/>
      </c>
      <c r="M165" s="239" t="str">
        <f>IFERROR(VLOOKUP(M163,'P1'!$B:$AP,31,FALSE),"")</f>
        <v/>
      </c>
      <c r="N165" s="239" t="str">
        <f>IFERROR(VLOOKUP(N163,'P1'!$B:$AP,31,FALSE),"")</f>
        <v/>
      </c>
      <c r="O165" s="239" t="str">
        <f>IFERROR(VLOOKUP(O163,'P1'!$B:$AP,31,FALSE),"")</f>
        <v/>
      </c>
      <c r="P165" s="239" t="str">
        <f>IFERROR(VLOOKUP(P163,'P1'!$B:$AP,31,FALSE),"")</f>
        <v/>
      </c>
      <c r="Q165" s="239" t="str">
        <f>IFERROR(VLOOKUP(Q163,'P1'!$B:$AP,31,FALSE),"")</f>
        <v/>
      </c>
      <c r="R165" s="239" t="str">
        <f>IFERROR(VLOOKUP(R163,'P1'!$B:$AP,31,FALSE),"")</f>
        <v/>
      </c>
      <c r="S165" s="239" t="str">
        <f>IFERROR(VLOOKUP(S163,'P1'!$B:$AP,31,FALSE),"")</f>
        <v/>
      </c>
      <c r="T165" s="239" t="str">
        <f>IFERROR(VLOOKUP(T163,'P1'!$B:$AP,31,FALSE),"")</f>
        <v/>
      </c>
      <c r="U165" s="239" t="str">
        <f>IFERROR(VLOOKUP(U163,'P1'!$B:$AP,31,FALSE),"")</f>
        <v/>
      </c>
      <c r="V165" s="239" t="str">
        <f>IFERROR(VLOOKUP(V163,'P1'!$B:$AP,31,FALSE),"")</f>
        <v/>
      </c>
      <c r="W165" s="239" t="str">
        <f>IFERROR(VLOOKUP(W163,'P1'!$B:$AP,31,FALSE),"")</f>
        <v/>
      </c>
      <c r="X165" s="239" t="str">
        <f>IFERROR(VLOOKUP(X163,'P1'!$B:$AP,31,FALSE),"")</f>
        <v/>
      </c>
      <c r="Y165" s="239" t="str">
        <f>IFERROR(VLOOKUP(Y163,'P1'!$B:$AP,31,FALSE),"")</f>
        <v/>
      </c>
      <c r="Z165" s="239" t="str">
        <f>IFERROR(VLOOKUP(Z163,'P1'!$B:$AP,31,FALSE),"")</f>
        <v/>
      </c>
      <c r="AA165" s="239" t="str">
        <f>IFERROR(VLOOKUP(AA163,'P1'!$B:$AP,31,FALSE),"")</f>
        <v/>
      </c>
      <c r="AB165" s="239" t="str">
        <f>IFERROR(VLOOKUP(AB163,'P1'!$B:$AP,31,FALSE),"")</f>
        <v/>
      </c>
      <c r="AC165" s="239" t="str">
        <f>IFERROR(VLOOKUP(AC163,'P1'!$B:$AP,31,FALSE),"")</f>
        <v/>
      </c>
      <c r="AD165" s="239" t="str">
        <f>IFERROR(VLOOKUP(AD163,'P1'!$B:$AP,31,FALSE),"")</f>
        <v/>
      </c>
      <c r="AE165" s="239" t="str">
        <f>IFERROR(VLOOKUP(AE163,'P1'!$B:$AP,31,FALSE),"")</f>
        <v/>
      </c>
      <c r="AF165" s="239" t="str">
        <f>IFERROR(VLOOKUP(AF163,'P1'!$B:$AP,31,FALSE),"")</f>
        <v/>
      </c>
      <c r="AG165" s="239" t="str">
        <f>IFERROR(VLOOKUP(AG163,'P1'!$B:$AP,31,FALSE),"")</f>
        <v/>
      </c>
      <c r="AH165" s="239" t="str">
        <f>IFERROR(VLOOKUP(AH163,'P1'!$B:$AP,31,FALSE),"")</f>
        <v/>
      </c>
      <c r="AI165" s="239" t="str">
        <f>IFERROR(VLOOKUP(AI163,'P1'!$B:$AP,31,FALSE),"")</f>
        <v/>
      </c>
      <c r="AJ165" s="239" t="str">
        <f>IFERROR(VLOOKUP(AJ163,'P1'!$B:$AP,31,FALSE),"")</f>
        <v/>
      </c>
      <c r="AK165" s="239" t="str">
        <f>IFERROR(VLOOKUP(AK163,'P1'!$B:$AP,31,FALSE),"")</f>
        <v/>
      </c>
      <c r="AL165" s="239" t="str">
        <f>IFERROR(VLOOKUP(AL163,'P1'!$B:$AP,31,FALSE),"")</f>
        <v/>
      </c>
      <c r="AM165" s="239" t="str">
        <f>IFERROR(VLOOKUP(AM163,'P1'!$B:$AP,31,FALSE),"")</f>
        <v/>
      </c>
      <c r="AN165" s="589"/>
      <c r="AO165" s="565"/>
      <c r="AP165" s="594"/>
      <c r="AQ165" s="595"/>
      <c r="AR165" s="565"/>
      <c r="AS165" s="211"/>
      <c r="AT165" s="206"/>
      <c r="AU165" s="242"/>
      <c r="AV165" s="242"/>
      <c r="AX165" s="242"/>
      <c r="AY165" s="242"/>
    </row>
    <row r="166" spans="1:51" ht="12" customHeight="1">
      <c r="A166" s="566">
        <v>49</v>
      </c>
      <c r="B166" s="569"/>
      <c r="C166" s="572"/>
      <c r="D166" s="575" t="s">
        <v>243</v>
      </c>
      <c r="E166" s="578"/>
      <c r="F166" s="581"/>
      <c r="G166" s="582"/>
      <c r="H166" s="236" t="s">
        <v>368</v>
      </c>
      <c r="I166" s="483"/>
      <c r="J166" s="483"/>
      <c r="K166" s="483"/>
      <c r="L166" s="483"/>
      <c r="M166" s="483"/>
      <c r="N166" s="483"/>
      <c r="O166" s="483"/>
      <c r="P166" s="483"/>
      <c r="Q166" s="483"/>
      <c r="R166" s="483"/>
      <c r="S166" s="483"/>
      <c r="T166" s="483"/>
      <c r="U166" s="483"/>
      <c r="V166" s="483"/>
      <c r="W166" s="483"/>
      <c r="X166" s="483"/>
      <c r="Y166" s="483"/>
      <c r="Z166" s="483"/>
      <c r="AA166" s="483"/>
      <c r="AB166" s="483"/>
      <c r="AC166" s="483"/>
      <c r="AD166" s="483"/>
      <c r="AE166" s="483"/>
      <c r="AF166" s="483"/>
      <c r="AG166" s="483"/>
      <c r="AH166" s="483"/>
      <c r="AI166" s="483"/>
      <c r="AJ166" s="483"/>
      <c r="AK166" s="483"/>
      <c r="AL166" s="483"/>
      <c r="AM166" s="483"/>
      <c r="AN166" s="587">
        <f>+SUM(I167:AM168)</f>
        <v>0</v>
      </c>
      <c r="AO166" s="563">
        <f>IF($AN$4="４週",AN166/4,AN166/(DAY(EOMONTH($I$20,0))/7))</f>
        <v>0</v>
      </c>
      <c r="AP166" s="590"/>
      <c r="AQ166" s="591"/>
      <c r="AR166" s="563" t="str">
        <f>IF(AN155="４週",AU167,AV167)</f>
        <v/>
      </c>
      <c r="AS166" s="211"/>
      <c r="AT166" s="206"/>
      <c r="AU166" s="237" t="s">
        <v>369</v>
      </c>
      <c r="AV166" s="237" t="s">
        <v>370</v>
      </c>
      <c r="AX166" s="237" t="s">
        <v>371</v>
      </c>
      <c r="AY166" s="237" t="s">
        <v>372</v>
      </c>
    </row>
    <row r="167" spans="1:51" ht="12" customHeight="1">
      <c r="A167" s="567"/>
      <c r="B167" s="570"/>
      <c r="C167" s="573"/>
      <c r="D167" s="576"/>
      <c r="E167" s="579"/>
      <c r="F167" s="583"/>
      <c r="G167" s="584"/>
      <c r="H167" s="238" t="s">
        <v>373</v>
      </c>
      <c r="I167" s="239" t="str">
        <f>IFERROR(VLOOKUP(I166,'P1'!$B:$AP,41,FALSE),"")</f>
        <v/>
      </c>
      <c r="J167" s="239" t="str">
        <f>IFERROR(VLOOKUP(J166,'P1'!$B:$AP,41,FALSE),"")</f>
        <v/>
      </c>
      <c r="K167" s="239" t="str">
        <f>IFERROR(VLOOKUP(K166,'P1'!$B:$AP,41,FALSE),"")</f>
        <v/>
      </c>
      <c r="L167" s="239" t="str">
        <f>IFERROR(VLOOKUP(L166,'P1'!$B:$AP,41,FALSE),"")</f>
        <v/>
      </c>
      <c r="M167" s="239" t="str">
        <f>IFERROR(VLOOKUP(M166,'P1'!$B:$AP,41,FALSE),"")</f>
        <v/>
      </c>
      <c r="N167" s="239" t="str">
        <f>IFERROR(VLOOKUP(N166,'P1'!$B:$AP,41,FALSE),"")</f>
        <v/>
      </c>
      <c r="O167" s="239" t="str">
        <f>IFERROR(VLOOKUP(O166,'P1'!$B:$AP,41,FALSE),"")</f>
        <v/>
      </c>
      <c r="P167" s="239" t="str">
        <f>IFERROR(VLOOKUP(P166,'P1'!$B:$AP,41,FALSE),"")</f>
        <v/>
      </c>
      <c r="Q167" s="239" t="str">
        <f>IFERROR(VLOOKUP(Q166,'P1'!$B:$AP,41,FALSE),"")</f>
        <v/>
      </c>
      <c r="R167" s="239" t="str">
        <f>IFERROR(VLOOKUP(R166,'P1'!$B:$AP,41,FALSE),"")</f>
        <v/>
      </c>
      <c r="S167" s="239" t="str">
        <f>IFERROR(VLOOKUP(S166,'P1'!$B:$AP,41,FALSE),"")</f>
        <v/>
      </c>
      <c r="T167" s="239" t="str">
        <f>IFERROR(VLOOKUP(T166,'P1'!$B:$AP,41,FALSE),"")</f>
        <v/>
      </c>
      <c r="U167" s="239" t="str">
        <f>IFERROR(VLOOKUP(U166,'P1'!$B:$AP,41,FALSE),"")</f>
        <v/>
      </c>
      <c r="V167" s="239" t="str">
        <f>IFERROR(VLOOKUP(V166,'P1'!$B:$AP,41,FALSE),"")</f>
        <v/>
      </c>
      <c r="W167" s="239" t="str">
        <f>IFERROR(VLOOKUP(W166,'P1'!$B:$AP,41,FALSE),"")</f>
        <v/>
      </c>
      <c r="X167" s="239" t="str">
        <f>IFERROR(VLOOKUP(X166,'P1'!$B:$AP,41,FALSE),"")</f>
        <v/>
      </c>
      <c r="Y167" s="239" t="str">
        <f>IFERROR(VLOOKUP(Y166,'P1'!$B:$AP,41,FALSE),"")</f>
        <v/>
      </c>
      <c r="Z167" s="239" t="str">
        <f>IFERROR(VLOOKUP(Z166,'P1'!$B:$AP,41,FALSE),"")</f>
        <v/>
      </c>
      <c r="AA167" s="239" t="str">
        <f>IFERROR(VLOOKUP(AA166,'P1'!$B:$AP,41,FALSE),"")</f>
        <v/>
      </c>
      <c r="AB167" s="239" t="str">
        <f>IFERROR(VLOOKUP(AB166,'P1'!$B:$AP,41,FALSE),"")</f>
        <v/>
      </c>
      <c r="AC167" s="239" t="str">
        <f>IFERROR(VLOOKUP(AC166,'P1'!$B:$AP,41,FALSE),"")</f>
        <v/>
      </c>
      <c r="AD167" s="239" t="str">
        <f>IFERROR(VLOOKUP(AD166,'P1'!$B:$AP,41,FALSE),"")</f>
        <v/>
      </c>
      <c r="AE167" s="239" t="str">
        <f>IFERROR(VLOOKUP(AE166,'P1'!$B:$AP,41,FALSE),"")</f>
        <v/>
      </c>
      <c r="AF167" s="239" t="str">
        <f>IFERROR(VLOOKUP(AF166,'P1'!$B:$AP,41,FALSE),"")</f>
        <v/>
      </c>
      <c r="AG167" s="239" t="str">
        <f>IFERROR(VLOOKUP(AG166,'P1'!$B:$AP,41,FALSE),"")</f>
        <v/>
      </c>
      <c r="AH167" s="239" t="str">
        <f>IFERROR(VLOOKUP(AH166,'P1'!$B:$AP,41,FALSE),"")</f>
        <v/>
      </c>
      <c r="AI167" s="239" t="str">
        <f>IFERROR(VLOOKUP(AI166,'P1'!$B:$AP,41,FALSE),"")</f>
        <v/>
      </c>
      <c r="AJ167" s="239" t="str">
        <f>IFERROR(VLOOKUP(AJ166,'P1'!$B:$AP,41,FALSE),"")</f>
        <v/>
      </c>
      <c r="AK167" s="239" t="str">
        <f>IFERROR(VLOOKUP(AK166,'P1'!$B:$AP,41,FALSE),"")</f>
        <v/>
      </c>
      <c r="AL167" s="239" t="str">
        <f>IFERROR(VLOOKUP(AL166,'P1'!$B:$AP,41,FALSE),"")</f>
        <v/>
      </c>
      <c r="AM167" s="239" t="str">
        <f>IFERROR(VLOOKUP(AM166,'P1'!$B:$AP,41,FALSE),"")</f>
        <v/>
      </c>
      <c r="AN167" s="588"/>
      <c r="AO167" s="564"/>
      <c r="AP167" s="592"/>
      <c r="AQ167" s="593"/>
      <c r="AR167" s="564"/>
      <c r="AU167" s="240" t="str">
        <f>IFERROR(IF($D166="□",ROUNDDOWN($AO166/$AK$7,1),ROUNDDOWN($AO166/$AK$9,1)),"")</f>
        <v/>
      </c>
      <c r="AV167" s="240" t="str">
        <f>IFERROR(IF($D166="□",ROUNDDOWN($AN166/$AO$7,1),ROUNDDOWN($AN166/$AO$9,1)),"")</f>
        <v/>
      </c>
      <c r="AX167" s="240" t="str">
        <f>IFERROR(IF($D166="□",(VLOOKUP(F166,'[8]ますた君 '!$C:$E,3,FALSE)/($AK$7*4)),(VLOOKUP(F166,'[8]ますた君 '!$C:$E,3,FALSE)/($AK$9*4))),"")</f>
        <v/>
      </c>
      <c r="AY167" s="240" t="str">
        <f>IFERROR(IF($D166="□",(VLOOKUP(F166,'[8]ますた君 '!$C:$E,3,FALSE)/$AO$7),(VLOOKUP(F166,'[8]ますた君 '!$C:$E,3,FALSE)/$AO$9)),"")</f>
        <v/>
      </c>
    </row>
    <row r="168" spans="1:51" ht="12" customHeight="1">
      <c r="A168" s="568"/>
      <c r="B168" s="571"/>
      <c r="C168" s="574"/>
      <c r="D168" s="577"/>
      <c r="E168" s="580"/>
      <c r="F168" s="585"/>
      <c r="G168" s="586"/>
      <c r="H168" s="241" t="s">
        <v>374</v>
      </c>
      <c r="I168" s="239" t="str">
        <f>IFERROR(VLOOKUP(I166,'P1'!$B:$AP,31,FALSE),"")</f>
        <v/>
      </c>
      <c r="J168" s="239" t="str">
        <f>IFERROR(VLOOKUP(J166,'P1'!$B:$AP,31,FALSE),"")</f>
        <v/>
      </c>
      <c r="K168" s="239" t="str">
        <f>IFERROR(VLOOKUP(K166,'P1'!$B:$AP,31,FALSE),"")</f>
        <v/>
      </c>
      <c r="L168" s="239" t="str">
        <f>IFERROR(VLOOKUP(L166,'P1'!$B:$AP,31,FALSE),"")</f>
        <v/>
      </c>
      <c r="M168" s="239" t="str">
        <f>IFERROR(VLOOKUP(M166,'P1'!$B:$AP,31,FALSE),"")</f>
        <v/>
      </c>
      <c r="N168" s="239" t="str">
        <f>IFERROR(VLOOKUP(N166,'P1'!$B:$AP,31,FALSE),"")</f>
        <v/>
      </c>
      <c r="O168" s="239" t="str">
        <f>IFERROR(VLOOKUP(O166,'P1'!$B:$AP,31,FALSE),"")</f>
        <v/>
      </c>
      <c r="P168" s="239" t="str">
        <f>IFERROR(VLOOKUP(P166,'P1'!$B:$AP,31,FALSE),"")</f>
        <v/>
      </c>
      <c r="Q168" s="239" t="str">
        <f>IFERROR(VLOOKUP(Q166,'P1'!$B:$AP,31,FALSE),"")</f>
        <v/>
      </c>
      <c r="R168" s="239" t="str">
        <f>IFERROR(VLOOKUP(R166,'P1'!$B:$AP,31,FALSE),"")</f>
        <v/>
      </c>
      <c r="S168" s="239" t="str">
        <f>IFERROR(VLOOKUP(S166,'P1'!$B:$AP,31,FALSE),"")</f>
        <v/>
      </c>
      <c r="T168" s="239" t="str">
        <f>IFERROR(VLOOKUP(T166,'P1'!$B:$AP,31,FALSE),"")</f>
        <v/>
      </c>
      <c r="U168" s="239" t="str">
        <f>IFERROR(VLOOKUP(U166,'P1'!$B:$AP,31,FALSE),"")</f>
        <v/>
      </c>
      <c r="V168" s="239" t="str">
        <f>IFERROR(VLOOKUP(V166,'P1'!$B:$AP,31,FALSE),"")</f>
        <v/>
      </c>
      <c r="W168" s="239" t="str">
        <f>IFERROR(VLOOKUP(W166,'P1'!$B:$AP,31,FALSE),"")</f>
        <v/>
      </c>
      <c r="X168" s="239" t="str">
        <f>IFERROR(VLOOKUP(X166,'P1'!$B:$AP,31,FALSE),"")</f>
        <v/>
      </c>
      <c r="Y168" s="239" t="str">
        <f>IFERROR(VLOOKUP(Y166,'P1'!$B:$AP,31,FALSE),"")</f>
        <v/>
      </c>
      <c r="Z168" s="239" t="str">
        <f>IFERROR(VLOOKUP(Z166,'P1'!$B:$AP,31,FALSE),"")</f>
        <v/>
      </c>
      <c r="AA168" s="239" t="str">
        <f>IFERROR(VLOOKUP(AA166,'P1'!$B:$AP,31,FALSE),"")</f>
        <v/>
      </c>
      <c r="AB168" s="239" t="str">
        <f>IFERROR(VLOOKUP(AB166,'P1'!$B:$AP,31,FALSE),"")</f>
        <v/>
      </c>
      <c r="AC168" s="239" t="str">
        <f>IFERROR(VLOOKUP(AC166,'P1'!$B:$AP,31,FALSE),"")</f>
        <v/>
      </c>
      <c r="AD168" s="239" t="str">
        <f>IFERROR(VLOOKUP(AD166,'P1'!$B:$AP,31,FALSE),"")</f>
        <v/>
      </c>
      <c r="AE168" s="239" t="str">
        <f>IFERROR(VLOOKUP(AE166,'P1'!$B:$AP,31,FALSE),"")</f>
        <v/>
      </c>
      <c r="AF168" s="239" t="str">
        <f>IFERROR(VLOOKUP(AF166,'P1'!$B:$AP,31,FALSE),"")</f>
        <v/>
      </c>
      <c r="AG168" s="239" t="str">
        <f>IFERROR(VLOOKUP(AG166,'P1'!$B:$AP,31,FALSE),"")</f>
        <v/>
      </c>
      <c r="AH168" s="239" t="str">
        <f>IFERROR(VLOOKUP(AH166,'P1'!$B:$AP,31,FALSE),"")</f>
        <v/>
      </c>
      <c r="AI168" s="239" t="str">
        <f>IFERROR(VLOOKUP(AI166,'P1'!$B:$AP,31,FALSE),"")</f>
        <v/>
      </c>
      <c r="AJ168" s="239" t="str">
        <f>IFERROR(VLOOKUP(AJ166,'P1'!$B:$AP,31,FALSE),"")</f>
        <v/>
      </c>
      <c r="AK168" s="239" t="str">
        <f>IFERROR(VLOOKUP(AK166,'P1'!$B:$AP,31,FALSE),"")</f>
        <v/>
      </c>
      <c r="AL168" s="239" t="str">
        <f>IFERROR(VLOOKUP(AL166,'P1'!$B:$AP,31,FALSE),"")</f>
        <v/>
      </c>
      <c r="AM168" s="239" t="str">
        <f>IFERROR(VLOOKUP(AM166,'P1'!$B:$AP,31,FALSE),"")</f>
        <v/>
      </c>
      <c r="AN168" s="589"/>
      <c r="AO168" s="565"/>
      <c r="AP168" s="594"/>
      <c r="AQ168" s="595"/>
      <c r="AR168" s="565"/>
      <c r="AU168" s="242"/>
      <c r="AV168" s="242"/>
      <c r="AX168" s="242"/>
      <c r="AY168" s="242"/>
    </row>
    <row r="169" spans="1:51" ht="12" customHeight="1">
      <c r="A169" s="566">
        <v>50</v>
      </c>
      <c r="B169" s="569"/>
      <c r="C169" s="572"/>
      <c r="D169" s="575" t="s">
        <v>243</v>
      </c>
      <c r="E169" s="578"/>
      <c r="F169" s="581"/>
      <c r="G169" s="582"/>
      <c r="H169" s="236" t="s">
        <v>368</v>
      </c>
      <c r="I169" s="483"/>
      <c r="J169" s="483"/>
      <c r="K169" s="483"/>
      <c r="L169" s="483"/>
      <c r="M169" s="483"/>
      <c r="N169" s="483"/>
      <c r="O169" s="483"/>
      <c r="P169" s="483"/>
      <c r="Q169" s="483"/>
      <c r="R169" s="483"/>
      <c r="S169" s="483"/>
      <c r="T169" s="483"/>
      <c r="U169" s="483"/>
      <c r="V169" s="483"/>
      <c r="W169" s="483"/>
      <c r="X169" s="483"/>
      <c r="Y169" s="483"/>
      <c r="Z169" s="483"/>
      <c r="AA169" s="483"/>
      <c r="AB169" s="483"/>
      <c r="AC169" s="483"/>
      <c r="AD169" s="483"/>
      <c r="AE169" s="483"/>
      <c r="AF169" s="483"/>
      <c r="AG169" s="483"/>
      <c r="AH169" s="483"/>
      <c r="AI169" s="483"/>
      <c r="AJ169" s="483"/>
      <c r="AK169" s="483"/>
      <c r="AL169" s="483"/>
      <c r="AM169" s="483"/>
      <c r="AN169" s="587">
        <f>+SUM(I170:AM171)</f>
        <v>0</v>
      </c>
      <c r="AO169" s="563">
        <f>IF($AN$4="４週",AN169/4,AN169/(DAY(EOMONTH($I$20,0))/7))</f>
        <v>0</v>
      </c>
      <c r="AP169" s="590"/>
      <c r="AQ169" s="591"/>
      <c r="AR169" s="563" t="str">
        <f>IF(AN158="４週",AU170,AV170)</f>
        <v/>
      </c>
      <c r="AU169" s="237" t="s">
        <v>369</v>
      </c>
      <c r="AV169" s="237" t="s">
        <v>370</v>
      </c>
      <c r="AX169" s="237" t="s">
        <v>371</v>
      </c>
      <c r="AY169" s="237" t="s">
        <v>372</v>
      </c>
    </row>
    <row r="170" spans="1:51" ht="12" customHeight="1">
      <c r="A170" s="567"/>
      <c r="B170" s="570"/>
      <c r="C170" s="573"/>
      <c r="D170" s="576"/>
      <c r="E170" s="579"/>
      <c r="F170" s="583"/>
      <c r="G170" s="584"/>
      <c r="H170" s="238" t="s">
        <v>373</v>
      </c>
      <c r="I170" s="239" t="str">
        <f>IFERROR(VLOOKUP(I169,'P1'!$B:$AP,41,FALSE),"")</f>
        <v/>
      </c>
      <c r="J170" s="239" t="str">
        <f>IFERROR(VLOOKUP(J169,'P1'!$B:$AP,41,FALSE),"")</f>
        <v/>
      </c>
      <c r="K170" s="239" t="str">
        <f>IFERROR(VLOOKUP(K169,'P1'!$B:$AP,41,FALSE),"")</f>
        <v/>
      </c>
      <c r="L170" s="239" t="str">
        <f>IFERROR(VLOOKUP(L169,'P1'!$B:$AP,41,FALSE),"")</f>
        <v/>
      </c>
      <c r="M170" s="239" t="str">
        <f>IFERROR(VLOOKUP(M169,'P1'!$B:$AP,41,FALSE),"")</f>
        <v/>
      </c>
      <c r="N170" s="239" t="str">
        <f>IFERROR(VLOOKUP(N169,'P1'!$B:$AP,41,FALSE),"")</f>
        <v/>
      </c>
      <c r="O170" s="239" t="str">
        <f>IFERROR(VLOOKUP(O169,'P1'!$B:$AP,41,FALSE),"")</f>
        <v/>
      </c>
      <c r="P170" s="239" t="str">
        <f>IFERROR(VLOOKUP(P169,'P1'!$B:$AP,41,FALSE),"")</f>
        <v/>
      </c>
      <c r="Q170" s="239" t="str">
        <f>IFERROR(VLOOKUP(Q169,'P1'!$B:$AP,41,FALSE),"")</f>
        <v/>
      </c>
      <c r="R170" s="239" t="str">
        <f>IFERROR(VLOOKUP(R169,'P1'!$B:$AP,41,FALSE),"")</f>
        <v/>
      </c>
      <c r="S170" s="239" t="str">
        <f>IFERROR(VLOOKUP(S169,'P1'!$B:$AP,41,FALSE),"")</f>
        <v/>
      </c>
      <c r="T170" s="239" t="str">
        <f>IFERROR(VLOOKUP(T169,'P1'!$B:$AP,41,FALSE),"")</f>
        <v/>
      </c>
      <c r="U170" s="239" t="str">
        <f>IFERROR(VLOOKUP(U169,'P1'!$B:$AP,41,FALSE),"")</f>
        <v/>
      </c>
      <c r="V170" s="239" t="str">
        <f>IFERROR(VLOOKUP(V169,'P1'!$B:$AP,41,FALSE),"")</f>
        <v/>
      </c>
      <c r="W170" s="239" t="str">
        <f>IFERROR(VLOOKUP(W169,'P1'!$B:$AP,41,FALSE),"")</f>
        <v/>
      </c>
      <c r="X170" s="239" t="str">
        <f>IFERROR(VLOOKUP(X169,'P1'!$B:$AP,41,FALSE),"")</f>
        <v/>
      </c>
      <c r="Y170" s="239" t="str">
        <f>IFERROR(VLOOKUP(Y169,'P1'!$B:$AP,41,FALSE),"")</f>
        <v/>
      </c>
      <c r="Z170" s="239" t="str">
        <f>IFERROR(VLOOKUP(Z169,'P1'!$B:$AP,41,FALSE),"")</f>
        <v/>
      </c>
      <c r="AA170" s="239" t="str">
        <f>IFERROR(VLOOKUP(AA169,'P1'!$B:$AP,41,FALSE),"")</f>
        <v/>
      </c>
      <c r="AB170" s="239" t="str">
        <f>IFERROR(VLOOKUP(AB169,'P1'!$B:$AP,41,FALSE),"")</f>
        <v/>
      </c>
      <c r="AC170" s="239" t="str">
        <f>IFERROR(VLOOKUP(AC169,'P1'!$B:$AP,41,FALSE),"")</f>
        <v/>
      </c>
      <c r="AD170" s="239" t="str">
        <f>IFERROR(VLOOKUP(AD169,'P1'!$B:$AP,41,FALSE),"")</f>
        <v/>
      </c>
      <c r="AE170" s="239" t="str">
        <f>IFERROR(VLOOKUP(AE169,'P1'!$B:$AP,41,FALSE),"")</f>
        <v/>
      </c>
      <c r="AF170" s="239" t="str">
        <f>IFERROR(VLOOKUP(AF169,'P1'!$B:$AP,41,FALSE),"")</f>
        <v/>
      </c>
      <c r="AG170" s="239" t="str">
        <f>IFERROR(VLOOKUP(AG169,'P1'!$B:$AP,41,FALSE),"")</f>
        <v/>
      </c>
      <c r="AH170" s="239" t="str">
        <f>IFERROR(VLOOKUP(AH169,'P1'!$B:$AP,41,FALSE),"")</f>
        <v/>
      </c>
      <c r="AI170" s="239" t="str">
        <f>IFERROR(VLOOKUP(AI169,'P1'!$B:$AP,41,FALSE),"")</f>
        <v/>
      </c>
      <c r="AJ170" s="239" t="str">
        <f>IFERROR(VLOOKUP(AJ169,'P1'!$B:$AP,41,FALSE),"")</f>
        <v/>
      </c>
      <c r="AK170" s="239" t="str">
        <f>IFERROR(VLOOKUP(AK169,'P1'!$B:$AP,41,FALSE),"")</f>
        <v/>
      </c>
      <c r="AL170" s="239" t="str">
        <f>IFERROR(VLOOKUP(AL169,'P1'!$B:$AP,41,FALSE),"")</f>
        <v/>
      </c>
      <c r="AM170" s="239" t="str">
        <f>IFERROR(VLOOKUP(AM169,'P1'!$B:$AP,41,FALSE),"")</f>
        <v/>
      </c>
      <c r="AN170" s="588"/>
      <c r="AO170" s="564"/>
      <c r="AP170" s="592"/>
      <c r="AQ170" s="593"/>
      <c r="AR170" s="564"/>
      <c r="AU170" s="240" t="str">
        <f>IFERROR(IF($D169="□",ROUNDDOWN($AO169/$AK$7,1),ROUNDDOWN($AO169/$AK$9,1)),"")</f>
        <v/>
      </c>
      <c r="AV170" s="240" t="str">
        <f>IFERROR(IF($D169="□",ROUNDDOWN($AN169/$AO$7,1),ROUNDDOWN($AN169/$AO$9,1)),"")</f>
        <v/>
      </c>
      <c r="AX170" s="240" t="str">
        <f>IFERROR(IF($D169="□",(VLOOKUP(F169,'[8]ますた君 '!$C:$E,3,FALSE)/($AK$7*4)),(VLOOKUP(F169,'[8]ますた君 '!$C:$E,3,FALSE)/($AK$9*4))),"")</f>
        <v/>
      </c>
      <c r="AY170" s="240" t="str">
        <f>IFERROR(IF($D169="□",(VLOOKUP(F169,'[8]ますた君 '!$C:$E,3,FALSE)/$AO$7),(VLOOKUP(F169,'[8]ますた君 '!$C:$E,3,FALSE)/$AO$9)),"")</f>
        <v/>
      </c>
    </row>
    <row r="171" spans="1:51" ht="12" customHeight="1">
      <c r="A171" s="568"/>
      <c r="B171" s="571"/>
      <c r="C171" s="574"/>
      <c r="D171" s="577"/>
      <c r="E171" s="580"/>
      <c r="F171" s="585"/>
      <c r="G171" s="586"/>
      <c r="H171" s="241" t="s">
        <v>374</v>
      </c>
      <c r="I171" s="239" t="str">
        <f>IFERROR(VLOOKUP(I169,'P1'!$B:$AP,31,FALSE),"")</f>
        <v/>
      </c>
      <c r="J171" s="239" t="str">
        <f>IFERROR(VLOOKUP(J169,'P1'!$B:$AP,31,FALSE),"")</f>
        <v/>
      </c>
      <c r="K171" s="239" t="str">
        <f>IFERROR(VLOOKUP(K169,'P1'!$B:$AP,31,FALSE),"")</f>
        <v/>
      </c>
      <c r="L171" s="239" t="str">
        <f>IFERROR(VLOOKUP(L169,'P1'!$B:$AP,31,FALSE),"")</f>
        <v/>
      </c>
      <c r="M171" s="239" t="str">
        <f>IFERROR(VLOOKUP(M169,'P1'!$B:$AP,31,FALSE),"")</f>
        <v/>
      </c>
      <c r="N171" s="239" t="str">
        <f>IFERROR(VLOOKUP(N169,'P1'!$B:$AP,31,FALSE),"")</f>
        <v/>
      </c>
      <c r="O171" s="239" t="str">
        <f>IFERROR(VLOOKUP(O169,'P1'!$B:$AP,31,FALSE),"")</f>
        <v/>
      </c>
      <c r="P171" s="239" t="str">
        <f>IFERROR(VLOOKUP(P169,'P1'!$B:$AP,31,FALSE),"")</f>
        <v/>
      </c>
      <c r="Q171" s="239" t="str">
        <f>IFERROR(VLOOKUP(Q169,'P1'!$B:$AP,31,FALSE),"")</f>
        <v/>
      </c>
      <c r="R171" s="239" t="str">
        <f>IFERROR(VLOOKUP(R169,'P1'!$B:$AP,31,FALSE),"")</f>
        <v/>
      </c>
      <c r="S171" s="239" t="str">
        <f>IFERROR(VLOOKUP(S169,'P1'!$B:$AP,31,FALSE),"")</f>
        <v/>
      </c>
      <c r="T171" s="239" t="str">
        <f>IFERROR(VLOOKUP(T169,'P1'!$B:$AP,31,FALSE),"")</f>
        <v/>
      </c>
      <c r="U171" s="239" t="str">
        <f>IFERROR(VLOOKUP(U169,'P1'!$B:$AP,31,FALSE),"")</f>
        <v/>
      </c>
      <c r="V171" s="239" t="str">
        <f>IFERROR(VLOOKUP(V169,'P1'!$B:$AP,31,FALSE),"")</f>
        <v/>
      </c>
      <c r="W171" s="239" t="str">
        <f>IFERROR(VLOOKUP(W169,'P1'!$B:$AP,31,FALSE),"")</f>
        <v/>
      </c>
      <c r="X171" s="239" t="str">
        <f>IFERROR(VLOOKUP(X169,'P1'!$B:$AP,31,FALSE),"")</f>
        <v/>
      </c>
      <c r="Y171" s="239" t="str">
        <f>IFERROR(VLOOKUP(Y169,'P1'!$B:$AP,31,FALSE),"")</f>
        <v/>
      </c>
      <c r="Z171" s="239" t="str">
        <f>IFERROR(VLOOKUP(Z169,'P1'!$B:$AP,31,FALSE),"")</f>
        <v/>
      </c>
      <c r="AA171" s="239" t="str">
        <f>IFERROR(VLOOKUP(AA169,'P1'!$B:$AP,31,FALSE),"")</f>
        <v/>
      </c>
      <c r="AB171" s="239" t="str">
        <f>IFERROR(VLOOKUP(AB169,'P1'!$B:$AP,31,FALSE),"")</f>
        <v/>
      </c>
      <c r="AC171" s="239" t="str">
        <f>IFERROR(VLOOKUP(AC169,'P1'!$B:$AP,31,FALSE),"")</f>
        <v/>
      </c>
      <c r="AD171" s="239" t="str">
        <f>IFERROR(VLOOKUP(AD169,'P1'!$B:$AP,31,FALSE),"")</f>
        <v/>
      </c>
      <c r="AE171" s="239" t="str">
        <f>IFERROR(VLOOKUP(AE169,'P1'!$B:$AP,31,FALSE),"")</f>
        <v/>
      </c>
      <c r="AF171" s="239" t="str">
        <f>IFERROR(VLOOKUP(AF169,'P1'!$B:$AP,31,FALSE),"")</f>
        <v/>
      </c>
      <c r="AG171" s="239" t="str">
        <f>IFERROR(VLOOKUP(AG169,'P1'!$B:$AP,31,FALSE),"")</f>
        <v/>
      </c>
      <c r="AH171" s="239" t="str">
        <f>IFERROR(VLOOKUP(AH169,'P1'!$B:$AP,31,FALSE),"")</f>
        <v/>
      </c>
      <c r="AI171" s="239" t="str">
        <f>IFERROR(VLOOKUP(AI169,'P1'!$B:$AP,31,FALSE),"")</f>
        <v/>
      </c>
      <c r="AJ171" s="239" t="str">
        <f>IFERROR(VLOOKUP(AJ169,'P1'!$B:$AP,31,FALSE),"")</f>
        <v/>
      </c>
      <c r="AK171" s="239" t="str">
        <f>IFERROR(VLOOKUP(AK169,'P1'!$B:$AP,31,FALSE),"")</f>
        <v/>
      </c>
      <c r="AL171" s="239" t="str">
        <f>IFERROR(VLOOKUP(AL169,'P1'!$B:$AP,31,FALSE),"")</f>
        <v/>
      </c>
      <c r="AM171" s="239" t="str">
        <f>IFERROR(VLOOKUP(AM169,'P1'!$B:$AP,31,FALSE),"")</f>
        <v/>
      </c>
      <c r="AN171" s="589"/>
      <c r="AO171" s="565"/>
      <c r="AP171" s="594"/>
      <c r="AQ171" s="595"/>
      <c r="AR171" s="565"/>
      <c r="AU171" s="242"/>
      <c r="AV171" s="242"/>
      <c r="AX171" s="242"/>
      <c r="AY171" s="242"/>
    </row>
    <row r="172" spans="1:51" ht="12" customHeight="1">
      <c r="A172" s="566">
        <v>51</v>
      </c>
      <c r="B172" s="569"/>
      <c r="C172" s="572"/>
      <c r="D172" s="575" t="s">
        <v>243</v>
      </c>
      <c r="E172" s="578"/>
      <c r="F172" s="581"/>
      <c r="G172" s="582"/>
      <c r="H172" s="236" t="s">
        <v>368</v>
      </c>
      <c r="I172" s="483"/>
      <c r="J172" s="483"/>
      <c r="K172" s="483"/>
      <c r="L172" s="483"/>
      <c r="M172" s="483"/>
      <c r="N172" s="483"/>
      <c r="O172" s="483"/>
      <c r="P172" s="483"/>
      <c r="Q172" s="483"/>
      <c r="R172" s="483"/>
      <c r="S172" s="483"/>
      <c r="T172" s="483"/>
      <c r="U172" s="483"/>
      <c r="V172" s="483"/>
      <c r="W172" s="483"/>
      <c r="X172" s="483"/>
      <c r="Y172" s="483"/>
      <c r="Z172" s="483"/>
      <c r="AA172" s="483"/>
      <c r="AB172" s="483"/>
      <c r="AC172" s="483"/>
      <c r="AD172" s="483"/>
      <c r="AE172" s="483"/>
      <c r="AF172" s="483"/>
      <c r="AG172" s="483"/>
      <c r="AH172" s="483"/>
      <c r="AI172" s="483"/>
      <c r="AJ172" s="483"/>
      <c r="AK172" s="483"/>
      <c r="AL172" s="483"/>
      <c r="AM172" s="483"/>
      <c r="AN172" s="587">
        <f>+SUM(I173:AM174)</f>
        <v>0</v>
      </c>
      <c r="AO172" s="563">
        <f>IF($AN$4="４週",AN172/4,AN172/(DAY(EOMONTH($I$20,0))/7))</f>
        <v>0</v>
      </c>
      <c r="AP172" s="590"/>
      <c r="AQ172" s="591"/>
      <c r="AR172" s="563" t="str">
        <f>IF(AN161="４週",AU173,AV173)</f>
        <v/>
      </c>
      <c r="AU172" s="237" t="s">
        <v>369</v>
      </c>
      <c r="AV172" s="237" t="s">
        <v>370</v>
      </c>
      <c r="AX172" s="237" t="s">
        <v>371</v>
      </c>
      <c r="AY172" s="237" t="s">
        <v>372</v>
      </c>
    </row>
    <row r="173" spans="1:51" ht="12" customHeight="1">
      <c r="A173" s="567"/>
      <c r="B173" s="570"/>
      <c r="C173" s="573"/>
      <c r="D173" s="576"/>
      <c r="E173" s="579"/>
      <c r="F173" s="583"/>
      <c r="G173" s="584"/>
      <c r="H173" s="238" t="s">
        <v>373</v>
      </c>
      <c r="I173" s="239" t="str">
        <f>IFERROR(VLOOKUP(I172,'P1'!$B:$AP,41,FALSE),"")</f>
        <v/>
      </c>
      <c r="J173" s="239" t="str">
        <f>IFERROR(VLOOKUP(J172,'P1'!$B:$AP,41,FALSE),"")</f>
        <v/>
      </c>
      <c r="K173" s="239" t="str">
        <f>IFERROR(VLOOKUP(K172,'P1'!$B:$AP,41,FALSE),"")</f>
        <v/>
      </c>
      <c r="L173" s="239" t="str">
        <f>IFERROR(VLOOKUP(L172,'P1'!$B:$AP,41,FALSE),"")</f>
        <v/>
      </c>
      <c r="M173" s="239" t="str">
        <f>IFERROR(VLOOKUP(M172,'P1'!$B:$AP,41,FALSE),"")</f>
        <v/>
      </c>
      <c r="N173" s="239" t="str">
        <f>IFERROR(VLOOKUP(N172,'P1'!$B:$AP,41,FALSE),"")</f>
        <v/>
      </c>
      <c r="O173" s="239" t="str">
        <f>IFERROR(VLOOKUP(O172,'P1'!$B:$AP,41,FALSE),"")</f>
        <v/>
      </c>
      <c r="P173" s="239" t="str">
        <f>IFERROR(VLOOKUP(P172,'P1'!$B:$AP,41,FALSE),"")</f>
        <v/>
      </c>
      <c r="Q173" s="239" t="str">
        <f>IFERROR(VLOOKUP(Q172,'P1'!$B:$AP,41,FALSE),"")</f>
        <v/>
      </c>
      <c r="R173" s="239" t="str">
        <f>IFERROR(VLOOKUP(R172,'P1'!$B:$AP,41,FALSE),"")</f>
        <v/>
      </c>
      <c r="S173" s="239" t="str">
        <f>IFERROR(VLOOKUP(S172,'P1'!$B:$AP,41,FALSE),"")</f>
        <v/>
      </c>
      <c r="T173" s="239" t="str">
        <f>IFERROR(VLOOKUP(T172,'P1'!$B:$AP,41,FALSE),"")</f>
        <v/>
      </c>
      <c r="U173" s="239" t="str">
        <f>IFERROR(VLOOKUP(U172,'P1'!$B:$AP,41,FALSE),"")</f>
        <v/>
      </c>
      <c r="V173" s="239" t="str">
        <f>IFERROR(VLOOKUP(V172,'P1'!$B:$AP,41,FALSE),"")</f>
        <v/>
      </c>
      <c r="W173" s="239" t="str">
        <f>IFERROR(VLOOKUP(W172,'P1'!$B:$AP,41,FALSE),"")</f>
        <v/>
      </c>
      <c r="X173" s="239" t="str">
        <f>IFERROR(VLOOKUP(X172,'P1'!$B:$AP,41,FALSE),"")</f>
        <v/>
      </c>
      <c r="Y173" s="239" t="str">
        <f>IFERROR(VLOOKUP(Y172,'P1'!$B:$AP,41,FALSE),"")</f>
        <v/>
      </c>
      <c r="Z173" s="239" t="str">
        <f>IFERROR(VLOOKUP(Z172,'P1'!$B:$AP,41,FALSE),"")</f>
        <v/>
      </c>
      <c r="AA173" s="239" t="str">
        <f>IFERROR(VLOOKUP(AA172,'P1'!$B:$AP,41,FALSE),"")</f>
        <v/>
      </c>
      <c r="AB173" s="239" t="str">
        <f>IFERROR(VLOOKUP(AB172,'P1'!$B:$AP,41,FALSE),"")</f>
        <v/>
      </c>
      <c r="AC173" s="239" t="str">
        <f>IFERROR(VLOOKUP(AC172,'P1'!$B:$AP,41,FALSE),"")</f>
        <v/>
      </c>
      <c r="AD173" s="239" t="str">
        <f>IFERROR(VLOOKUP(AD172,'P1'!$B:$AP,41,FALSE),"")</f>
        <v/>
      </c>
      <c r="AE173" s="239" t="str">
        <f>IFERROR(VLOOKUP(AE172,'P1'!$B:$AP,41,FALSE),"")</f>
        <v/>
      </c>
      <c r="AF173" s="239" t="str">
        <f>IFERROR(VLOOKUP(AF172,'P1'!$B:$AP,41,FALSE),"")</f>
        <v/>
      </c>
      <c r="AG173" s="239" t="str">
        <f>IFERROR(VLOOKUP(AG172,'P1'!$B:$AP,41,FALSE),"")</f>
        <v/>
      </c>
      <c r="AH173" s="239" t="str">
        <f>IFERROR(VLOOKUP(AH172,'P1'!$B:$AP,41,FALSE),"")</f>
        <v/>
      </c>
      <c r="AI173" s="239" t="str">
        <f>IFERROR(VLOOKUP(AI172,'P1'!$B:$AP,41,FALSE),"")</f>
        <v/>
      </c>
      <c r="AJ173" s="239" t="str">
        <f>IFERROR(VLOOKUP(AJ172,'P1'!$B:$AP,41,FALSE),"")</f>
        <v/>
      </c>
      <c r="AK173" s="239" t="str">
        <f>IFERROR(VLOOKUP(AK172,'P1'!$B:$AP,41,FALSE),"")</f>
        <v/>
      </c>
      <c r="AL173" s="239" t="str">
        <f>IFERROR(VLOOKUP(AL172,'P1'!$B:$AP,41,FALSE),"")</f>
        <v/>
      </c>
      <c r="AM173" s="239" t="str">
        <f>IFERROR(VLOOKUP(AM172,'P1'!$B:$AP,41,FALSE),"")</f>
        <v/>
      </c>
      <c r="AN173" s="588"/>
      <c r="AO173" s="564"/>
      <c r="AP173" s="592"/>
      <c r="AQ173" s="593"/>
      <c r="AR173" s="564"/>
      <c r="AU173" s="240" t="str">
        <f>IFERROR(IF($D172="□",ROUNDDOWN($AO172/$AK$7,1),ROUNDDOWN($AO172/$AK$9,1)),"")</f>
        <v/>
      </c>
      <c r="AV173" s="240" t="str">
        <f>IFERROR(IF($D172="□",ROUNDDOWN($AN172/$AO$7,1),ROUNDDOWN($AN172/$AO$9,1)),"")</f>
        <v/>
      </c>
      <c r="AX173" s="240" t="str">
        <f>IFERROR(IF($D172="□",(VLOOKUP(F172,'[8]ますた君 '!$C:$E,3,FALSE)/($AK$7*4)),(VLOOKUP(F172,'[8]ますた君 '!$C:$E,3,FALSE)/($AK$9*4))),"")</f>
        <v/>
      </c>
      <c r="AY173" s="240" t="str">
        <f>IFERROR(IF($D172="□",(VLOOKUP(F172,'[8]ますた君 '!$C:$E,3,FALSE)/$AO$7),(VLOOKUP(F172,'[8]ますた君 '!$C:$E,3,FALSE)/$AO$9)),"")</f>
        <v/>
      </c>
    </row>
    <row r="174" spans="1:51" ht="12" customHeight="1">
      <c r="A174" s="568"/>
      <c r="B174" s="571"/>
      <c r="C174" s="574"/>
      <c r="D174" s="577"/>
      <c r="E174" s="580"/>
      <c r="F174" s="585"/>
      <c r="G174" s="586"/>
      <c r="H174" s="241" t="s">
        <v>374</v>
      </c>
      <c r="I174" s="239" t="str">
        <f>IFERROR(VLOOKUP(I172,'P1'!$B:$AP,31,FALSE),"")</f>
        <v/>
      </c>
      <c r="J174" s="239" t="str">
        <f>IFERROR(VLOOKUP(J172,'P1'!$B:$AP,31,FALSE),"")</f>
        <v/>
      </c>
      <c r="K174" s="239" t="str">
        <f>IFERROR(VLOOKUP(K172,'P1'!$B:$AP,31,FALSE),"")</f>
        <v/>
      </c>
      <c r="L174" s="239" t="str">
        <f>IFERROR(VLOOKUP(L172,'P1'!$B:$AP,31,FALSE),"")</f>
        <v/>
      </c>
      <c r="M174" s="239" t="str">
        <f>IFERROR(VLOOKUP(M172,'P1'!$B:$AP,31,FALSE),"")</f>
        <v/>
      </c>
      <c r="N174" s="239" t="str">
        <f>IFERROR(VLOOKUP(N172,'P1'!$B:$AP,31,FALSE),"")</f>
        <v/>
      </c>
      <c r="O174" s="239" t="str">
        <f>IFERROR(VLOOKUP(O172,'P1'!$B:$AP,31,FALSE),"")</f>
        <v/>
      </c>
      <c r="P174" s="239" t="str">
        <f>IFERROR(VLOOKUP(P172,'P1'!$B:$AP,31,FALSE),"")</f>
        <v/>
      </c>
      <c r="Q174" s="239" t="str">
        <f>IFERROR(VLOOKUP(Q172,'P1'!$B:$AP,31,FALSE),"")</f>
        <v/>
      </c>
      <c r="R174" s="239" t="str">
        <f>IFERROR(VLOOKUP(R172,'P1'!$B:$AP,31,FALSE),"")</f>
        <v/>
      </c>
      <c r="S174" s="239" t="str">
        <f>IFERROR(VLOOKUP(S172,'P1'!$B:$AP,31,FALSE),"")</f>
        <v/>
      </c>
      <c r="T174" s="239" t="str">
        <f>IFERROR(VLOOKUP(T172,'P1'!$B:$AP,31,FALSE),"")</f>
        <v/>
      </c>
      <c r="U174" s="239" t="str">
        <f>IFERROR(VLOOKUP(U172,'P1'!$B:$AP,31,FALSE),"")</f>
        <v/>
      </c>
      <c r="V174" s="239" t="str">
        <f>IFERROR(VLOOKUP(V172,'P1'!$B:$AP,31,FALSE),"")</f>
        <v/>
      </c>
      <c r="W174" s="239" t="str">
        <f>IFERROR(VLOOKUP(W172,'P1'!$B:$AP,31,FALSE),"")</f>
        <v/>
      </c>
      <c r="X174" s="239" t="str">
        <f>IFERROR(VLOOKUP(X172,'P1'!$B:$AP,31,FALSE),"")</f>
        <v/>
      </c>
      <c r="Y174" s="239" t="str">
        <f>IFERROR(VLOOKUP(Y172,'P1'!$B:$AP,31,FALSE),"")</f>
        <v/>
      </c>
      <c r="Z174" s="239" t="str">
        <f>IFERROR(VLOOKUP(Z172,'P1'!$B:$AP,31,FALSE),"")</f>
        <v/>
      </c>
      <c r="AA174" s="239" t="str">
        <f>IFERROR(VLOOKUP(AA172,'P1'!$B:$AP,31,FALSE),"")</f>
        <v/>
      </c>
      <c r="AB174" s="239" t="str">
        <f>IFERROR(VLOOKUP(AB172,'P1'!$B:$AP,31,FALSE),"")</f>
        <v/>
      </c>
      <c r="AC174" s="239" t="str">
        <f>IFERROR(VLOOKUP(AC172,'P1'!$B:$AP,31,FALSE),"")</f>
        <v/>
      </c>
      <c r="AD174" s="239" t="str">
        <f>IFERROR(VLOOKUP(AD172,'P1'!$B:$AP,31,FALSE),"")</f>
        <v/>
      </c>
      <c r="AE174" s="239" t="str">
        <f>IFERROR(VLOOKUP(AE172,'P1'!$B:$AP,31,FALSE),"")</f>
        <v/>
      </c>
      <c r="AF174" s="239" t="str">
        <f>IFERROR(VLOOKUP(AF172,'P1'!$B:$AP,31,FALSE),"")</f>
        <v/>
      </c>
      <c r="AG174" s="239" t="str">
        <f>IFERROR(VLOOKUP(AG172,'P1'!$B:$AP,31,FALSE),"")</f>
        <v/>
      </c>
      <c r="AH174" s="239" t="str">
        <f>IFERROR(VLOOKUP(AH172,'P1'!$B:$AP,31,FALSE),"")</f>
        <v/>
      </c>
      <c r="AI174" s="239" t="str">
        <f>IFERROR(VLOOKUP(AI172,'P1'!$B:$AP,31,FALSE),"")</f>
        <v/>
      </c>
      <c r="AJ174" s="239" t="str">
        <f>IFERROR(VLOOKUP(AJ172,'P1'!$B:$AP,31,FALSE),"")</f>
        <v/>
      </c>
      <c r="AK174" s="239" t="str">
        <f>IFERROR(VLOOKUP(AK172,'P1'!$B:$AP,31,FALSE),"")</f>
        <v/>
      </c>
      <c r="AL174" s="239" t="str">
        <f>IFERROR(VLOOKUP(AL172,'P1'!$B:$AP,31,FALSE),"")</f>
        <v/>
      </c>
      <c r="AM174" s="239" t="str">
        <f>IFERROR(VLOOKUP(AM172,'P1'!$B:$AP,31,FALSE),"")</f>
        <v/>
      </c>
      <c r="AN174" s="589"/>
      <c r="AO174" s="565"/>
      <c r="AP174" s="594"/>
      <c r="AQ174" s="595"/>
      <c r="AR174" s="565"/>
      <c r="AU174" s="242"/>
      <c r="AV174" s="242"/>
      <c r="AX174" s="242"/>
      <c r="AY174" s="242"/>
    </row>
    <row r="175" spans="1:51" ht="12" customHeight="1">
      <c r="A175" s="566">
        <v>52</v>
      </c>
      <c r="B175" s="569"/>
      <c r="C175" s="572"/>
      <c r="D175" s="575" t="s">
        <v>243</v>
      </c>
      <c r="E175" s="578"/>
      <c r="F175" s="581"/>
      <c r="G175" s="582"/>
      <c r="H175" s="236" t="s">
        <v>368</v>
      </c>
      <c r="I175" s="483"/>
      <c r="J175" s="483"/>
      <c r="K175" s="483"/>
      <c r="L175" s="483"/>
      <c r="M175" s="483"/>
      <c r="N175" s="483"/>
      <c r="O175" s="483"/>
      <c r="P175" s="483"/>
      <c r="Q175" s="483"/>
      <c r="R175" s="483"/>
      <c r="S175" s="483"/>
      <c r="T175" s="483"/>
      <c r="U175" s="483"/>
      <c r="V175" s="483"/>
      <c r="W175" s="483"/>
      <c r="X175" s="483"/>
      <c r="Y175" s="483"/>
      <c r="Z175" s="483"/>
      <c r="AA175" s="483"/>
      <c r="AB175" s="483"/>
      <c r="AC175" s="483"/>
      <c r="AD175" s="483"/>
      <c r="AE175" s="483"/>
      <c r="AF175" s="483"/>
      <c r="AG175" s="483"/>
      <c r="AH175" s="483"/>
      <c r="AI175" s="483"/>
      <c r="AJ175" s="483"/>
      <c r="AK175" s="483"/>
      <c r="AL175" s="483"/>
      <c r="AM175" s="483"/>
      <c r="AN175" s="587">
        <f>+SUM(I176:AM177)</f>
        <v>0</v>
      </c>
      <c r="AO175" s="563">
        <f>IF($AN$4="４週",AN175/4,AN175/(DAY(EOMONTH($I$20,0))/7))</f>
        <v>0</v>
      </c>
      <c r="AP175" s="590"/>
      <c r="AQ175" s="591"/>
      <c r="AR175" s="563" t="str">
        <f>IF(AN164="４週",AU176,AV176)</f>
        <v/>
      </c>
      <c r="AU175" s="237" t="s">
        <v>369</v>
      </c>
      <c r="AV175" s="237" t="s">
        <v>370</v>
      </c>
      <c r="AX175" s="237" t="s">
        <v>371</v>
      </c>
      <c r="AY175" s="237" t="s">
        <v>372</v>
      </c>
    </row>
    <row r="176" spans="1:51" ht="12" customHeight="1">
      <c r="A176" s="567"/>
      <c r="B176" s="570"/>
      <c r="C176" s="573"/>
      <c r="D176" s="576"/>
      <c r="E176" s="579"/>
      <c r="F176" s="583"/>
      <c r="G176" s="584"/>
      <c r="H176" s="238" t="s">
        <v>373</v>
      </c>
      <c r="I176" s="239" t="str">
        <f>IFERROR(VLOOKUP(I175,'P1'!$B:$AP,41,FALSE),"")</f>
        <v/>
      </c>
      <c r="J176" s="239" t="str">
        <f>IFERROR(VLOOKUP(J175,'P1'!$B:$AP,41,FALSE),"")</f>
        <v/>
      </c>
      <c r="K176" s="239" t="str">
        <f>IFERROR(VLOOKUP(K175,'P1'!$B:$AP,41,FALSE),"")</f>
        <v/>
      </c>
      <c r="L176" s="239" t="str">
        <f>IFERROR(VLOOKUP(L175,'P1'!$B:$AP,41,FALSE),"")</f>
        <v/>
      </c>
      <c r="M176" s="239" t="str">
        <f>IFERROR(VLOOKUP(M175,'P1'!$B:$AP,41,FALSE),"")</f>
        <v/>
      </c>
      <c r="N176" s="239" t="str">
        <f>IFERROR(VLOOKUP(N175,'P1'!$B:$AP,41,FALSE),"")</f>
        <v/>
      </c>
      <c r="O176" s="239" t="str">
        <f>IFERROR(VLOOKUP(O175,'P1'!$B:$AP,41,FALSE),"")</f>
        <v/>
      </c>
      <c r="P176" s="239" t="str">
        <f>IFERROR(VLOOKUP(P175,'P1'!$B:$AP,41,FALSE),"")</f>
        <v/>
      </c>
      <c r="Q176" s="239" t="str">
        <f>IFERROR(VLOOKUP(Q175,'P1'!$B:$AP,41,FALSE),"")</f>
        <v/>
      </c>
      <c r="R176" s="239" t="str">
        <f>IFERROR(VLOOKUP(R175,'P1'!$B:$AP,41,FALSE),"")</f>
        <v/>
      </c>
      <c r="S176" s="239" t="str">
        <f>IFERROR(VLOOKUP(S175,'P1'!$B:$AP,41,FALSE),"")</f>
        <v/>
      </c>
      <c r="T176" s="239" t="str">
        <f>IFERROR(VLOOKUP(T175,'P1'!$B:$AP,41,FALSE),"")</f>
        <v/>
      </c>
      <c r="U176" s="239" t="str">
        <f>IFERROR(VLOOKUP(U175,'P1'!$B:$AP,41,FALSE),"")</f>
        <v/>
      </c>
      <c r="V176" s="239" t="str">
        <f>IFERROR(VLOOKUP(V175,'P1'!$B:$AP,41,FALSE),"")</f>
        <v/>
      </c>
      <c r="W176" s="239" t="str">
        <f>IFERROR(VLOOKUP(W175,'P1'!$B:$AP,41,FALSE),"")</f>
        <v/>
      </c>
      <c r="X176" s="239" t="str">
        <f>IFERROR(VLOOKUP(X175,'P1'!$B:$AP,41,FALSE),"")</f>
        <v/>
      </c>
      <c r="Y176" s="239" t="str">
        <f>IFERROR(VLOOKUP(Y175,'P1'!$B:$AP,41,FALSE),"")</f>
        <v/>
      </c>
      <c r="Z176" s="239" t="str">
        <f>IFERROR(VLOOKUP(Z175,'P1'!$B:$AP,41,FALSE),"")</f>
        <v/>
      </c>
      <c r="AA176" s="239" t="str">
        <f>IFERROR(VLOOKUP(AA175,'P1'!$B:$AP,41,FALSE),"")</f>
        <v/>
      </c>
      <c r="AB176" s="239" t="str">
        <f>IFERROR(VLOOKUP(AB175,'P1'!$B:$AP,41,FALSE),"")</f>
        <v/>
      </c>
      <c r="AC176" s="239" t="str">
        <f>IFERROR(VLOOKUP(AC175,'P1'!$B:$AP,41,FALSE),"")</f>
        <v/>
      </c>
      <c r="AD176" s="239" t="str">
        <f>IFERROR(VLOOKUP(AD175,'P1'!$B:$AP,41,FALSE),"")</f>
        <v/>
      </c>
      <c r="AE176" s="239" t="str">
        <f>IFERROR(VLOOKUP(AE175,'P1'!$B:$AP,41,FALSE),"")</f>
        <v/>
      </c>
      <c r="AF176" s="239" t="str">
        <f>IFERROR(VLOOKUP(AF175,'P1'!$B:$AP,41,FALSE),"")</f>
        <v/>
      </c>
      <c r="AG176" s="239" t="str">
        <f>IFERROR(VLOOKUP(AG175,'P1'!$B:$AP,41,FALSE),"")</f>
        <v/>
      </c>
      <c r="AH176" s="239" t="str">
        <f>IFERROR(VLOOKUP(AH175,'P1'!$B:$AP,41,FALSE),"")</f>
        <v/>
      </c>
      <c r="AI176" s="239" t="str">
        <f>IFERROR(VLOOKUP(AI175,'P1'!$B:$AP,41,FALSE),"")</f>
        <v/>
      </c>
      <c r="AJ176" s="239" t="str">
        <f>IFERROR(VLOOKUP(AJ175,'P1'!$B:$AP,41,FALSE),"")</f>
        <v/>
      </c>
      <c r="AK176" s="239" t="str">
        <f>IFERROR(VLOOKUP(AK175,'P1'!$B:$AP,41,FALSE),"")</f>
        <v/>
      </c>
      <c r="AL176" s="239" t="str">
        <f>IFERROR(VLOOKUP(AL175,'P1'!$B:$AP,41,FALSE),"")</f>
        <v/>
      </c>
      <c r="AM176" s="239" t="str">
        <f>IFERROR(VLOOKUP(AM175,'P1'!$B:$AP,41,FALSE),"")</f>
        <v/>
      </c>
      <c r="AN176" s="588"/>
      <c r="AO176" s="564"/>
      <c r="AP176" s="592"/>
      <c r="AQ176" s="593"/>
      <c r="AR176" s="564"/>
      <c r="AU176" s="240" t="str">
        <f>IFERROR(IF($D175="□",ROUNDDOWN($AO175/$AK$7,1),ROUNDDOWN($AO175/$AK$9,1)),"")</f>
        <v/>
      </c>
      <c r="AV176" s="240" t="str">
        <f>IFERROR(IF($D175="□",ROUNDDOWN($AN175/$AO$7,1),ROUNDDOWN($AN175/$AO$9,1)),"")</f>
        <v/>
      </c>
      <c r="AX176" s="240" t="str">
        <f>IFERROR(IF($D175="□",(VLOOKUP(F175,'[8]ますた君 '!$C:$E,3,FALSE)/($AK$7*4)),(VLOOKUP(F175,'[8]ますた君 '!$C:$E,3,FALSE)/($AK$9*4))),"")</f>
        <v/>
      </c>
      <c r="AY176" s="240" t="str">
        <f>IFERROR(IF($D175="□",(VLOOKUP(F175,'[8]ますた君 '!$C:$E,3,FALSE)/$AO$7),(VLOOKUP(F175,'[8]ますた君 '!$C:$E,3,FALSE)/$AO$9)),"")</f>
        <v/>
      </c>
    </row>
    <row r="177" spans="1:51" ht="12" customHeight="1">
      <c r="A177" s="568"/>
      <c r="B177" s="571"/>
      <c r="C177" s="574"/>
      <c r="D177" s="577"/>
      <c r="E177" s="580"/>
      <c r="F177" s="585"/>
      <c r="G177" s="586"/>
      <c r="H177" s="241" t="s">
        <v>374</v>
      </c>
      <c r="I177" s="239" t="str">
        <f>IFERROR(VLOOKUP(I175,'P1'!$B:$AP,31,FALSE),"")</f>
        <v/>
      </c>
      <c r="J177" s="239" t="str">
        <f>IFERROR(VLOOKUP(J175,'P1'!$B:$AP,31,FALSE),"")</f>
        <v/>
      </c>
      <c r="K177" s="239" t="str">
        <f>IFERROR(VLOOKUP(K175,'P1'!$B:$AP,31,FALSE),"")</f>
        <v/>
      </c>
      <c r="L177" s="239" t="str">
        <f>IFERROR(VLOOKUP(L175,'P1'!$B:$AP,31,FALSE),"")</f>
        <v/>
      </c>
      <c r="M177" s="239" t="str">
        <f>IFERROR(VLOOKUP(M175,'P1'!$B:$AP,31,FALSE),"")</f>
        <v/>
      </c>
      <c r="N177" s="239" t="str">
        <f>IFERROR(VLOOKUP(N175,'P1'!$B:$AP,31,FALSE),"")</f>
        <v/>
      </c>
      <c r="O177" s="239" t="str">
        <f>IFERROR(VLOOKUP(O175,'P1'!$B:$AP,31,FALSE),"")</f>
        <v/>
      </c>
      <c r="P177" s="239" t="str">
        <f>IFERROR(VLOOKUP(P175,'P1'!$B:$AP,31,FALSE),"")</f>
        <v/>
      </c>
      <c r="Q177" s="239" t="str">
        <f>IFERROR(VLOOKUP(Q175,'P1'!$B:$AP,31,FALSE),"")</f>
        <v/>
      </c>
      <c r="R177" s="239" t="str">
        <f>IFERROR(VLOOKUP(R175,'P1'!$B:$AP,31,FALSE),"")</f>
        <v/>
      </c>
      <c r="S177" s="239" t="str">
        <f>IFERROR(VLOOKUP(S175,'P1'!$B:$AP,31,FALSE),"")</f>
        <v/>
      </c>
      <c r="T177" s="239" t="str">
        <f>IFERROR(VLOOKUP(T175,'P1'!$B:$AP,31,FALSE),"")</f>
        <v/>
      </c>
      <c r="U177" s="239" t="str">
        <f>IFERROR(VLOOKUP(U175,'P1'!$B:$AP,31,FALSE),"")</f>
        <v/>
      </c>
      <c r="V177" s="239" t="str">
        <f>IFERROR(VLOOKUP(V175,'P1'!$B:$AP,31,FALSE),"")</f>
        <v/>
      </c>
      <c r="W177" s="239" t="str">
        <f>IFERROR(VLOOKUP(W175,'P1'!$B:$AP,31,FALSE),"")</f>
        <v/>
      </c>
      <c r="X177" s="239" t="str">
        <f>IFERROR(VLOOKUP(X175,'P1'!$B:$AP,31,FALSE),"")</f>
        <v/>
      </c>
      <c r="Y177" s="239" t="str">
        <f>IFERROR(VLOOKUP(Y175,'P1'!$B:$AP,31,FALSE),"")</f>
        <v/>
      </c>
      <c r="Z177" s="239" t="str">
        <f>IFERROR(VLOOKUP(Z175,'P1'!$B:$AP,31,FALSE),"")</f>
        <v/>
      </c>
      <c r="AA177" s="239" t="str">
        <f>IFERROR(VLOOKUP(AA175,'P1'!$B:$AP,31,FALSE),"")</f>
        <v/>
      </c>
      <c r="AB177" s="239" t="str">
        <f>IFERROR(VLOOKUP(AB175,'P1'!$B:$AP,31,FALSE),"")</f>
        <v/>
      </c>
      <c r="AC177" s="239" t="str">
        <f>IFERROR(VLOOKUP(AC175,'P1'!$B:$AP,31,FALSE),"")</f>
        <v/>
      </c>
      <c r="AD177" s="239" t="str">
        <f>IFERROR(VLOOKUP(AD175,'P1'!$B:$AP,31,FALSE),"")</f>
        <v/>
      </c>
      <c r="AE177" s="239" t="str">
        <f>IFERROR(VLOOKUP(AE175,'P1'!$B:$AP,31,FALSE),"")</f>
        <v/>
      </c>
      <c r="AF177" s="239" t="str">
        <f>IFERROR(VLOOKUP(AF175,'P1'!$B:$AP,31,FALSE),"")</f>
        <v/>
      </c>
      <c r="AG177" s="239" t="str">
        <f>IFERROR(VLOOKUP(AG175,'P1'!$B:$AP,31,FALSE),"")</f>
        <v/>
      </c>
      <c r="AH177" s="239" t="str">
        <f>IFERROR(VLOOKUP(AH175,'P1'!$B:$AP,31,FALSE),"")</f>
        <v/>
      </c>
      <c r="AI177" s="239" t="str">
        <f>IFERROR(VLOOKUP(AI175,'P1'!$B:$AP,31,FALSE),"")</f>
        <v/>
      </c>
      <c r="AJ177" s="239" t="str">
        <f>IFERROR(VLOOKUP(AJ175,'P1'!$B:$AP,31,FALSE),"")</f>
        <v/>
      </c>
      <c r="AK177" s="239" t="str">
        <f>IFERROR(VLOOKUP(AK175,'P1'!$B:$AP,31,FALSE),"")</f>
        <v/>
      </c>
      <c r="AL177" s="239" t="str">
        <f>IFERROR(VLOOKUP(AL175,'P1'!$B:$AP,31,FALSE),"")</f>
        <v/>
      </c>
      <c r="AM177" s="239" t="str">
        <f>IFERROR(VLOOKUP(AM175,'P1'!$B:$AP,31,FALSE),"")</f>
        <v/>
      </c>
      <c r="AN177" s="589"/>
      <c r="AO177" s="565"/>
      <c r="AP177" s="594"/>
      <c r="AQ177" s="595"/>
      <c r="AR177" s="565"/>
      <c r="AU177" s="242"/>
      <c r="AV177" s="242"/>
      <c r="AX177" s="242"/>
      <c r="AY177" s="242"/>
    </row>
    <row r="178" spans="1:51" ht="12" customHeight="1">
      <c r="A178" s="566">
        <v>53</v>
      </c>
      <c r="B178" s="569"/>
      <c r="C178" s="572"/>
      <c r="D178" s="575" t="s">
        <v>243</v>
      </c>
      <c r="E178" s="578"/>
      <c r="F178" s="581"/>
      <c r="G178" s="582"/>
      <c r="H178" s="236" t="s">
        <v>368</v>
      </c>
      <c r="I178" s="483"/>
      <c r="J178" s="483"/>
      <c r="K178" s="483"/>
      <c r="L178" s="483"/>
      <c r="M178" s="483"/>
      <c r="N178" s="483"/>
      <c r="O178" s="483"/>
      <c r="P178" s="483"/>
      <c r="Q178" s="483"/>
      <c r="R178" s="483"/>
      <c r="S178" s="483"/>
      <c r="T178" s="483"/>
      <c r="U178" s="483"/>
      <c r="V178" s="483"/>
      <c r="W178" s="483"/>
      <c r="X178" s="483"/>
      <c r="Y178" s="483"/>
      <c r="Z178" s="483"/>
      <c r="AA178" s="483"/>
      <c r="AB178" s="483"/>
      <c r="AC178" s="483"/>
      <c r="AD178" s="483"/>
      <c r="AE178" s="483"/>
      <c r="AF178" s="483"/>
      <c r="AG178" s="483"/>
      <c r="AH178" s="483"/>
      <c r="AI178" s="483"/>
      <c r="AJ178" s="483"/>
      <c r="AK178" s="483"/>
      <c r="AL178" s="483"/>
      <c r="AM178" s="483"/>
      <c r="AN178" s="587">
        <f>+SUM(I179:AM180)</f>
        <v>0</v>
      </c>
      <c r="AO178" s="563">
        <f>IF($AN$4="４週",AN178/4,AN178/(DAY(EOMONTH($I$20,0))/7))</f>
        <v>0</v>
      </c>
      <c r="AP178" s="590"/>
      <c r="AQ178" s="591"/>
      <c r="AR178" s="563" t="str">
        <f>IF(AN167="４週",AU179,AV179)</f>
        <v/>
      </c>
      <c r="AU178" s="237" t="s">
        <v>369</v>
      </c>
      <c r="AV178" s="237" t="s">
        <v>370</v>
      </c>
      <c r="AX178" s="237" t="s">
        <v>371</v>
      </c>
      <c r="AY178" s="237" t="s">
        <v>372</v>
      </c>
    </row>
    <row r="179" spans="1:51" ht="12" customHeight="1">
      <c r="A179" s="567"/>
      <c r="B179" s="570"/>
      <c r="C179" s="573"/>
      <c r="D179" s="576"/>
      <c r="E179" s="579"/>
      <c r="F179" s="583"/>
      <c r="G179" s="584"/>
      <c r="H179" s="238" t="s">
        <v>373</v>
      </c>
      <c r="I179" s="239" t="str">
        <f>IFERROR(VLOOKUP(I178,'P1'!$B:$AP,41,FALSE),"")</f>
        <v/>
      </c>
      <c r="J179" s="239" t="str">
        <f>IFERROR(VLOOKUP(J178,'P1'!$B:$AP,41,FALSE),"")</f>
        <v/>
      </c>
      <c r="K179" s="239" t="str">
        <f>IFERROR(VLOOKUP(K178,'P1'!$B:$AP,41,FALSE),"")</f>
        <v/>
      </c>
      <c r="L179" s="239" t="str">
        <f>IFERROR(VLOOKUP(L178,'P1'!$B:$AP,41,FALSE),"")</f>
        <v/>
      </c>
      <c r="M179" s="239" t="str">
        <f>IFERROR(VLOOKUP(M178,'P1'!$B:$AP,41,FALSE),"")</f>
        <v/>
      </c>
      <c r="N179" s="239" t="str">
        <f>IFERROR(VLOOKUP(N178,'P1'!$B:$AP,41,FALSE),"")</f>
        <v/>
      </c>
      <c r="O179" s="239" t="str">
        <f>IFERROR(VLOOKUP(O178,'P1'!$B:$AP,41,FALSE),"")</f>
        <v/>
      </c>
      <c r="P179" s="239" t="str">
        <f>IFERROR(VLOOKUP(P178,'P1'!$B:$AP,41,FALSE),"")</f>
        <v/>
      </c>
      <c r="Q179" s="239" t="str">
        <f>IFERROR(VLOOKUP(Q178,'P1'!$B:$AP,41,FALSE),"")</f>
        <v/>
      </c>
      <c r="R179" s="239" t="str">
        <f>IFERROR(VLOOKUP(R178,'P1'!$B:$AP,41,FALSE),"")</f>
        <v/>
      </c>
      <c r="S179" s="239" t="str">
        <f>IFERROR(VLOOKUP(S178,'P1'!$B:$AP,41,FALSE),"")</f>
        <v/>
      </c>
      <c r="T179" s="239" t="str">
        <f>IFERROR(VLOOKUP(T178,'P1'!$B:$AP,41,FALSE),"")</f>
        <v/>
      </c>
      <c r="U179" s="239" t="str">
        <f>IFERROR(VLOOKUP(U178,'P1'!$B:$AP,41,FALSE),"")</f>
        <v/>
      </c>
      <c r="V179" s="239" t="str">
        <f>IFERROR(VLOOKUP(V178,'P1'!$B:$AP,41,FALSE),"")</f>
        <v/>
      </c>
      <c r="W179" s="239" t="str">
        <f>IFERROR(VLOOKUP(W178,'P1'!$B:$AP,41,FALSE),"")</f>
        <v/>
      </c>
      <c r="X179" s="239" t="str">
        <f>IFERROR(VLOOKUP(X178,'P1'!$B:$AP,41,FALSE),"")</f>
        <v/>
      </c>
      <c r="Y179" s="239" t="str">
        <f>IFERROR(VLOOKUP(Y178,'P1'!$B:$AP,41,FALSE),"")</f>
        <v/>
      </c>
      <c r="Z179" s="239" t="str">
        <f>IFERROR(VLOOKUP(Z178,'P1'!$B:$AP,41,FALSE),"")</f>
        <v/>
      </c>
      <c r="AA179" s="239" t="str">
        <f>IFERROR(VLOOKUP(AA178,'P1'!$B:$AP,41,FALSE),"")</f>
        <v/>
      </c>
      <c r="AB179" s="239" t="str">
        <f>IFERROR(VLOOKUP(AB178,'P1'!$B:$AP,41,FALSE),"")</f>
        <v/>
      </c>
      <c r="AC179" s="239" t="str">
        <f>IFERROR(VLOOKUP(AC178,'P1'!$B:$AP,41,FALSE),"")</f>
        <v/>
      </c>
      <c r="AD179" s="239" t="str">
        <f>IFERROR(VLOOKUP(AD178,'P1'!$B:$AP,41,FALSE),"")</f>
        <v/>
      </c>
      <c r="AE179" s="239" t="str">
        <f>IFERROR(VLOOKUP(AE178,'P1'!$B:$AP,41,FALSE),"")</f>
        <v/>
      </c>
      <c r="AF179" s="239" t="str">
        <f>IFERROR(VLOOKUP(AF178,'P1'!$B:$AP,41,FALSE),"")</f>
        <v/>
      </c>
      <c r="AG179" s="239" t="str">
        <f>IFERROR(VLOOKUP(AG178,'P1'!$B:$AP,41,FALSE),"")</f>
        <v/>
      </c>
      <c r="AH179" s="239" t="str">
        <f>IFERROR(VLOOKUP(AH178,'P1'!$B:$AP,41,FALSE),"")</f>
        <v/>
      </c>
      <c r="AI179" s="239" t="str">
        <f>IFERROR(VLOOKUP(AI178,'P1'!$B:$AP,41,FALSE),"")</f>
        <v/>
      </c>
      <c r="AJ179" s="239" t="str">
        <f>IFERROR(VLOOKUP(AJ178,'P1'!$B:$AP,41,FALSE),"")</f>
        <v/>
      </c>
      <c r="AK179" s="239" t="str">
        <f>IFERROR(VLOOKUP(AK178,'P1'!$B:$AP,41,FALSE),"")</f>
        <v/>
      </c>
      <c r="AL179" s="239" t="str">
        <f>IFERROR(VLOOKUP(AL178,'P1'!$B:$AP,41,FALSE),"")</f>
        <v/>
      </c>
      <c r="AM179" s="239" t="str">
        <f>IFERROR(VLOOKUP(AM178,'P1'!$B:$AP,41,FALSE),"")</f>
        <v/>
      </c>
      <c r="AN179" s="588"/>
      <c r="AO179" s="564"/>
      <c r="AP179" s="592"/>
      <c r="AQ179" s="593"/>
      <c r="AR179" s="564"/>
      <c r="AU179" s="240" t="str">
        <f>IFERROR(IF($D178="□",ROUNDDOWN($AO178/$AK$7,1),ROUNDDOWN($AO178/$AK$9,1)),"")</f>
        <v/>
      </c>
      <c r="AV179" s="240" t="str">
        <f>IFERROR(IF($D178="□",ROUNDDOWN($AN178/$AO$7,1),ROUNDDOWN($AN178/$AO$9,1)),"")</f>
        <v/>
      </c>
      <c r="AX179" s="240" t="str">
        <f>IFERROR(IF($D178="□",(VLOOKUP(F178,'[8]ますた君 '!$C:$E,3,FALSE)/($AK$7*4)),(VLOOKUP(F178,'[8]ますた君 '!$C:$E,3,FALSE)/($AK$9*4))),"")</f>
        <v/>
      </c>
      <c r="AY179" s="240" t="str">
        <f>IFERROR(IF($D178="□",(VLOOKUP(F178,'[8]ますた君 '!$C:$E,3,FALSE)/$AO$7),(VLOOKUP(F178,'[8]ますた君 '!$C:$E,3,FALSE)/$AO$9)),"")</f>
        <v/>
      </c>
    </row>
    <row r="180" spans="1:51" ht="12" customHeight="1">
      <c r="A180" s="568"/>
      <c r="B180" s="571"/>
      <c r="C180" s="574"/>
      <c r="D180" s="577"/>
      <c r="E180" s="580"/>
      <c r="F180" s="585"/>
      <c r="G180" s="586"/>
      <c r="H180" s="241" t="s">
        <v>374</v>
      </c>
      <c r="I180" s="239" t="str">
        <f>IFERROR(VLOOKUP(I178,'P1'!$B:$AP,31,FALSE),"")</f>
        <v/>
      </c>
      <c r="J180" s="239" t="str">
        <f>IFERROR(VLOOKUP(J178,'P1'!$B:$AP,31,FALSE),"")</f>
        <v/>
      </c>
      <c r="K180" s="239" t="str">
        <f>IFERROR(VLOOKUP(K178,'P1'!$B:$AP,31,FALSE),"")</f>
        <v/>
      </c>
      <c r="L180" s="239" t="str">
        <f>IFERROR(VLOOKUP(L178,'P1'!$B:$AP,31,FALSE),"")</f>
        <v/>
      </c>
      <c r="M180" s="239" t="str">
        <f>IFERROR(VLOOKUP(M178,'P1'!$B:$AP,31,FALSE),"")</f>
        <v/>
      </c>
      <c r="N180" s="239" t="str">
        <f>IFERROR(VLOOKUP(N178,'P1'!$B:$AP,31,FALSE),"")</f>
        <v/>
      </c>
      <c r="O180" s="239" t="str">
        <f>IFERROR(VLOOKUP(O178,'P1'!$B:$AP,31,FALSE),"")</f>
        <v/>
      </c>
      <c r="P180" s="239" t="str">
        <f>IFERROR(VLOOKUP(P178,'P1'!$B:$AP,31,FALSE),"")</f>
        <v/>
      </c>
      <c r="Q180" s="239" t="str">
        <f>IFERROR(VLOOKUP(Q178,'P1'!$B:$AP,31,FALSE),"")</f>
        <v/>
      </c>
      <c r="R180" s="239" t="str">
        <f>IFERROR(VLOOKUP(R178,'P1'!$B:$AP,31,FALSE),"")</f>
        <v/>
      </c>
      <c r="S180" s="239" t="str">
        <f>IFERROR(VLOOKUP(S178,'P1'!$B:$AP,31,FALSE),"")</f>
        <v/>
      </c>
      <c r="T180" s="239" t="str">
        <f>IFERROR(VLOOKUP(T178,'P1'!$B:$AP,31,FALSE),"")</f>
        <v/>
      </c>
      <c r="U180" s="239" t="str">
        <f>IFERROR(VLOOKUP(U178,'P1'!$B:$AP,31,FALSE),"")</f>
        <v/>
      </c>
      <c r="V180" s="239" t="str">
        <f>IFERROR(VLOOKUP(V178,'P1'!$B:$AP,31,FALSE),"")</f>
        <v/>
      </c>
      <c r="W180" s="239" t="str">
        <f>IFERROR(VLOOKUP(W178,'P1'!$B:$AP,31,FALSE),"")</f>
        <v/>
      </c>
      <c r="X180" s="239" t="str">
        <f>IFERROR(VLOOKUP(X178,'P1'!$B:$AP,31,FALSE),"")</f>
        <v/>
      </c>
      <c r="Y180" s="239" t="str">
        <f>IFERROR(VLOOKUP(Y178,'P1'!$B:$AP,31,FALSE),"")</f>
        <v/>
      </c>
      <c r="Z180" s="239" t="str">
        <f>IFERROR(VLOOKUP(Z178,'P1'!$B:$AP,31,FALSE),"")</f>
        <v/>
      </c>
      <c r="AA180" s="239" t="str">
        <f>IFERROR(VLOOKUP(AA178,'P1'!$B:$AP,31,FALSE),"")</f>
        <v/>
      </c>
      <c r="AB180" s="239" t="str">
        <f>IFERROR(VLOOKUP(AB178,'P1'!$B:$AP,31,FALSE),"")</f>
        <v/>
      </c>
      <c r="AC180" s="239" t="str">
        <f>IFERROR(VLOOKUP(AC178,'P1'!$B:$AP,31,FALSE),"")</f>
        <v/>
      </c>
      <c r="AD180" s="239" t="str">
        <f>IFERROR(VLOOKUP(AD178,'P1'!$B:$AP,31,FALSE),"")</f>
        <v/>
      </c>
      <c r="AE180" s="239" t="str">
        <f>IFERROR(VLOOKUP(AE178,'P1'!$B:$AP,31,FALSE),"")</f>
        <v/>
      </c>
      <c r="AF180" s="239" t="str">
        <f>IFERROR(VLOOKUP(AF178,'P1'!$B:$AP,31,FALSE),"")</f>
        <v/>
      </c>
      <c r="AG180" s="239" t="str">
        <f>IFERROR(VLOOKUP(AG178,'P1'!$B:$AP,31,FALSE),"")</f>
        <v/>
      </c>
      <c r="AH180" s="239" t="str">
        <f>IFERROR(VLOOKUP(AH178,'P1'!$B:$AP,31,FALSE),"")</f>
        <v/>
      </c>
      <c r="AI180" s="239" t="str">
        <f>IFERROR(VLOOKUP(AI178,'P1'!$B:$AP,31,FALSE),"")</f>
        <v/>
      </c>
      <c r="AJ180" s="239" t="str">
        <f>IFERROR(VLOOKUP(AJ178,'P1'!$B:$AP,31,FALSE),"")</f>
        <v/>
      </c>
      <c r="AK180" s="239" t="str">
        <f>IFERROR(VLOOKUP(AK178,'P1'!$B:$AP,31,FALSE),"")</f>
        <v/>
      </c>
      <c r="AL180" s="239" t="str">
        <f>IFERROR(VLOOKUP(AL178,'P1'!$B:$AP,31,FALSE),"")</f>
        <v/>
      </c>
      <c r="AM180" s="239" t="str">
        <f>IFERROR(VLOOKUP(AM178,'P1'!$B:$AP,31,FALSE),"")</f>
        <v/>
      </c>
      <c r="AN180" s="589"/>
      <c r="AO180" s="565"/>
      <c r="AP180" s="594"/>
      <c r="AQ180" s="595"/>
      <c r="AR180" s="565"/>
      <c r="AU180" s="242"/>
      <c r="AV180" s="242"/>
      <c r="AX180" s="242"/>
      <c r="AY180" s="242"/>
    </row>
    <row r="181" spans="1:51" ht="12" customHeight="1">
      <c r="A181" s="566">
        <v>54</v>
      </c>
      <c r="B181" s="569"/>
      <c r="C181" s="572"/>
      <c r="D181" s="575" t="s">
        <v>243</v>
      </c>
      <c r="E181" s="578"/>
      <c r="F181" s="581"/>
      <c r="G181" s="582"/>
      <c r="H181" s="236" t="s">
        <v>368</v>
      </c>
      <c r="I181" s="483"/>
      <c r="J181" s="483"/>
      <c r="K181" s="483"/>
      <c r="L181" s="483"/>
      <c r="M181" s="483"/>
      <c r="N181" s="483"/>
      <c r="O181" s="483"/>
      <c r="P181" s="483"/>
      <c r="Q181" s="483"/>
      <c r="R181" s="483"/>
      <c r="S181" s="483"/>
      <c r="T181" s="483"/>
      <c r="U181" s="483"/>
      <c r="V181" s="483"/>
      <c r="W181" s="483"/>
      <c r="X181" s="483"/>
      <c r="Y181" s="483"/>
      <c r="Z181" s="483"/>
      <c r="AA181" s="483"/>
      <c r="AB181" s="483"/>
      <c r="AC181" s="483"/>
      <c r="AD181" s="483"/>
      <c r="AE181" s="483"/>
      <c r="AF181" s="483"/>
      <c r="AG181" s="483"/>
      <c r="AH181" s="483"/>
      <c r="AI181" s="483"/>
      <c r="AJ181" s="483"/>
      <c r="AK181" s="483"/>
      <c r="AL181" s="483"/>
      <c r="AM181" s="483"/>
      <c r="AN181" s="587">
        <f>+SUM(I182:AM183)</f>
        <v>0</v>
      </c>
      <c r="AO181" s="563">
        <f>IF($AN$4="４週",AN181/4,AN181/(DAY(EOMONTH($I$20,0))/7))</f>
        <v>0</v>
      </c>
      <c r="AP181" s="590"/>
      <c r="AQ181" s="591"/>
      <c r="AR181" s="563" t="str">
        <f>IF(AN170="４週",AU182,AV182)</f>
        <v/>
      </c>
      <c r="AU181" s="237" t="s">
        <v>369</v>
      </c>
      <c r="AV181" s="237" t="s">
        <v>370</v>
      </c>
      <c r="AX181" s="237" t="s">
        <v>371</v>
      </c>
      <c r="AY181" s="237" t="s">
        <v>372</v>
      </c>
    </row>
    <row r="182" spans="1:51" ht="12" customHeight="1">
      <c r="A182" s="567"/>
      <c r="B182" s="570"/>
      <c r="C182" s="573"/>
      <c r="D182" s="576"/>
      <c r="E182" s="579"/>
      <c r="F182" s="583"/>
      <c r="G182" s="584"/>
      <c r="H182" s="238" t="s">
        <v>373</v>
      </c>
      <c r="I182" s="239" t="str">
        <f>IFERROR(VLOOKUP(I181,'P1'!$B:$AP,41,FALSE),"")</f>
        <v/>
      </c>
      <c r="J182" s="239" t="str">
        <f>IFERROR(VLOOKUP(J181,'P1'!$B:$AP,41,FALSE),"")</f>
        <v/>
      </c>
      <c r="K182" s="239" t="str">
        <f>IFERROR(VLOOKUP(K181,'P1'!$B:$AP,41,FALSE),"")</f>
        <v/>
      </c>
      <c r="L182" s="239" t="str">
        <f>IFERROR(VLOOKUP(L181,'P1'!$B:$AP,41,FALSE),"")</f>
        <v/>
      </c>
      <c r="M182" s="239" t="str">
        <f>IFERROR(VLOOKUP(M181,'P1'!$B:$AP,41,FALSE),"")</f>
        <v/>
      </c>
      <c r="N182" s="239" t="str">
        <f>IFERROR(VLOOKUP(N181,'P1'!$B:$AP,41,FALSE),"")</f>
        <v/>
      </c>
      <c r="O182" s="239" t="str">
        <f>IFERROR(VLOOKUP(O181,'P1'!$B:$AP,41,FALSE),"")</f>
        <v/>
      </c>
      <c r="P182" s="239" t="str">
        <f>IFERROR(VLOOKUP(P181,'P1'!$B:$AP,41,FALSE),"")</f>
        <v/>
      </c>
      <c r="Q182" s="239" t="str">
        <f>IFERROR(VLOOKUP(Q181,'P1'!$B:$AP,41,FALSE),"")</f>
        <v/>
      </c>
      <c r="R182" s="239" t="str">
        <f>IFERROR(VLOOKUP(R181,'P1'!$B:$AP,41,FALSE),"")</f>
        <v/>
      </c>
      <c r="S182" s="239" t="str">
        <f>IFERROR(VLOOKUP(S181,'P1'!$B:$AP,41,FALSE),"")</f>
        <v/>
      </c>
      <c r="T182" s="239" t="str">
        <f>IFERROR(VLOOKUP(T181,'P1'!$B:$AP,41,FALSE),"")</f>
        <v/>
      </c>
      <c r="U182" s="239" t="str">
        <f>IFERROR(VLOOKUP(U181,'P1'!$B:$AP,41,FALSE),"")</f>
        <v/>
      </c>
      <c r="V182" s="239" t="str">
        <f>IFERROR(VLOOKUP(V181,'P1'!$B:$AP,41,FALSE),"")</f>
        <v/>
      </c>
      <c r="W182" s="239" t="str">
        <f>IFERROR(VLOOKUP(W181,'P1'!$B:$AP,41,FALSE),"")</f>
        <v/>
      </c>
      <c r="X182" s="239" t="str">
        <f>IFERROR(VLOOKUP(X181,'P1'!$B:$AP,41,FALSE),"")</f>
        <v/>
      </c>
      <c r="Y182" s="239" t="str">
        <f>IFERROR(VLOOKUP(Y181,'P1'!$B:$AP,41,FALSE),"")</f>
        <v/>
      </c>
      <c r="Z182" s="239" t="str">
        <f>IFERROR(VLOOKUP(Z181,'P1'!$B:$AP,41,FALSE),"")</f>
        <v/>
      </c>
      <c r="AA182" s="239" t="str">
        <f>IFERROR(VLOOKUP(AA181,'P1'!$B:$AP,41,FALSE),"")</f>
        <v/>
      </c>
      <c r="AB182" s="239" t="str">
        <f>IFERROR(VLOOKUP(AB181,'P1'!$B:$AP,41,FALSE),"")</f>
        <v/>
      </c>
      <c r="AC182" s="239" t="str">
        <f>IFERROR(VLOOKUP(AC181,'P1'!$B:$AP,41,FALSE),"")</f>
        <v/>
      </c>
      <c r="AD182" s="239" t="str">
        <f>IFERROR(VLOOKUP(AD181,'P1'!$B:$AP,41,FALSE),"")</f>
        <v/>
      </c>
      <c r="AE182" s="239" t="str">
        <f>IFERROR(VLOOKUP(AE181,'P1'!$B:$AP,41,FALSE),"")</f>
        <v/>
      </c>
      <c r="AF182" s="239" t="str">
        <f>IFERROR(VLOOKUP(AF181,'P1'!$B:$AP,41,FALSE),"")</f>
        <v/>
      </c>
      <c r="AG182" s="239" t="str">
        <f>IFERROR(VLOOKUP(AG181,'P1'!$B:$AP,41,FALSE),"")</f>
        <v/>
      </c>
      <c r="AH182" s="239" t="str">
        <f>IFERROR(VLOOKUP(AH181,'P1'!$B:$AP,41,FALSE),"")</f>
        <v/>
      </c>
      <c r="AI182" s="239" t="str">
        <f>IFERROR(VLOOKUP(AI181,'P1'!$B:$AP,41,FALSE),"")</f>
        <v/>
      </c>
      <c r="AJ182" s="239" t="str">
        <f>IFERROR(VLOOKUP(AJ181,'P1'!$B:$AP,41,FALSE),"")</f>
        <v/>
      </c>
      <c r="AK182" s="239" t="str">
        <f>IFERROR(VLOOKUP(AK181,'P1'!$B:$AP,41,FALSE),"")</f>
        <v/>
      </c>
      <c r="AL182" s="239" t="str">
        <f>IFERROR(VLOOKUP(AL181,'P1'!$B:$AP,41,FALSE),"")</f>
        <v/>
      </c>
      <c r="AM182" s="239" t="str">
        <f>IFERROR(VLOOKUP(AM181,'P1'!$B:$AP,41,FALSE),"")</f>
        <v/>
      </c>
      <c r="AN182" s="588"/>
      <c r="AO182" s="564"/>
      <c r="AP182" s="592"/>
      <c r="AQ182" s="593"/>
      <c r="AR182" s="564"/>
      <c r="AU182" s="240" t="str">
        <f>IFERROR(IF($D181="□",ROUNDDOWN($AO181/$AK$7,1),ROUNDDOWN($AO181/$AK$9,1)),"")</f>
        <v/>
      </c>
      <c r="AV182" s="240" t="str">
        <f>IFERROR(IF($D181="□",ROUNDDOWN($AN181/$AO$7,1),ROUNDDOWN($AN181/$AO$9,1)),"")</f>
        <v/>
      </c>
      <c r="AX182" s="240" t="str">
        <f>IFERROR(IF($D181="□",(VLOOKUP(F181,'[8]ますた君 '!$C:$E,3,FALSE)/($AK$7*4)),(VLOOKUP(F181,'[8]ますた君 '!$C:$E,3,FALSE)/($AK$9*4))),"")</f>
        <v/>
      </c>
      <c r="AY182" s="240" t="str">
        <f>IFERROR(IF($D181="□",(VLOOKUP(F181,'[8]ますた君 '!$C:$E,3,FALSE)/$AO$7),(VLOOKUP(F181,'[8]ますた君 '!$C:$E,3,FALSE)/$AO$9)),"")</f>
        <v/>
      </c>
    </row>
    <row r="183" spans="1:51" ht="12" customHeight="1">
      <c r="A183" s="568"/>
      <c r="B183" s="571"/>
      <c r="C183" s="574"/>
      <c r="D183" s="577"/>
      <c r="E183" s="580"/>
      <c r="F183" s="585"/>
      <c r="G183" s="586"/>
      <c r="H183" s="241" t="s">
        <v>374</v>
      </c>
      <c r="I183" s="243" t="str">
        <f>IFERROR(VLOOKUP(I181,'P1'!$B:$AP,31,FALSE),"")</f>
        <v/>
      </c>
      <c r="J183" s="239" t="str">
        <f>IFERROR(VLOOKUP(J181,'P1'!$B:$AP,31,FALSE),"")</f>
        <v/>
      </c>
      <c r="K183" s="239" t="str">
        <f>IFERROR(VLOOKUP(K181,'P1'!$B:$AP,31,FALSE),"")</f>
        <v/>
      </c>
      <c r="L183" s="239" t="str">
        <f>IFERROR(VLOOKUP(L181,'P1'!$B:$AP,31,FALSE),"")</f>
        <v/>
      </c>
      <c r="M183" s="239" t="str">
        <f>IFERROR(VLOOKUP(M181,'P1'!$B:$AP,31,FALSE),"")</f>
        <v/>
      </c>
      <c r="N183" s="239" t="str">
        <f>IFERROR(VLOOKUP(N181,'P1'!$B:$AP,31,FALSE),"")</f>
        <v/>
      </c>
      <c r="O183" s="239" t="str">
        <f>IFERROR(VLOOKUP(O181,'P1'!$B:$AP,31,FALSE),"")</f>
        <v/>
      </c>
      <c r="P183" s="239" t="str">
        <f>IFERROR(VLOOKUP(P181,'P1'!$B:$AP,31,FALSE),"")</f>
        <v/>
      </c>
      <c r="Q183" s="239" t="str">
        <f>IFERROR(VLOOKUP(Q181,'P1'!$B:$AP,31,FALSE),"")</f>
        <v/>
      </c>
      <c r="R183" s="239" t="str">
        <f>IFERROR(VLOOKUP(R181,'P1'!$B:$AP,31,FALSE),"")</f>
        <v/>
      </c>
      <c r="S183" s="239" t="str">
        <f>IFERROR(VLOOKUP(S181,'P1'!$B:$AP,31,FALSE),"")</f>
        <v/>
      </c>
      <c r="T183" s="239" t="str">
        <f>IFERROR(VLOOKUP(T181,'P1'!$B:$AP,31,FALSE),"")</f>
        <v/>
      </c>
      <c r="U183" s="239" t="str">
        <f>IFERROR(VLOOKUP(U181,'P1'!$B:$AP,31,FALSE),"")</f>
        <v/>
      </c>
      <c r="V183" s="239" t="str">
        <f>IFERROR(VLOOKUP(V181,'P1'!$B:$AP,31,FALSE),"")</f>
        <v/>
      </c>
      <c r="W183" s="239" t="str">
        <f>IFERROR(VLOOKUP(W181,'P1'!$B:$AP,31,FALSE),"")</f>
        <v/>
      </c>
      <c r="X183" s="239" t="str">
        <f>IFERROR(VLOOKUP(X181,'P1'!$B:$AP,31,FALSE),"")</f>
        <v/>
      </c>
      <c r="Y183" s="239" t="str">
        <f>IFERROR(VLOOKUP(Y181,'P1'!$B:$AP,31,FALSE),"")</f>
        <v/>
      </c>
      <c r="Z183" s="239" t="str">
        <f>IFERROR(VLOOKUP(Z181,'P1'!$B:$AP,31,FALSE),"")</f>
        <v/>
      </c>
      <c r="AA183" s="239" t="str">
        <f>IFERROR(VLOOKUP(AA181,'P1'!$B:$AP,31,FALSE),"")</f>
        <v/>
      </c>
      <c r="AB183" s="239" t="str">
        <f>IFERROR(VLOOKUP(AB181,'P1'!$B:$AP,31,FALSE),"")</f>
        <v/>
      </c>
      <c r="AC183" s="239" t="str">
        <f>IFERROR(VLOOKUP(AC181,'P1'!$B:$AP,31,FALSE),"")</f>
        <v/>
      </c>
      <c r="AD183" s="239" t="str">
        <f>IFERROR(VLOOKUP(AD181,'P1'!$B:$AP,31,FALSE),"")</f>
        <v/>
      </c>
      <c r="AE183" s="239" t="str">
        <f>IFERROR(VLOOKUP(AE181,'P1'!$B:$AP,31,FALSE),"")</f>
        <v/>
      </c>
      <c r="AF183" s="239" t="str">
        <f>IFERROR(VLOOKUP(AF181,'P1'!$B:$AP,31,FALSE),"")</f>
        <v/>
      </c>
      <c r="AG183" s="239" t="str">
        <f>IFERROR(VLOOKUP(AG181,'P1'!$B:$AP,31,FALSE),"")</f>
        <v/>
      </c>
      <c r="AH183" s="239" t="str">
        <f>IFERROR(VLOOKUP(AH181,'P1'!$B:$AP,31,FALSE),"")</f>
        <v/>
      </c>
      <c r="AI183" s="239" t="str">
        <f>IFERROR(VLOOKUP(AI181,'P1'!$B:$AP,31,FALSE),"")</f>
        <v/>
      </c>
      <c r="AJ183" s="239" t="str">
        <f>IFERROR(VLOOKUP(AJ181,'P1'!$B:$AP,31,FALSE),"")</f>
        <v/>
      </c>
      <c r="AK183" s="239" t="str">
        <f>IFERROR(VLOOKUP(AK181,'P1'!$B:$AP,31,FALSE),"")</f>
        <v/>
      </c>
      <c r="AL183" s="239" t="str">
        <f>IFERROR(VLOOKUP(AL181,'P1'!$B:$AP,31,FALSE),"")</f>
        <v/>
      </c>
      <c r="AM183" s="239" t="str">
        <f>IFERROR(VLOOKUP(AM181,'P1'!$B:$AP,31,FALSE),"")</f>
        <v/>
      </c>
      <c r="AN183" s="589"/>
      <c r="AO183" s="565"/>
      <c r="AP183" s="594"/>
      <c r="AQ183" s="595"/>
      <c r="AR183" s="565"/>
      <c r="AU183" s="242"/>
      <c r="AV183" s="242"/>
      <c r="AX183" s="242"/>
      <c r="AY183" s="242"/>
    </row>
    <row r="184" spans="1:51" ht="12" customHeight="1">
      <c r="A184" s="566">
        <v>55</v>
      </c>
      <c r="B184" s="569"/>
      <c r="C184" s="572"/>
      <c r="D184" s="575" t="s">
        <v>243</v>
      </c>
      <c r="E184" s="578"/>
      <c r="F184" s="581"/>
      <c r="G184" s="582"/>
      <c r="H184" s="236" t="s">
        <v>368</v>
      </c>
      <c r="I184" s="483"/>
      <c r="J184" s="483"/>
      <c r="K184" s="483"/>
      <c r="L184" s="483"/>
      <c r="M184" s="483"/>
      <c r="N184" s="483"/>
      <c r="O184" s="483"/>
      <c r="P184" s="483"/>
      <c r="Q184" s="483"/>
      <c r="R184" s="483"/>
      <c r="S184" s="483"/>
      <c r="T184" s="483"/>
      <c r="U184" s="483"/>
      <c r="V184" s="483"/>
      <c r="W184" s="483"/>
      <c r="X184" s="483"/>
      <c r="Y184" s="483"/>
      <c r="Z184" s="483"/>
      <c r="AA184" s="483"/>
      <c r="AB184" s="483"/>
      <c r="AC184" s="483"/>
      <c r="AD184" s="483"/>
      <c r="AE184" s="483"/>
      <c r="AF184" s="483"/>
      <c r="AG184" s="483"/>
      <c r="AH184" s="483"/>
      <c r="AI184" s="483"/>
      <c r="AJ184" s="483"/>
      <c r="AK184" s="483"/>
      <c r="AL184" s="483"/>
      <c r="AM184" s="483"/>
      <c r="AN184" s="587">
        <f>+SUM(I185:AM186)</f>
        <v>0</v>
      </c>
      <c r="AO184" s="563">
        <f>IF($AN$4="４週",AN184/4,AN184/(DAY(EOMONTH($I$20,0))/7))</f>
        <v>0</v>
      </c>
      <c r="AP184" s="590"/>
      <c r="AQ184" s="591"/>
      <c r="AR184" s="563" t="str">
        <f>IF(AN173="４週",AU185,AV185)</f>
        <v/>
      </c>
      <c r="AU184" s="237" t="s">
        <v>369</v>
      </c>
      <c r="AV184" s="237" t="s">
        <v>370</v>
      </c>
      <c r="AX184" s="237" t="s">
        <v>371</v>
      </c>
      <c r="AY184" s="237" t="s">
        <v>372</v>
      </c>
    </row>
    <row r="185" spans="1:51" ht="12" customHeight="1">
      <c r="A185" s="567"/>
      <c r="B185" s="570"/>
      <c r="C185" s="573"/>
      <c r="D185" s="576"/>
      <c r="E185" s="579"/>
      <c r="F185" s="583"/>
      <c r="G185" s="584"/>
      <c r="H185" s="238" t="s">
        <v>373</v>
      </c>
      <c r="I185" s="239" t="str">
        <f>IFERROR(VLOOKUP(I184,'P1'!$B:$AP,41,FALSE),"")</f>
        <v/>
      </c>
      <c r="J185" s="239" t="str">
        <f>IFERROR(VLOOKUP(J184,'P1'!$B:$AP,41,FALSE),"")</f>
        <v/>
      </c>
      <c r="K185" s="239" t="str">
        <f>IFERROR(VLOOKUP(K184,'P1'!$B:$AP,41,FALSE),"")</f>
        <v/>
      </c>
      <c r="L185" s="239" t="str">
        <f>IFERROR(VLOOKUP(L184,'P1'!$B:$AP,41,FALSE),"")</f>
        <v/>
      </c>
      <c r="M185" s="239" t="str">
        <f>IFERROR(VLOOKUP(M184,'P1'!$B:$AP,41,FALSE),"")</f>
        <v/>
      </c>
      <c r="N185" s="239" t="str">
        <f>IFERROR(VLOOKUP(N184,'P1'!$B:$AP,41,FALSE),"")</f>
        <v/>
      </c>
      <c r="O185" s="239" t="str">
        <f>IFERROR(VLOOKUP(O184,'P1'!$B:$AP,41,FALSE),"")</f>
        <v/>
      </c>
      <c r="P185" s="239" t="str">
        <f>IFERROR(VLOOKUP(P184,'P1'!$B:$AP,41,FALSE),"")</f>
        <v/>
      </c>
      <c r="Q185" s="239" t="str">
        <f>IFERROR(VLOOKUP(Q184,'P1'!$B:$AP,41,FALSE),"")</f>
        <v/>
      </c>
      <c r="R185" s="239" t="str">
        <f>IFERROR(VLOOKUP(R184,'P1'!$B:$AP,41,FALSE),"")</f>
        <v/>
      </c>
      <c r="S185" s="239" t="str">
        <f>IFERROR(VLOOKUP(S184,'P1'!$B:$AP,41,FALSE),"")</f>
        <v/>
      </c>
      <c r="T185" s="239" t="str">
        <f>IFERROR(VLOOKUP(T184,'P1'!$B:$AP,41,FALSE),"")</f>
        <v/>
      </c>
      <c r="U185" s="239" t="str">
        <f>IFERROR(VLOOKUP(U184,'P1'!$B:$AP,41,FALSE),"")</f>
        <v/>
      </c>
      <c r="V185" s="239" t="str">
        <f>IFERROR(VLOOKUP(V184,'P1'!$B:$AP,41,FALSE),"")</f>
        <v/>
      </c>
      <c r="W185" s="239" t="str">
        <f>IFERROR(VLOOKUP(W184,'P1'!$B:$AP,41,FALSE),"")</f>
        <v/>
      </c>
      <c r="X185" s="239" t="str">
        <f>IFERROR(VLOOKUP(X184,'P1'!$B:$AP,41,FALSE),"")</f>
        <v/>
      </c>
      <c r="Y185" s="239" t="str">
        <f>IFERROR(VLOOKUP(Y184,'P1'!$B:$AP,41,FALSE),"")</f>
        <v/>
      </c>
      <c r="Z185" s="239" t="str">
        <f>IFERROR(VLOOKUP(Z184,'P1'!$B:$AP,41,FALSE),"")</f>
        <v/>
      </c>
      <c r="AA185" s="239" t="str">
        <f>IFERROR(VLOOKUP(AA184,'P1'!$B:$AP,41,FALSE),"")</f>
        <v/>
      </c>
      <c r="AB185" s="239" t="str">
        <f>IFERROR(VLOOKUP(AB184,'P1'!$B:$AP,41,FALSE),"")</f>
        <v/>
      </c>
      <c r="AC185" s="239" t="str">
        <f>IFERROR(VLOOKUP(AC184,'P1'!$B:$AP,41,FALSE),"")</f>
        <v/>
      </c>
      <c r="AD185" s="239" t="str">
        <f>IFERROR(VLOOKUP(AD184,'P1'!$B:$AP,41,FALSE),"")</f>
        <v/>
      </c>
      <c r="AE185" s="239" t="str">
        <f>IFERROR(VLOOKUP(AE184,'P1'!$B:$AP,41,FALSE),"")</f>
        <v/>
      </c>
      <c r="AF185" s="239" t="str">
        <f>IFERROR(VLOOKUP(AF184,'P1'!$B:$AP,41,FALSE),"")</f>
        <v/>
      </c>
      <c r="AG185" s="239" t="str">
        <f>IFERROR(VLOOKUP(AG184,'P1'!$B:$AP,41,FALSE),"")</f>
        <v/>
      </c>
      <c r="AH185" s="239" t="str">
        <f>IFERROR(VLOOKUP(AH184,'P1'!$B:$AP,41,FALSE),"")</f>
        <v/>
      </c>
      <c r="AI185" s="239" t="str">
        <f>IFERROR(VLOOKUP(AI184,'P1'!$B:$AP,41,FALSE),"")</f>
        <v/>
      </c>
      <c r="AJ185" s="239" t="str">
        <f>IFERROR(VLOOKUP(AJ184,'P1'!$B:$AP,41,FALSE),"")</f>
        <v/>
      </c>
      <c r="AK185" s="239" t="str">
        <f>IFERROR(VLOOKUP(AK184,'P1'!$B:$AP,41,FALSE),"")</f>
        <v/>
      </c>
      <c r="AL185" s="239" t="str">
        <f>IFERROR(VLOOKUP(AL184,'P1'!$B:$AP,41,FALSE),"")</f>
        <v/>
      </c>
      <c r="AM185" s="239" t="str">
        <f>IFERROR(VLOOKUP(AM184,'P1'!$B:$AP,41,FALSE),"")</f>
        <v/>
      </c>
      <c r="AN185" s="588"/>
      <c r="AO185" s="564"/>
      <c r="AP185" s="592"/>
      <c r="AQ185" s="593"/>
      <c r="AR185" s="564"/>
      <c r="AU185" s="240" t="str">
        <f>IFERROR(IF($D184="□",ROUNDDOWN($AO184/$AK$7,1),ROUNDDOWN($AO184/$AK$9,1)),"")</f>
        <v/>
      </c>
      <c r="AV185" s="240" t="str">
        <f>IFERROR(IF($D184="□",ROUNDDOWN($AN184/$AO$7,1),ROUNDDOWN($AN184/$AO$9,1)),"")</f>
        <v/>
      </c>
      <c r="AX185" s="240" t="str">
        <f>IFERROR(IF($D184="□",(VLOOKUP(F184,'[8]ますた君 '!$C:$E,3,FALSE)/($AK$7*4)),(VLOOKUP(F184,'[8]ますた君 '!$C:$E,3,FALSE)/($AK$9*4))),"")</f>
        <v/>
      </c>
      <c r="AY185" s="240" t="str">
        <f>IFERROR(IF($D184="□",(VLOOKUP(F184,'[8]ますた君 '!$C:$E,3,FALSE)/$AO$7),(VLOOKUP(F184,'[8]ますた君 '!$C:$E,3,FALSE)/$AO$9)),"")</f>
        <v/>
      </c>
    </row>
    <row r="186" spans="1:51" ht="12" customHeight="1">
      <c r="A186" s="568"/>
      <c r="B186" s="571"/>
      <c r="C186" s="574"/>
      <c r="D186" s="577"/>
      <c r="E186" s="580"/>
      <c r="F186" s="585"/>
      <c r="G186" s="586"/>
      <c r="H186" s="241" t="s">
        <v>374</v>
      </c>
      <c r="I186" s="239" t="str">
        <f>IFERROR(VLOOKUP(I184,'P1'!$B:$AP,31,FALSE),"")</f>
        <v/>
      </c>
      <c r="J186" s="239" t="str">
        <f>IFERROR(VLOOKUP(J184,'P1'!$B:$AP,31,FALSE),"")</f>
        <v/>
      </c>
      <c r="K186" s="239" t="str">
        <f>IFERROR(VLOOKUP(K184,'P1'!$B:$AP,31,FALSE),"")</f>
        <v/>
      </c>
      <c r="L186" s="239" t="str">
        <f>IFERROR(VLOOKUP(L184,'P1'!$B:$AP,31,FALSE),"")</f>
        <v/>
      </c>
      <c r="M186" s="239" t="str">
        <f>IFERROR(VLOOKUP(M184,'P1'!$B:$AP,31,FALSE),"")</f>
        <v/>
      </c>
      <c r="N186" s="239" t="str">
        <f>IFERROR(VLOOKUP(N184,'P1'!$B:$AP,31,FALSE),"")</f>
        <v/>
      </c>
      <c r="O186" s="239" t="str">
        <f>IFERROR(VLOOKUP(O184,'P1'!$B:$AP,31,FALSE),"")</f>
        <v/>
      </c>
      <c r="P186" s="239" t="str">
        <f>IFERROR(VLOOKUP(P184,'P1'!$B:$AP,31,FALSE),"")</f>
        <v/>
      </c>
      <c r="Q186" s="239" t="str">
        <f>IFERROR(VLOOKUP(Q184,'P1'!$B:$AP,31,FALSE),"")</f>
        <v/>
      </c>
      <c r="R186" s="239" t="str">
        <f>IFERROR(VLOOKUP(R184,'P1'!$B:$AP,31,FALSE),"")</f>
        <v/>
      </c>
      <c r="S186" s="239" t="str">
        <f>IFERROR(VLOOKUP(S184,'P1'!$B:$AP,31,FALSE),"")</f>
        <v/>
      </c>
      <c r="T186" s="239" t="str">
        <f>IFERROR(VLOOKUP(T184,'P1'!$B:$AP,31,FALSE),"")</f>
        <v/>
      </c>
      <c r="U186" s="239" t="str">
        <f>IFERROR(VLOOKUP(U184,'P1'!$B:$AP,31,FALSE),"")</f>
        <v/>
      </c>
      <c r="V186" s="239" t="str">
        <f>IFERROR(VLOOKUP(V184,'P1'!$B:$AP,31,FALSE),"")</f>
        <v/>
      </c>
      <c r="W186" s="239" t="str">
        <f>IFERROR(VLOOKUP(W184,'P1'!$B:$AP,31,FALSE),"")</f>
        <v/>
      </c>
      <c r="X186" s="239" t="str">
        <f>IFERROR(VLOOKUP(X184,'P1'!$B:$AP,31,FALSE),"")</f>
        <v/>
      </c>
      <c r="Y186" s="239" t="str">
        <f>IFERROR(VLOOKUP(Y184,'P1'!$B:$AP,31,FALSE),"")</f>
        <v/>
      </c>
      <c r="Z186" s="239" t="str">
        <f>IFERROR(VLOOKUP(Z184,'P1'!$B:$AP,31,FALSE),"")</f>
        <v/>
      </c>
      <c r="AA186" s="239" t="str">
        <f>IFERROR(VLOOKUP(AA184,'P1'!$B:$AP,31,FALSE),"")</f>
        <v/>
      </c>
      <c r="AB186" s="239" t="str">
        <f>IFERROR(VLOOKUP(AB184,'P1'!$B:$AP,31,FALSE),"")</f>
        <v/>
      </c>
      <c r="AC186" s="239" t="str">
        <f>IFERROR(VLOOKUP(AC184,'P1'!$B:$AP,31,FALSE),"")</f>
        <v/>
      </c>
      <c r="AD186" s="239" t="str">
        <f>IFERROR(VLOOKUP(AD184,'P1'!$B:$AP,31,FALSE),"")</f>
        <v/>
      </c>
      <c r="AE186" s="239" t="str">
        <f>IFERROR(VLOOKUP(AE184,'P1'!$B:$AP,31,FALSE),"")</f>
        <v/>
      </c>
      <c r="AF186" s="239" t="str">
        <f>IFERROR(VLOOKUP(AF184,'P1'!$B:$AP,31,FALSE),"")</f>
        <v/>
      </c>
      <c r="AG186" s="239" t="str">
        <f>IFERROR(VLOOKUP(AG184,'P1'!$B:$AP,31,FALSE),"")</f>
        <v/>
      </c>
      <c r="AH186" s="239" t="str">
        <f>IFERROR(VLOOKUP(AH184,'P1'!$B:$AP,31,FALSE),"")</f>
        <v/>
      </c>
      <c r="AI186" s="239" t="str">
        <f>IFERROR(VLOOKUP(AI184,'P1'!$B:$AP,31,FALSE),"")</f>
        <v/>
      </c>
      <c r="AJ186" s="239" t="str">
        <f>IFERROR(VLOOKUP(AJ184,'P1'!$B:$AP,31,FALSE),"")</f>
        <v/>
      </c>
      <c r="AK186" s="239" t="str">
        <f>IFERROR(VLOOKUP(AK184,'P1'!$B:$AP,31,FALSE),"")</f>
        <v/>
      </c>
      <c r="AL186" s="239" t="str">
        <f>IFERROR(VLOOKUP(AL184,'P1'!$B:$AP,31,FALSE),"")</f>
        <v/>
      </c>
      <c r="AM186" s="239" t="str">
        <f>IFERROR(VLOOKUP(AM184,'P1'!$B:$AP,31,FALSE),"")</f>
        <v/>
      </c>
      <c r="AN186" s="589"/>
      <c r="AO186" s="565"/>
      <c r="AP186" s="594"/>
      <c r="AQ186" s="595"/>
      <c r="AR186" s="565"/>
      <c r="AU186" s="242"/>
      <c r="AV186" s="242"/>
      <c r="AX186" s="242"/>
      <c r="AY186" s="242"/>
    </row>
    <row r="187" spans="1:51" ht="12" customHeight="1">
      <c r="A187" s="566">
        <v>56</v>
      </c>
      <c r="B187" s="569"/>
      <c r="C187" s="572"/>
      <c r="D187" s="575" t="s">
        <v>243</v>
      </c>
      <c r="E187" s="578"/>
      <c r="F187" s="581"/>
      <c r="G187" s="582"/>
      <c r="H187" s="236" t="s">
        <v>368</v>
      </c>
      <c r="I187" s="483"/>
      <c r="J187" s="483"/>
      <c r="K187" s="483"/>
      <c r="L187" s="483"/>
      <c r="M187" s="483"/>
      <c r="N187" s="483"/>
      <c r="O187" s="483"/>
      <c r="P187" s="483"/>
      <c r="Q187" s="483"/>
      <c r="R187" s="483"/>
      <c r="S187" s="483"/>
      <c r="T187" s="483"/>
      <c r="U187" s="483"/>
      <c r="V187" s="483"/>
      <c r="W187" s="483"/>
      <c r="X187" s="483"/>
      <c r="Y187" s="483"/>
      <c r="Z187" s="483"/>
      <c r="AA187" s="483"/>
      <c r="AB187" s="483"/>
      <c r="AC187" s="483"/>
      <c r="AD187" s="483"/>
      <c r="AE187" s="483"/>
      <c r="AF187" s="483"/>
      <c r="AG187" s="483"/>
      <c r="AH187" s="483"/>
      <c r="AI187" s="483"/>
      <c r="AJ187" s="483"/>
      <c r="AK187" s="483"/>
      <c r="AL187" s="483"/>
      <c r="AM187" s="483"/>
      <c r="AN187" s="587">
        <f>+SUM(I188:AM189)</f>
        <v>0</v>
      </c>
      <c r="AO187" s="563">
        <f>IF($AN$4="４週",AN187/4,AN187/(DAY(EOMONTH($I$20,0))/7))</f>
        <v>0</v>
      </c>
      <c r="AP187" s="590"/>
      <c r="AQ187" s="591"/>
      <c r="AR187" s="563" t="str">
        <f>IF(AN176="４週",AU188,AV188)</f>
        <v/>
      </c>
      <c r="AU187" s="237" t="s">
        <v>369</v>
      </c>
      <c r="AV187" s="237" t="s">
        <v>370</v>
      </c>
      <c r="AX187" s="237" t="s">
        <v>371</v>
      </c>
      <c r="AY187" s="237" t="s">
        <v>372</v>
      </c>
    </row>
    <row r="188" spans="1:51" ht="12" customHeight="1">
      <c r="A188" s="567"/>
      <c r="B188" s="570"/>
      <c r="C188" s="573"/>
      <c r="D188" s="576"/>
      <c r="E188" s="579"/>
      <c r="F188" s="583"/>
      <c r="G188" s="584"/>
      <c r="H188" s="238" t="s">
        <v>373</v>
      </c>
      <c r="I188" s="239" t="str">
        <f>IFERROR(VLOOKUP(I187,'P1'!$B:$AP,41,FALSE),"")</f>
        <v/>
      </c>
      <c r="J188" s="239" t="str">
        <f>IFERROR(VLOOKUP(J187,'P1'!$B:$AP,41,FALSE),"")</f>
        <v/>
      </c>
      <c r="K188" s="239" t="str">
        <f>IFERROR(VLOOKUP(K187,'P1'!$B:$AP,41,FALSE),"")</f>
        <v/>
      </c>
      <c r="L188" s="239" t="str">
        <f>IFERROR(VLOOKUP(L187,'P1'!$B:$AP,41,FALSE),"")</f>
        <v/>
      </c>
      <c r="M188" s="239" t="str">
        <f>IFERROR(VLOOKUP(M187,'P1'!$B:$AP,41,FALSE),"")</f>
        <v/>
      </c>
      <c r="N188" s="239" t="str">
        <f>IFERROR(VLOOKUP(N187,'P1'!$B:$AP,41,FALSE),"")</f>
        <v/>
      </c>
      <c r="O188" s="239" t="str">
        <f>IFERROR(VLOOKUP(O187,'P1'!$B:$AP,41,FALSE),"")</f>
        <v/>
      </c>
      <c r="P188" s="239" t="str">
        <f>IFERROR(VLOOKUP(P187,'P1'!$B:$AP,41,FALSE),"")</f>
        <v/>
      </c>
      <c r="Q188" s="239" t="str">
        <f>IFERROR(VLOOKUP(Q187,'P1'!$B:$AP,41,FALSE),"")</f>
        <v/>
      </c>
      <c r="R188" s="239" t="str">
        <f>IFERROR(VLOOKUP(R187,'P1'!$B:$AP,41,FALSE),"")</f>
        <v/>
      </c>
      <c r="S188" s="239" t="str">
        <f>IFERROR(VLOOKUP(S187,'P1'!$B:$AP,41,FALSE),"")</f>
        <v/>
      </c>
      <c r="T188" s="239" t="str">
        <f>IFERROR(VLOOKUP(T187,'P1'!$B:$AP,41,FALSE),"")</f>
        <v/>
      </c>
      <c r="U188" s="239" t="str">
        <f>IFERROR(VLOOKUP(U187,'P1'!$B:$AP,41,FALSE),"")</f>
        <v/>
      </c>
      <c r="V188" s="239" t="str">
        <f>IFERROR(VLOOKUP(V187,'P1'!$B:$AP,41,FALSE),"")</f>
        <v/>
      </c>
      <c r="W188" s="239" t="str">
        <f>IFERROR(VLOOKUP(W187,'P1'!$B:$AP,41,FALSE),"")</f>
        <v/>
      </c>
      <c r="X188" s="239" t="str">
        <f>IFERROR(VLOOKUP(X187,'P1'!$B:$AP,41,FALSE),"")</f>
        <v/>
      </c>
      <c r="Y188" s="239" t="str">
        <f>IFERROR(VLOOKUP(Y187,'P1'!$B:$AP,41,FALSE),"")</f>
        <v/>
      </c>
      <c r="Z188" s="239" t="str">
        <f>IFERROR(VLOOKUP(Z187,'P1'!$B:$AP,41,FALSE),"")</f>
        <v/>
      </c>
      <c r="AA188" s="239" t="str">
        <f>IFERROR(VLOOKUP(AA187,'P1'!$B:$AP,41,FALSE),"")</f>
        <v/>
      </c>
      <c r="AB188" s="239" t="str">
        <f>IFERROR(VLOOKUP(AB187,'P1'!$B:$AP,41,FALSE),"")</f>
        <v/>
      </c>
      <c r="AC188" s="239" t="str">
        <f>IFERROR(VLOOKUP(AC187,'P1'!$B:$AP,41,FALSE),"")</f>
        <v/>
      </c>
      <c r="AD188" s="239" t="str">
        <f>IFERROR(VLOOKUP(AD187,'P1'!$B:$AP,41,FALSE),"")</f>
        <v/>
      </c>
      <c r="AE188" s="239" t="str">
        <f>IFERROR(VLOOKUP(AE187,'P1'!$B:$AP,41,FALSE),"")</f>
        <v/>
      </c>
      <c r="AF188" s="239" t="str">
        <f>IFERROR(VLOOKUP(AF187,'P1'!$B:$AP,41,FALSE),"")</f>
        <v/>
      </c>
      <c r="AG188" s="239" t="str">
        <f>IFERROR(VLOOKUP(AG187,'P1'!$B:$AP,41,FALSE),"")</f>
        <v/>
      </c>
      <c r="AH188" s="239" t="str">
        <f>IFERROR(VLOOKUP(AH187,'P1'!$B:$AP,41,FALSE),"")</f>
        <v/>
      </c>
      <c r="AI188" s="239" t="str">
        <f>IFERROR(VLOOKUP(AI187,'P1'!$B:$AP,41,FALSE),"")</f>
        <v/>
      </c>
      <c r="AJ188" s="239" t="str">
        <f>IFERROR(VLOOKUP(AJ187,'P1'!$B:$AP,41,FALSE),"")</f>
        <v/>
      </c>
      <c r="AK188" s="239" t="str">
        <f>IFERROR(VLOOKUP(AK187,'P1'!$B:$AP,41,FALSE),"")</f>
        <v/>
      </c>
      <c r="AL188" s="239" t="str">
        <f>IFERROR(VLOOKUP(AL187,'P1'!$B:$AP,41,FALSE),"")</f>
        <v/>
      </c>
      <c r="AM188" s="239" t="str">
        <f>IFERROR(VLOOKUP(AM187,'P1'!$B:$AP,41,FALSE),"")</f>
        <v/>
      </c>
      <c r="AN188" s="588"/>
      <c r="AO188" s="564"/>
      <c r="AP188" s="592"/>
      <c r="AQ188" s="593"/>
      <c r="AR188" s="564"/>
      <c r="AU188" s="240" t="str">
        <f>IFERROR(IF($D187="□",ROUNDDOWN($AO187/$AK$7,1),ROUNDDOWN($AO187/$AK$9,1)),"")</f>
        <v/>
      </c>
      <c r="AV188" s="240" t="str">
        <f>IFERROR(IF($D187="□",ROUNDDOWN($AN187/$AO$7,1),ROUNDDOWN($AN187/$AO$9,1)),"")</f>
        <v/>
      </c>
      <c r="AX188" s="240" t="str">
        <f>IFERROR(IF($D187="□",(VLOOKUP(F187,'[8]ますた君 '!$C:$E,3,FALSE)/($AK$7*4)),(VLOOKUP(F187,'[8]ますた君 '!$C:$E,3,FALSE)/($AK$9*4))),"")</f>
        <v/>
      </c>
      <c r="AY188" s="240" t="str">
        <f>IFERROR(IF($D187="□",(VLOOKUP(F187,'[8]ますた君 '!$C:$E,3,FALSE)/$AO$7),(VLOOKUP(F187,'[8]ますた君 '!$C:$E,3,FALSE)/$AO$9)),"")</f>
        <v/>
      </c>
    </row>
    <row r="189" spans="1:51" ht="12" customHeight="1">
      <c r="A189" s="568"/>
      <c r="B189" s="571"/>
      <c r="C189" s="574"/>
      <c r="D189" s="577"/>
      <c r="E189" s="580"/>
      <c r="F189" s="585"/>
      <c r="G189" s="586"/>
      <c r="H189" s="241" t="s">
        <v>374</v>
      </c>
      <c r="I189" s="239" t="str">
        <f>IFERROR(VLOOKUP(I187,'P1'!$B:$AP,31,FALSE),"")</f>
        <v/>
      </c>
      <c r="J189" s="239" t="str">
        <f>IFERROR(VLOOKUP(J187,'P1'!$B:$AP,31,FALSE),"")</f>
        <v/>
      </c>
      <c r="K189" s="239" t="str">
        <f>IFERROR(VLOOKUP(K187,'P1'!$B:$AP,31,FALSE),"")</f>
        <v/>
      </c>
      <c r="L189" s="239" t="str">
        <f>IFERROR(VLOOKUP(L187,'P1'!$B:$AP,31,FALSE),"")</f>
        <v/>
      </c>
      <c r="M189" s="239" t="str">
        <f>IFERROR(VLOOKUP(M187,'P1'!$B:$AP,31,FALSE),"")</f>
        <v/>
      </c>
      <c r="N189" s="239" t="str">
        <f>IFERROR(VLOOKUP(N187,'P1'!$B:$AP,31,FALSE),"")</f>
        <v/>
      </c>
      <c r="O189" s="239" t="str">
        <f>IFERROR(VLOOKUP(O187,'P1'!$B:$AP,31,FALSE),"")</f>
        <v/>
      </c>
      <c r="P189" s="239" t="str">
        <f>IFERROR(VLOOKUP(P187,'P1'!$B:$AP,31,FALSE),"")</f>
        <v/>
      </c>
      <c r="Q189" s="239" t="str">
        <f>IFERROR(VLOOKUP(Q187,'P1'!$B:$AP,31,FALSE),"")</f>
        <v/>
      </c>
      <c r="R189" s="239" t="str">
        <f>IFERROR(VLOOKUP(R187,'P1'!$B:$AP,31,FALSE),"")</f>
        <v/>
      </c>
      <c r="S189" s="239" t="str">
        <f>IFERROR(VLOOKUP(S187,'P1'!$B:$AP,31,FALSE),"")</f>
        <v/>
      </c>
      <c r="T189" s="239" t="str">
        <f>IFERROR(VLOOKUP(T187,'P1'!$B:$AP,31,FALSE),"")</f>
        <v/>
      </c>
      <c r="U189" s="239" t="str">
        <f>IFERROR(VLOOKUP(U187,'P1'!$B:$AP,31,FALSE),"")</f>
        <v/>
      </c>
      <c r="V189" s="239" t="str">
        <f>IFERROR(VLOOKUP(V187,'P1'!$B:$AP,31,FALSE),"")</f>
        <v/>
      </c>
      <c r="W189" s="239" t="str">
        <f>IFERROR(VLOOKUP(W187,'P1'!$B:$AP,31,FALSE),"")</f>
        <v/>
      </c>
      <c r="X189" s="239" t="str">
        <f>IFERROR(VLOOKUP(X187,'P1'!$B:$AP,31,FALSE),"")</f>
        <v/>
      </c>
      <c r="Y189" s="239" t="str">
        <f>IFERROR(VLOOKUP(Y187,'P1'!$B:$AP,31,FALSE),"")</f>
        <v/>
      </c>
      <c r="Z189" s="239" t="str">
        <f>IFERROR(VLOOKUP(Z187,'P1'!$B:$AP,31,FALSE),"")</f>
        <v/>
      </c>
      <c r="AA189" s="239" t="str">
        <f>IFERROR(VLOOKUP(AA187,'P1'!$B:$AP,31,FALSE),"")</f>
        <v/>
      </c>
      <c r="AB189" s="239" t="str">
        <f>IFERROR(VLOOKUP(AB187,'P1'!$B:$AP,31,FALSE),"")</f>
        <v/>
      </c>
      <c r="AC189" s="239" t="str">
        <f>IFERROR(VLOOKUP(AC187,'P1'!$B:$AP,31,FALSE),"")</f>
        <v/>
      </c>
      <c r="AD189" s="239" t="str">
        <f>IFERROR(VLOOKUP(AD187,'P1'!$B:$AP,31,FALSE),"")</f>
        <v/>
      </c>
      <c r="AE189" s="239" t="str">
        <f>IFERROR(VLOOKUP(AE187,'P1'!$B:$AP,31,FALSE),"")</f>
        <v/>
      </c>
      <c r="AF189" s="239" t="str">
        <f>IFERROR(VLOOKUP(AF187,'P1'!$B:$AP,31,FALSE),"")</f>
        <v/>
      </c>
      <c r="AG189" s="239" t="str">
        <f>IFERROR(VLOOKUP(AG187,'P1'!$B:$AP,31,FALSE),"")</f>
        <v/>
      </c>
      <c r="AH189" s="239" t="str">
        <f>IFERROR(VLOOKUP(AH187,'P1'!$B:$AP,31,FALSE),"")</f>
        <v/>
      </c>
      <c r="AI189" s="239" t="str">
        <f>IFERROR(VLOOKUP(AI187,'P1'!$B:$AP,31,FALSE),"")</f>
        <v/>
      </c>
      <c r="AJ189" s="239" t="str">
        <f>IFERROR(VLOOKUP(AJ187,'P1'!$B:$AP,31,FALSE),"")</f>
        <v/>
      </c>
      <c r="AK189" s="239" t="str">
        <f>IFERROR(VLOOKUP(AK187,'P1'!$B:$AP,31,FALSE),"")</f>
        <v/>
      </c>
      <c r="AL189" s="239" t="str">
        <f>IFERROR(VLOOKUP(AL187,'P1'!$B:$AP,31,FALSE),"")</f>
        <v/>
      </c>
      <c r="AM189" s="239" t="str">
        <f>IFERROR(VLOOKUP(AM187,'P1'!$B:$AP,31,FALSE),"")</f>
        <v/>
      </c>
      <c r="AN189" s="589"/>
      <c r="AO189" s="565"/>
      <c r="AP189" s="594"/>
      <c r="AQ189" s="595"/>
      <c r="AR189" s="565"/>
      <c r="AU189" s="242"/>
      <c r="AV189" s="242"/>
      <c r="AX189" s="242"/>
      <c r="AY189" s="242"/>
    </row>
    <row r="190" spans="1:51" ht="12" customHeight="1">
      <c r="A190" s="566">
        <v>57</v>
      </c>
      <c r="B190" s="569"/>
      <c r="C190" s="596"/>
      <c r="D190" s="575" t="s">
        <v>243</v>
      </c>
      <c r="E190" s="578"/>
      <c r="F190" s="581"/>
      <c r="G190" s="582"/>
      <c r="H190" s="236" t="s">
        <v>368</v>
      </c>
      <c r="I190" s="483"/>
      <c r="J190" s="483"/>
      <c r="K190" s="483"/>
      <c r="L190" s="483"/>
      <c r="M190" s="483"/>
      <c r="N190" s="483"/>
      <c r="O190" s="483"/>
      <c r="P190" s="483"/>
      <c r="Q190" s="483"/>
      <c r="R190" s="483"/>
      <c r="S190" s="483"/>
      <c r="T190" s="483"/>
      <c r="U190" s="483"/>
      <c r="V190" s="483"/>
      <c r="W190" s="483"/>
      <c r="X190" s="483"/>
      <c r="Y190" s="483"/>
      <c r="Z190" s="483"/>
      <c r="AA190" s="483"/>
      <c r="AB190" s="483"/>
      <c r="AC190" s="483"/>
      <c r="AD190" s="483"/>
      <c r="AE190" s="483"/>
      <c r="AF190" s="483"/>
      <c r="AG190" s="483"/>
      <c r="AH190" s="483"/>
      <c r="AI190" s="483"/>
      <c r="AJ190" s="483"/>
      <c r="AK190" s="483"/>
      <c r="AL190" s="483"/>
      <c r="AM190" s="483"/>
      <c r="AN190" s="587">
        <f>+SUM(I191:AM192)</f>
        <v>0</v>
      </c>
      <c r="AO190" s="563">
        <f>IF($AN$4="４週",AN190/4,AN190/(DAY(EOMONTH($I$20,0))/7))</f>
        <v>0</v>
      </c>
      <c r="AP190" s="590"/>
      <c r="AQ190" s="591"/>
      <c r="AR190" s="563" t="str">
        <f>IF(AN179="４週",AU191,AV191)</f>
        <v/>
      </c>
      <c r="AU190" s="237" t="s">
        <v>369</v>
      </c>
      <c r="AV190" s="237" t="s">
        <v>370</v>
      </c>
      <c r="AX190" s="237" t="s">
        <v>371</v>
      </c>
      <c r="AY190" s="237" t="s">
        <v>372</v>
      </c>
    </row>
    <row r="191" spans="1:51" ht="12" customHeight="1">
      <c r="A191" s="567"/>
      <c r="B191" s="570"/>
      <c r="C191" s="597"/>
      <c r="D191" s="576"/>
      <c r="E191" s="579"/>
      <c r="F191" s="583"/>
      <c r="G191" s="584"/>
      <c r="H191" s="238" t="s">
        <v>373</v>
      </c>
      <c r="I191" s="239" t="str">
        <f>IFERROR(VLOOKUP(I190,'P1'!$B:$AP,41,FALSE),"")</f>
        <v/>
      </c>
      <c r="J191" s="239" t="str">
        <f>IFERROR(VLOOKUP(J190,'P1'!$B:$AP,41,FALSE),"")</f>
        <v/>
      </c>
      <c r="K191" s="239" t="str">
        <f>IFERROR(VLOOKUP(K190,'P1'!$B:$AP,41,FALSE),"")</f>
        <v/>
      </c>
      <c r="L191" s="239" t="str">
        <f>IFERROR(VLOOKUP(L190,'P1'!$B:$AP,41,FALSE),"")</f>
        <v/>
      </c>
      <c r="M191" s="239" t="str">
        <f>IFERROR(VLOOKUP(M190,'P1'!$B:$AP,41,FALSE),"")</f>
        <v/>
      </c>
      <c r="N191" s="239" t="str">
        <f>IFERROR(VLOOKUP(N190,'P1'!$B:$AP,41,FALSE),"")</f>
        <v/>
      </c>
      <c r="O191" s="239" t="str">
        <f>IFERROR(VLOOKUP(O190,'P1'!$B:$AP,41,FALSE),"")</f>
        <v/>
      </c>
      <c r="P191" s="239" t="str">
        <f>IFERROR(VLOOKUP(P190,'P1'!$B:$AP,41,FALSE),"")</f>
        <v/>
      </c>
      <c r="Q191" s="239" t="str">
        <f>IFERROR(VLOOKUP(Q190,'P1'!$B:$AP,41,FALSE),"")</f>
        <v/>
      </c>
      <c r="R191" s="239" t="str">
        <f>IFERROR(VLOOKUP(R190,'P1'!$B:$AP,41,FALSE),"")</f>
        <v/>
      </c>
      <c r="S191" s="239" t="str">
        <f>IFERROR(VLOOKUP(S190,'P1'!$B:$AP,41,FALSE),"")</f>
        <v/>
      </c>
      <c r="T191" s="239" t="str">
        <f>IFERROR(VLOOKUP(T190,'P1'!$B:$AP,41,FALSE),"")</f>
        <v/>
      </c>
      <c r="U191" s="239" t="str">
        <f>IFERROR(VLOOKUP(U190,'P1'!$B:$AP,41,FALSE),"")</f>
        <v/>
      </c>
      <c r="V191" s="239" t="str">
        <f>IFERROR(VLOOKUP(V190,'P1'!$B:$AP,41,FALSE),"")</f>
        <v/>
      </c>
      <c r="W191" s="239" t="str">
        <f>IFERROR(VLOOKUP(W190,'P1'!$B:$AP,41,FALSE),"")</f>
        <v/>
      </c>
      <c r="X191" s="239" t="str">
        <f>IFERROR(VLOOKUP(X190,'P1'!$B:$AP,41,FALSE),"")</f>
        <v/>
      </c>
      <c r="Y191" s="239" t="str">
        <f>IFERROR(VLOOKUP(Y190,'P1'!$B:$AP,41,FALSE),"")</f>
        <v/>
      </c>
      <c r="Z191" s="239" t="str">
        <f>IFERROR(VLOOKUP(Z190,'P1'!$B:$AP,41,FALSE),"")</f>
        <v/>
      </c>
      <c r="AA191" s="239" t="str">
        <f>IFERROR(VLOOKUP(AA190,'P1'!$B:$AP,41,FALSE),"")</f>
        <v/>
      </c>
      <c r="AB191" s="239" t="str">
        <f>IFERROR(VLOOKUP(AB190,'P1'!$B:$AP,41,FALSE),"")</f>
        <v/>
      </c>
      <c r="AC191" s="239" t="str">
        <f>IFERROR(VLOOKUP(AC190,'P1'!$B:$AP,41,FALSE),"")</f>
        <v/>
      </c>
      <c r="AD191" s="239" t="str">
        <f>IFERROR(VLOOKUP(AD190,'P1'!$B:$AP,41,FALSE),"")</f>
        <v/>
      </c>
      <c r="AE191" s="239" t="str">
        <f>IFERROR(VLOOKUP(AE190,'P1'!$B:$AP,41,FALSE),"")</f>
        <v/>
      </c>
      <c r="AF191" s="239" t="str">
        <f>IFERROR(VLOOKUP(AF190,'P1'!$B:$AP,41,FALSE),"")</f>
        <v/>
      </c>
      <c r="AG191" s="239" t="str">
        <f>IFERROR(VLOOKUP(AG190,'P1'!$B:$AP,41,FALSE),"")</f>
        <v/>
      </c>
      <c r="AH191" s="239" t="str">
        <f>IFERROR(VLOOKUP(AH190,'P1'!$B:$AP,41,FALSE),"")</f>
        <v/>
      </c>
      <c r="AI191" s="239" t="str">
        <f>IFERROR(VLOOKUP(AI190,'P1'!$B:$AP,41,FALSE),"")</f>
        <v/>
      </c>
      <c r="AJ191" s="239" t="str">
        <f>IFERROR(VLOOKUP(AJ190,'P1'!$B:$AP,41,FALSE),"")</f>
        <v/>
      </c>
      <c r="AK191" s="239" t="str">
        <f>IFERROR(VLOOKUP(AK190,'P1'!$B:$AP,41,FALSE),"")</f>
        <v/>
      </c>
      <c r="AL191" s="239" t="str">
        <f>IFERROR(VLOOKUP(AL190,'P1'!$B:$AP,41,FALSE),"")</f>
        <v/>
      </c>
      <c r="AM191" s="239" t="str">
        <f>IFERROR(VLOOKUP(AM190,'P1'!$B:$AP,41,FALSE),"")</f>
        <v/>
      </c>
      <c r="AN191" s="588"/>
      <c r="AO191" s="564"/>
      <c r="AP191" s="592"/>
      <c r="AQ191" s="593"/>
      <c r="AR191" s="564"/>
      <c r="AU191" s="240" t="str">
        <f>IFERROR(IF($D190="□",ROUNDDOWN($AO190/$AK$7,1),ROUNDDOWN($AO190/$AK$9,1)),"")</f>
        <v/>
      </c>
      <c r="AV191" s="240" t="str">
        <f>IFERROR(IF($D190="□",ROUNDDOWN($AN190/$AO$7,1),ROUNDDOWN($AN190/$AO$9,1)),"")</f>
        <v/>
      </c>
      <c r="AX191" s="240" t="str">
        <f>IFERROR(IF($D190="□",(VLOOKUP(F190,'[8]ますた君 '!$C:$E,3,FALSE)/($AK$7*4)),(VLOOKUP(F190,'[8]ますた君 '!$C:$E,3,FALSE)/($AK$9*4))),"")</f>
        <v/>
      </c>
      <c r="AY191" s="240" t="str">
        <f>IFERROR(IF($D190="□",(VLOOKUP(F190,'[8]ますた君 '!$C:$E,3,FALSE)/$AO$7),(VLOOKUP(F190,'[8]ますた君 '!$C:$E,3,FALSE)/$AO$9)),"")</f>
        <v/>
      </c>
    </row>
    <row r="192" spans="1:51" ht="12" customHeight="1">
      <c r="A192" s="568"/>
      <c r="B192" s="571"/>
      <c r="C192" s="598"/>
      <c r="D192" s="577"/>
      <c r="E192" s="580"/>
      <c r="F192" s="585"/>
      <c r="G192" s="586"/>
      <c r="H192" s="241" t="s">
        <v>374</v>
      </c>
      <c r="I192" s="239" t="str">
        <f>IFERROR(VLOOKUP(I190,'P1'!$B:$AP,31,FALSE),"")</f>
        <v/>
      </c>
      <c r="J192" s="239" t="str">
        <f>IFERROR(VLOOKUP(J190,'P1'!$B:$AP,31,FALSE),"")</f>
        <v/>
      </c>
      <c r="K192" s="239" t="str">
        <f>IFERROR(VLOOKUP(K190,'P1'!$B:$AP,31,FALSE),"")</f>
        <v/>
      </c>
      <c r="L192" s="239" t="str">
        <f>IFERROR(VLOOKUP(L190,'P1'!$B:$AP,31,FALSE),"")</f>
        <v/>
      </c>
      <c r="M192" s="239" t="str">
        <f>IFERROR(VLOOKUP(M190,'P1'!$B:$AP,31,FALSE),"")</f>
        <v/>
      </c>
      <c r="N192" s="239" t="str">
        <f>IFERROR(VLOOKUP(N190,'P1'!$B:$AP,31,FALSE),"")</f>
        <v/>
      </c>
      <c r="O192" s="239" t="str">
        <f>IFERROR(VLOOKUP(O190,'P1'!$B:$AP,31,FALSE),"")</f>
        <v/>
      </c>
      <c r="P192" s="239" t="str">
        <f>IFERROR(VLOOKUP(P190,'P1'!$B:$AP,31,FALSE),"")</f>
        <v/>
      </c>
      <c r="Q192" s="239" t="str">
        <f>IFERROR(VLOOKUP(Q190,'P1'!$B:$AP,31,FALSE),"")</f>
        <v/>
      </c>
      <c r="R192" s="239" t="str">
        <f>IFERROR(VLOOKUP(R190,'P1'!$B:$AP,31,FALSE),"")</f>
        <v/>
      </c>
      <c r="S192" s="239" t="str">
        <f>IFERROR(VLOOKUP(S190,'P1'!$B:$AP,31,FALSE),"")</f>
        <v/>
      </c>
      <c r="T192" s="239" t="str">
        <f>IFERROR(VLOOKUP(T190,'P1'!$B:$AP,31,FALSE),"")</f>
        <v/>
      </c>
      <c r="U192" s="239" t="str">
        <f>IFERROR(VLOOKUP(U190,'P1'!$B:$AP,31,FALSE),"")</f>
        <v/>
      </c>
      <c r="V192" s="239" t="str">
        <f>IFERROR(VLOOKUP(V190,'P1'!$B:$AP,31,FALSE),"")</f>
        <v/>
      </c>
      <c r="W192" s="239" t="str">
        <f>IFERROR(VLOOKUP(W190,'P1'!$B:$AP,31,FALSE),"")</f>
        <v/>
      </c>
      <c r="X192" s="239" t="str">
        <f>IFERROR(VLOOKUP(X190,'P1'!$B:$AP,31,FALSE),"")</f>
        <v/>
      </c>
      <c r="Y192" s="239" t="str">
        <f>IFERROR(VLOOKUP(Y190,'P1'!$B:$AP,31,FALSE),"")</f>
        <v/>
      </c>
      <c r="Z192" s="239" t="str">
        <f>IFERROR(VLOOKUP(Z190,'P1'!$B:$AP,31,FALSE),"")</f>
        <v/>
      </c>
      <c r="AA192" s="239" t="str">
        <f>IFERROR(VLOOKUP(AA190,'P1'!$B:$AP,31,FALSE),"")</f>
        <v/>
      </c>
      <c r="AB192" s="239" t="str">
        <f>IFERROR(VLOOKUP(AB190,'P1'!$B:$AP,31,FALSE),"")</f>
        <v/>
      </c>
      <c r="AC192" s="239" t="str">
        <f>IFERROR(VLOOKUP(AC190,'P1'!$B:$AP,31,FALSE),"")</f>
        <v/>
      </c>
      <c r="AD192" s="239" t="str">
        <f>IFERROR(VLOOKUP(AD190,'P1'!$B:$AP,31,FALSE),"")</f>
        <v/>
      </c>
      <c r="AE192" s="239" t="str">
        <f>IFERROR(VLOOKUP(AE190,'P1'!$B:$AP,31,FALSE),"")</f>
        <v/>
      </c>
      <c r="AF192" s="239" t="str">
        <f>IFERROR(VLOOKUP(AF190,'P1'!$B:$AP,31,FALSE),"")</f>
        <v/>
      </c>
      <c r="AG192" s="239" t="str">
        <f>IFERROR(VLOOKUP(AG190,'P1'!$B:$AP,31,FALSE),"")</f>
        <v/>
      </c>
      <c r="AH192" s="239" t="str">
        <f>IFERROR(VLOOKUP(AH190,'P1'!$B:$AP,31,FALSE),"")</f>
        <v/>
      </c>
      <c r="AI192" s="239" t="str">
        <f>IFERROR(VLOOKUP(AI190,'P1'!$B:$AP,31,FALSE),"")</f>
        <v/>
      </c>
      <c r="AJ192" s="239" t="str">
        <f>IFERROR(VLOOKUP(AJ190,'P1'!$B:$AP,31,FALSE),"")</f>
        <v/>
      </c>
      <c r="AK192" s="239" t="str">
        <f>IFERROR(VLOOKUP(AK190,'P1'!$B:$AP,31,FALSE),"")</f>
        <v/>
      </c>
      <c r="AL192" s="239" t="str">
        <f>IFERROR(VLOOKUP(AL190,'P1'!$B:$AP,31,FALSE),"")</f>
        <v/>
      </c>
      <c r="AM192" s="239" t="str">
        <f>IFERROR(VLOOKUP(AM190,'P1'!$B:$AP,31,FALSE),"")</f>
        <v/>
      </c>
      <c r="AN192" s="589"/>
      <c r="AO192" s="565"/>
      <c r="AP192" s="594"/>
      <c r="AQ192" s="595"/>
      <c r="AR192" s="565"/>
      <c r="AU192" s="242"/>
      <c r="AV192" s="242"/>
      <c r="AX192" s="242"/>
      <c r="AY192" s="242"/>
    </row>
    <row r="193" spans="1:51" ht="12" customHeight="1">
      <c r="A193" s="566">
        <v>58</v>
      </c>
      <c r="B193" s="569"/>
      <c r="C193" s="572"/>
      <c r="D193" s="575" t="s">
        <v>243</v>
      </c>
      <c r="E193" s="578"/>
      <c r="F193" s="581"/>
      <c r="G193" s="582"/>
      <c r="H193" s="236" t="s">
        <v>368</v>
      </c>
      <c r="I193" s="483"/>
      <c r="J193" s="483"/>
      <c r="K193" s="483"/>
      <c r="L193" s="483"/>
      <c r="M193" s="483"/>
      <c r="N193" s="483"/>
      <c r="O193" s="483"/>
      <c r="P193" s="483"/>
      <c r="Q193" s="483"/>
      <c r="R193" s="483"/>
      <c r="S193" s="483"/>
      <c r="T193" s="483"/>
      <c r="U193" s="483"/>
      <c r="V193" s="483"/>
      <c r="W193" s="483"/>
      <c r="X193" s="483"/>
      <c r="Y193" s="483"/>
      <c r="Z193" s="483"/>
      <c r="AA193" s="483"/>
      <c r="AB193" s="483"/>
      <c r="AC193" s="483"/>
      <c r="AD193" s="483"/>
      <c r="AE193" s="483"/>
      <c r="AF193" s="483"/>
      <c r="AG193" s="483"/>
      <c r="AH193" s="483"/>
      <c r="AI193" s="483"/>
      <c r="AJ193" s="483"/>
      <c r="AK193" s="483"/>
      <c r="AL193" s="483"/>
      <c r="AM193" s="483"/>
      <c r="AN193" s="587">
        <f>+SUM(I194:AM195)</f>
        <v>0</v>
      </c>
      <c r="AO193" s="563">
        <f>IF($AN$4="４週",AN193/4,AN193/(DAY(EOMONTH($I$20,0))/7))</f>
        <v>0</v>
      </c>
      <c r="AP193" s="590"/>
      <c r="AQ193" s="591"/>
      <c r="AR193" s="563" t="str">
        <f>IF(AN182="４週",AU194,AV194)</f>
        <v/>
      </c>
      <c r="AU193" s="237" t="s">
        <v>369</v>
      </c>
      <c r="AV193" s="237" t="s">
        <v>370</v>
      </c>
      <c r="AX193" s="237" t="s">
        <v>371</v>
      </c>
      <c r="AY193" s="237" t="s">
        <v>372</v>
      </c>
    </row>
    <row r="194" spans="1:51" ht="12" customHeight="1">
      <c r="A194" s="567"/>
      <c r="B194" s="570"/>
      <c r="C194" s="573"/>
      <c r="D194" s="576"/>
      <c r="E194" s="579"/>
      <c r="F194" s="583"/>
      <c r="G194" s="584"/>
      <c r="H194" s="238" t="s">
        <v>373</v>
      </c>
      <c r="I194" s="239" t="str">
        <f>IFERROR(VLOOKUP(I193,'P1'!$B:$AP,41,FALSE),"")</f>
        <v/>
      </c>
      <c r="J194" s="239" t="str">
        <f>IFERROR(VLOOKUP(J193,'P1'!$B:$AP,41,FALSE),"")</f>
        <v/>
      </c>
      <c r="K194" s="239" t="str">
        <f>IFERROR(VLOOKUP(K193,'P1'!$B:$AP,41,FALSE),"")</f>
        <v/>
      </c>
      <c r="L194" s="239" t="str">
        <f>IFERROR(VLOOKUP(L193,'P1'!$B:$AP,41,FALSE),"")</f>
        <v/>
      </c>
      <c r="M194" s="239" t="str">
        <f>IFERROR(VLOOKUP(M193,'P1'!$B:$AP,41,FALSE),"")</f>
        <v/>
      </c>
      <c r="N194" s="239" t="str">
        <f>IFERROR(VLOOKUP(N193,'P1'!$B:$AP,41,FALSE),"")</f>
        <v/>
      </c>
      <c r="O194" s="239" t="str">
        <f>IFERROR(VLOOKUP(O193,'P1'!$B:$AP,41,FALSE),"")</f>
        <v/>
      </c>
      <c r="P194" s="239" t="str">
        <f>IFERROR(VLOOKUP(P193,'P1'!$B:$AP,41,FALSE),"")</f>
        <v/>
      </c>
      <c r="Q194" s="239" t="str">
        <f>IFERROR(VLOOKUP(Q193,'P1'!$B:$AP,41,FALSE),"")</f>
        <v/>
      </c>
      <c r="R194" s="239" t="str">
        <f>IFERROR(VLOOKUP(R193,'P1'!$B:$AP,41,FALSE),"")</f>
        <v/>
      </c>
      <c r="S194" s="239" t="str">
        <f>IFERROR(VLOOKUP(S193,'P1'!$B:$AP,41,FALSE),"")</f>
        <v/>
      </c>
      <c r="T194" s="239" t="str">
        <f>IFERROR(VLOOKUP(T193,'P1'!$B:$AP,41,FALSE),"")</f>
        <v/>
      </c>
      <c r="U194" s="239" t="str">
        <f>IFERROR(VLOOKUP(U193,'P1'!$B:$AP,41,FALSE),"")</f>
        <v/>
      </c>
      <c r="V194" s="239" t="str">
        <f>IFERROR(VLOOKUP(V193,'P1'!$B:$AP,41,FALSE),"")</f>
        <v/>
      </c>
      <c r="W194" s="239" t="str">
        <f>IFERROR(VLOOKUP(W193,'P1'!$B:$AP,41,FALSE),"")</f>
        <v/>
      </c>
      <c r="X194" s="239" t="str">
        <f>IFERROR(VLOOKUP(X193,'P1'!$B:$AP,41,FALSE),"")</f>
        <v/>
      </c>
      <c r="Y194" s="239" t="str">
        <f>IFERROR(VLOOKUP(Y193,'P1'!$B:$AP,41,FALSE),"")</f>
        <v/>
      </c>
      <c r="Z194" s="239" t="str">
        <f>IFERROR(VLOOKUP(Z193,'P1'!$B:$AP,41,FALSE),"")</f>
        <v/>
      </c>
      <c r="AA194" s="239" t="str">
        <f>IFERROR(VLOOKUP(AA193,'P1'!$B:$AP,41,FALSE),"")</f>
        <v/>
      </c>
      <c r="AB194" s="239" t="str">
        <f>IFERROR(VLOOKUP(AB193,'P1'!$B:$AP,41,FALSE),"")</f>
        <v/>
      </c>
      <c r="AC194" s="239" t="str">
        <f>IFERROR(VLOOKUP(AC193,'P1'!$B:$AP,41,FALSE),"")</f>
        <v/>
      </c>
      <c r="AD194" s="239" t="str">
        <f>IFERROR(VLOOKUP(AD193,'P1'!$B:$AP,41,FALSE),"")</f>
        <v/>
      </c>
      <c r="AE194" s="239" t="str">
        <f>IFERROR(VLOOKUP(AE193,'P1'!$B:$AP,41,FALSE),"")</f>
        <v/>
      </c>
      <c r="AF194" s="239" t="str">
        <f>IFERROR(VLOOKUP(AF193,'P1'!$B:$AP,41,FALSE),"")</f>
        <v/>
      </c>
      <c r="AG194" s="239" t="str">
        <f>IFERROR(VLOOKUP(AG193,'P1'!$B:$AP,41,FALSE),"")</f>
        <v/>
      </c>
      <c r="AH194" s="239" t="str">
        <f>IFERROR(VLOOKUP(AH193,'P1'!$B:$AP,41,FALSE),"")</f>
        <v/>
      </c>
      <c r="AI194" s="239" t="str">
        <f>IFERROR(VLOOKUP(AI193,'P1'!$B:$AP,41,FALSE),"")</f>
        <v/>
      </c>
      <c r="AJ194" s="239" t="str">
        <f>IFERROR(VLOOKUP(AJ193,'P1'!$B:$AP,41,FALSE),"")</f>
        <v/>
      </c>
      <c r="AK194" s="239" t="str">
        <f>IFERROR(VLOOKUP(AK193,'P1'!$B:$AP,41,FALSE),"")</f>
        <v/>
      </c>
      <c r="AL194" s="239" t="str">
        <f>IFERROR(VLOOKUP(AL193,'P1'!$B:$AP,41,FALSE),"")</f>
        <v/>
      </c>
      <c r="AM194" s="239" t="str">
        <f>IFERROR(VLOOKUP(AM193,'P1'!$B:$AP,41,FALSE),"")</f>
        <v/>
      </c>
      <c r="AN194" s="588"/>
      <c r="AO194" s="564"/>
      <c r="AP194" s="592"/>
      <c r="AQ194" s="593"/>
      <c r="AR194" s="564"/>
      <c r="AU194" s="240" t="str">
        <f>IFERROR(IF($D193="□",ROUNDDOWN($AO193/$AK$7,1),ROUNDDOWN($AO193/$AK$9,1)),"")</f>
        <v/>
      </c>
      <c r="AV194" s="240" t="str">
        <f>IFERROR(IF($D193="□",ROUNDDOWN($AN193/$AO$7,1),ROUNDDOWN($AN193/$AO$9,1)),"")</f>
        <v/>
      </c>
      <c r="AX194" s="240" t="str">
        <f>IFERROR(IF($D193="□",(VLOOKUP(F193,'[8]ますた君 '!$C:$E,3,FALSE)/($AK$7*4)),(VLOOKUP(F193,'[8]ますた君 '!$C:$E,3,FALSE)/($AK$9*4))),"")</f>
        <v/>
      </c>
      <c r="AY194" s="240" t="str">
        <f>IFERROR(IF($D193="□",(VLOOKUP(F193,'[8]ますた君 '!$C:$E,3,FALSE)/$AO$7),(VLOOKUP(F193,'[8]ますた君 '!$C:$E,3,FALSE)/$AO$9)),"")</f>
        <v/>
      </c>
    </row>
    <row r="195" spans="1:51" ht="12" customHeight="1">
      <c r="A195" s="568"/>
      <c r="B195" s="571"/>
      <c r="C195" s="574"/>
      <c r="D195" s="577"/>
      <c r="E195" s="580"/>
      <c r="F195" s="585"/>
      <c r="G195" s="586"/>
      <c r="H195" s="241" t="s">
        <v>374</v>
      </c>
      <c r="I195" s="239" t="str">
        <f>IFERROR(VLOOKUP(I193,'P1'!$B:$AP,31,FALSE),"")</f>
        <v/>
      </c>
      <c r="J195" s="239" t="str">
        <f>IFERROR(VLOOKUP(J193,'P1'!$B:$AP,31,FALSE),"")</f>
        <v/>
      </c>
      <c r="K195" s="239" t="str">
        <f>IFERROR(VLOOKUP(K193,'P1'!$B:$AP,31,FALSE),"")</f>
        <v/>
      </c>
      <c r="L195" s="239" t="str">
        <f>IFERROR(VLOOKUP(L193,'P1'!$B:$AP,31,FALSE),"")</f>
        <v/>
      </c>
      <c r="M195" s="239" t="str">
        <f>IFERROR(VLOOKUP(M193,'P1'!$B:$AP,31,FALSE),"")</f>
        <v/>
      </c>
      <c r="N195" s="239" t="str">
        <f>IFERROR(VLOOKUP(N193,'P1'!$B:$AP,31,FALSE),"")</f>
        <v/>
      </c>
      <c r="O195" s="239" t="str">
        <f>IFERROR(VLOOKUP(O193,'P1'!$B:$AP,31,FALSE),"")</f>
        <v/>
      </c>
      <c r="P195" s="239" t="str">
        <f>IFERROR(VLOOKUP(P193,'P1'!$B:$AP,31,FALSE),"")</f>
        <v/>
      </c>
      <c r="Q195" s="239" t="str">
        <f>IFERROR(VLOOKUP(Q193,'P1'!$B:$AP,31,FALSE),"")</f>
        <v/>
      </c>
      <c r="R195" s="239" t="str">
        <f>IFERROR(VLOOKUP(R193,'P1'!$B:$AP,31,FALSE),"")</f>
        <v/>
      </c>
      <c r="S195" s="239" t="str">
        <f>IFERROR(VLOOKUP(S193,'P1'!$B:$AP,31,FALSE),"")</f>
        <v/>
      </c>
      <c r="T195" s="239" t="str">
        <f>IFERROR(VLOOKUP(T193,'P1'!$B:$AP,31,FALSE),"")</f>
        <v/>
      </c>
      <c r="U195" s="239" t="str">
        <f>IFERROR(VLOOKUP(U193,'P1'!$B:$AP,31,FALSE),"")</f>
        <v/>
      </c>
      <c r="V195" s="239" t="str">
        <f>IFERROR(VLOOKUP(V193,'P1'!$B:$AP,31,FALSE),"")</f>
        <v/>
      </c>
      <c r="W195" s="239" t="str">
        <f>IFERROR(VLOOKUP(W193,'P1'!$B:$AP,31,FALSE),"")</f>
        <v/>
      </c>
      <c r="X195" s="239" t="str">
        <f>IFERROR(VLOOKUP(X193,'P1'!$B:$AP,31,FALSE),"")</f>
        <v/>
      </c>
      <c r="Y195" s="239" t="str">
        <f>IFERROR(VLOOKUP(Y193,'P1'!$B:$AP,31,FALSE),"")</f>
        <v/>
      </c>
      <c r="Z195" s="239" t="str">
        <f>IFERROR(VLOOKUP(Z193,'P1'!$B:$AP,31,FALSE),"")</f>
        <v/>
      </c>
      <c r="AA195" s="239" t="str">
        <f>IFERROR(VLOOKUP(AA193,'P1'!$B:$AP,31,FALSE),"")</f>
        <v/>
      </c>
      <c r="AB195" s="239" t="str">
        <f>IFERROR(VLOOKUP(AB193,'P1'!$B:$AP,31,FALSE),"")</f>
        <v/>
      </c>
      <c r="AC195" s="239" t="str">
        <f>IFERROR(VLOOKUP(AC193,'P1'!$B:$AP,31,FALSE),"")</f>
        <v/>
      </c>
      <c r="AD195" s="239" t="str">
        <f>IFERROR(VLOOKUP(AD193,'P1'!$B:$AP,31,FALSE),"")</f>
        <v/>
      </c>
      <c r="AE195" s="239" t="str">
        <f>IFERROR(VLOOKUP(AE193,'P1'!$B:$AP,31,FALSE),"")</f>
        <v/>
      </c>
      <c r="AF195" s="239" t="str">
        <f>IFERROR(VLOOKUP(AF193,'P1'!$B:$AP,31,FALSE),"")</f>
        <v/>
      </c>
      <c r="AG195" s="239" t="str">
        <f>IFERROR(VLOOKUP(AG193,'P1'!$B:$AP,31,FALSE),"")</f>
        <v/>
      </c>
      <c r="AH195" s="239" t="str">
        <f>IFERROR(VLOOKUP(AH193,'P1'!$B:$AP,31,FALSE),"")</f>
        <v/>
      </c>
      <c r="AI195" s="239" t="str">
        <f>IFERROR(VLOOKUP(AI193,'P1'!$B:$AP,31,FALSE),"")</f>
        <v/>
      </c>
      <c r="AJ195" s="239" t="str">
        <f>IFERROR(VLOOKUP(AJ193,'P1'!$B:$AP,31,FALSE),"")</f>
        <v/>
      </c>
      <c r="AK195" s="239" t="str">
        <f>IFERROR(VLOOKUP(AK193,'P1'!$B:$AP,31,FALSE),"")</f>
        <v/>
      </c>
      <c r="AL195" s="239" t="str">
        <f>IFERROR(VLOOKUP(AL193,'P1'!$B:$AP,31,FALSE),"")</f>
        <v/>
      </c>
      <c r="AM195" s="239" t="str">
        <f>IFERROR(VLOOKUP(AM193,'P1'!$B:$AP,31,FALSE),"")</f>
        <v/>
      </c>
      <c r="AN195" s="589"/>
      <c r="AO195" s="565"/>
      <c r="AP195" s="594"/>
      <c r="AQ195" s="595"/>
      <c r="AR195" s="565"/>
      <c r="AU195" s="242"/>
      <c r="AV195" s="242"/>
      <c r="AX195" s="242"/>
      <c r="AY195" s="242"/>
    </row>
    <row r="196" spans="1:51" ht="12" customHeight="1">
      <c r="A196" s="566">
        <v>59</v>
      </c>
      <c r="B196" s="569"/>
      <c r="C196" s="572"/>
      <c r="D196" s="575" t="s">
        <v>243</v>
      </c>
      <c r="E196" s="578"/>
      <c r="F196" s="581"/>
      <c r="G196" s="582"/>
      <c r="H196" s="236" t="s">
        <v>368</v>
      </c>
      <c r="I196" s="483"/>
      <c r="J196" s="483"/>
      <c r="K196" s="483"/>
      <c r="L196" s="483"/>
      <c r="M196" s="483"/>
      <c r="N196" s="483"/>
      <c r="O196" s="483"/>
      <c r="P196" s="483"/>
      <c r="Q196" s="483"/>
      <c r="R196" s="483"/>
      <c r="S196" s="483"/>
      <c r="T196" s="483"/>
      <c r="U196" s="483"/>
      <c r="V196" s="483"/>
      <c r="W196" s="483"/>
      <c r="X196" s="483"/>
      <c r="Y196" s="483"/>
      <c r="Z196" s="483"/>
      <c r="AA196" s="483"/>
      <c r="AB196" s="483"/>
      <c r="AC196" s="483"/>
      <c r="AD196" s="483"/>
      <c r="AE196" s="483"/>
      <c r="AF196" s="483"/>
      <c r="AG196" s="483"/>
      <c r="AH196" s="483"/>
      <c r="AI196" s="483"/>
      <c r="AJ196" s="483"/>
      <c r="AK196" s="483"/>
      <c r="AL196" s="483"/>
      <c r="AM196" s="483"/>
      <c r="AN196" s="587">
        <f>+SUM(I197:AM198)</f>
        <v>0</v>
      </c>
      <c r="AO196" s="563">
        <f>IF($AN$4="４週",AN196/4,AN196/(DAY(EOMONTH($I$20,0))/7))</f>
        <v>0</v>
      </c>
      <c r="AP196" s="590"/>
      <c r="AQ196" s="591"/>
      <c r="AR196" s="563" t="str">
        <f>IF(AN185="４週",AU197,AV197)</f>
        <v/>
      </c>
      <c r="AU196" s="237" t="s">
        <v>369</v>
      </c>
      <c r="AV196" s="237" t="s">
        <v>370</v>
      </c>
      <c r="AX196" s="237" t="s">
        <v>371</v>
      </c>
      <c r="AY196" s="237" t="s">
        <v>372</v>
      </c>
    </row>
    <row r="197" spans="1:51" ht="12" customHeight="1">
      <c r="A197" s="567"/>
      <c r="B197" s="570"/>
      <c r="C197" s="573"/>
      <c r="D197" s="576"/>
      <c r="E197" s="579"/>
      <c r="F197" s="583"/>
      <c r="G197" s="584"/>
      <c r="H197" s="238" t="s">
        <v>373</v>
      </c>
      <c r="I197" s="239" t="str">
        <f>IFERROR(VLOOKUP(I196,'P1'!$B:$AP,41,FALSE),"")</f>
        <v/>
      </c>
      <c r="J197" s="239" t="str">
        <f>IFERROR(VLOOKUP(J196,'P1'!$B:$AP,41,FALSE),"")</f>
        <v/>
      </c>
      <c r="K197" s="239" t="str">
        <f>IFERROR(VLOOKUP(K196,'P1'!$B:$AP,41,FALSE),"")</f>
        <v/>
      </c>
      <c r="L197" s="239" t="str">
        <f>IFERROR(VLOOKUP(L196,'P1'!$B:$AP,41,FALSE),"")</f>
        <v/>
      </c>
      <c r="M197" s="239" t="str">
        <f>IFERROR(VLOOKUP(M196,'P1'!$B:$AP,41,FALSE),"")</f>
        <v/>
      </c>
      <c r="N197" s="239" t="str">
        <f>IFERROR(VLOOKUP(N196,'P1'!$B:$AP,41,FALSE),"")</f>
        <v/>
      </c>
      <c r="O197" s="239" t="str">
        <f>IFERROR(VLOOKUP(O196,'P1'!$B:$AP,41,FALSE),"")</f>
        <v/>
      </c>
      <c r="P197" s="239" t="str">
        <f>IFERROR(VLOOKUP(P196,'P1'!$B:$AP,41,FALSE),"")</f>
        <v/>
      </c>
      <c r="Q197" s="239" t="str">
        <f>IFERROR(VLOOKUP(Q196,'P1'!$B:$AP,41,FALSE),"")</f>
        <v/>
      </c>
      <c r="R197" s="239" t="str">
        <f>IFERROR(VLOOKUP(R196,'P1'!$B:$AP,41,FALSE),"")</f>
        <v/>
      </c>
      <c r="S197" s="239" t="str">
        <f>IFERROR(VLOOKUP(S196,'P1'!$B:$AP,41,FALSE),"")</f>
        <v/>
      </c>
      <c r="T197" s="239" t="str">
        <f>IFERROR(VLOOKUP(T196,'P1'!$B:$AP,41,FALSE),"")</f>
        <v/>
      </c>
      <c r="U197" s="239" t="str">
        <f>IFERROR(VLOOKUP(U196,'P1'!$B:$AP,41,FALSE),"")</f>
        <v/>
      </c>
      <c r="V197" s="239" t="str">
        <f>IFERROR(VLOOKUP(V196,'P1'!$B:$AP,41,FALSE),"")</f>
        <v/>
      </c>
      <c r="W197" s="239" t="str">
        <f>IFERROR(VLOOKUP(W196,'P1'!$B:$AP,41,FALSE),"")</f>
        <v/>
      </c>
      <c r="X197" s="239" t="str">
        <f>IFERROR(VLOOKUP(X196,'P1'!$B:$AP,41,FALSE),"")</f>
        <v/>
      </c>
      <c r="Y197" s="239" t="str">
        <f>IFERROR(VLOOKUP(Y196,'P1'!$B:$AP,41,FALSE),"")</f>
        <v/>
      </c>
      <c r="Z197" s="239" t="str">
        <f>IFERROR(VLOOKUP(Z196,'P1'!$B:$AP,41,FALSE),"")</f>
        <v/>
      </c>
      <c r="AA197" s="239" t="str">
        <f>IFERROR(VLOOKUP(AA196,'P1'!$B:$AP,41,FALSE),"")</f>
        <v/>
      </c>
      <c r="AB197" s="239" t="str">
        <f>IFERROR(VLOOKUP(AB196,'P1'!$B:$AP,41,FALSE),"")</f>
        <v/>
      </c>
      <c r="AC197" s="239" t="str">
        <f>IFERROR(VLOOKUP(AC196,'P1'!$B:$AP,41,FALSE),"")</f>
        <v/>
      </c>
      <c r="AD197" s="239" t="str">
        <f>IFERROR(VLOOKUP(AD196,'P1'!$B:$AP,41,FALSE),"")</f>
        <v/>
      </c>
      <c r="AE197" s="239" t="str">
        <f>IFERROR(VLOOKUP(AE196,'P1'!$B:$AP,41,FALSE),"")</f>
        <v/>
      </c>
      <c r="AF197" s="239" t="str">
        <f>IFERROR(VLOOKUP(AF196,'P1'!$B:$AP,41,FALSE),"")</f>
        <v/>
      </c>
      <c r="AG197" s="239" t="str">
        <f>IFERROR(VLOOKUP(AG196,'P1'!$B:$AP,41,FALSE),"")</f>
        <v/>
      </c>
      <c r="AH197" s="239" t="str">
        <f>IFERROR(VLOOKUP(AH196,'P1'!$B:$AP,41,FALSE),"")</f>
        <v/>
      </c>
      <c r="AI197" s="239" t="str">
        <f>IFERROR(VLOOKUP(AI196,'P1'!$B:$AP,41,FALSE),"")</f>
        <v/>
      </c>
      <c r="AJ197" s="239" t="str">
        <f>IFERROR(VLOOKUP(AJ196,'P1'!$B:$AP,41,FALSE),"")</f>
        <v/>
      </c>
      <c r="AK197" s="239" t="str">
        <f>IFERROR(VLOOKUP(AK196,'P1'!$B:$AP,41,FALSE),"")</f>
        <v/>
      </c>
      <c r="AL197" s="239" t="str">
        <f>IFERROR(VLOOKUP(AL196,'P1'!$B:$AP,41,FALSE),"")</f>
        <v/>
      </c>
      <c r="AM197" s="239" t="str">
        <f>IFERROR(VLOOKUP(AM196,'P1'!$B:$AP,41,FALSE),"")</f>
        <v/>
      </c>
      <c r="AN197" s="588"/>
      <c r="AO197" s="564"/>
      <c r="AP197" s="592"/>
      <c r="AQ197" s="593"/>
      <c r="AR197" s="564"/>
      <c r="AU197" s="240" t="str">
        <f>IFERROR(IF($D196="□",ROUNDDOWN($AO196/$AK$7,1),ROUNDDOWN($AO196/$AK$9,1)),"")</f>
        <v/>
      </c>
      <c r="AV197" s="240" t="str">
        <f>IFERROR(IF($D196="□",ROUNDDOWN($AN196/$AO$7,1),ROUNDDOWN($AN196/$AO$9,1)),"")</f>
        <v/>
      </c>
      <c r="AX197" s="240" t="str">
        <f>IFERROR(IF($D196="□",(VLOOKUP(F196,'[8]ますた君 '!$C:$E,3,FALSE)/($AK$7*4)),(VLOOKUP(F196,'[8]ますた君 '!$C:$E,3,FALSE)/($AK$9*4))),"")</f>
        <v/>
      </c>
      <c r="AY197" s="240" t="str">
        <f>IFERROR(IF($D196="□",(VLOOKUP(F196,'[8]ますた君 '!$C:$E,3,FALSE)/$AO$7),(VLOOKUP(F196,'[8]ますた君 '!$C:$E,3,FALSE)/$AO$9)),"")</f>
        <v/>
      </c>
    </row>
    <row r="198" spans="1:51" ht="12" customHeight="1">
      <c r="A198" s="568"/>
      <c r="B198" s="571"/>
      <c r="C198" s="574"/>
      <c r="D198" s="577"/>
      <c r="E198" s="580"/>
      <c r="F198" s="585"/>
      <c r="G198" s="586"/>
      <c r="H198" s="241" t="s">
        <v>374</v>
      </c>
      <c r="I198" s="239" t="str">
        <f>IFERROR(VLOOKUP(I196,'P1'!$B:$AP,31,FALSE),"")</f>
        <v/>
      </c>
      <c r="J198" s="239" t="str">
        <f>IFERROR(VLOOKUP(J196,'P1'!$B:$AP,31,FALSE),"")</f>
        <v/>
      </c>
      <c r="K198" s="239" t="str">
        <f>IFERROR(VLOOKUP(K196,'P1'!$B:$AP,31,FALSE),"")</f>
        <v/>
      </c>
      <c r="L198" s="239" t="str">
        <f>IFERROR(VLOOKUP(L196,'P1'!$B:$AP,31,FALSE),"")</f>
        <v/>
      </c>
      <c r="M198" s="239" t="str">
        <f>IFERROR(VLOOKUP(M196,'P1'!$B:$AP,31,FALSE),"")</f>
        <v/>
      </c>
      <c r="N198" s="239" t="str">
        <f>IFERROR(VLOOKUP(N196,'P1'!$B:$AP,31,FALSE),"")</f>
        <v/>
      </c>
      <c r="O198" s="239" t="str">
        <f>IFERROR(VLOOKUP(O196,'P1'!$B:$AP,31,FALSE),"")</f>
        <v/>
      </c>
      <c r="P198" s="239" t="str">
        <f>IFERROR(VLOOKUP(P196,'P1'!$B:$AP,31,FALSE),"")</f>
        <v/>
      </c>
      <c r="Q198" s="239" t="str">
        <f>IFERROR(VLOOKUP(Q196,'P1'!$B:$AP,31,FALSE),"")</f>
        <v/>
      </c>
      <c r="R198" s="239" t="str">
        <f>IFERROR(VLOOKUP(R196,'P1'!$B:$AP,31,FALSE),"")</f>
        <v/>
      </c>
      <c r="S198" s="239" t="str">
        <f>IFERROR(VLOOKUP(S196,'P1'!$B:$AP,31,FALSE),"")</f>
        <v/>
      </c>
      <c r="T198" s="239" t="str">
        <f>IFERROR(VLOOKUP(T196,'P1'!$B:$AP,31,FALSE),"")</f>
        <v/>
      </c>
      <c r="U198" s="239" t="str">
        <f>IFERROR(VLOOKUP(U196,'P1'!$B:$AP,31,FALSE),"")</f>
        <v/>
      </c>
      <c r="V198" s="239" t="str">
        <f>IFERROR(VLOOKUP(V196,'P1'!$B:$AP,31,FALSE),"")</f>
        <v/>
      </c>
      <c r="W198" s="239" t="str">
        <f>IFERROR(VLOOKUP(W196,'P1'!$B:$AP,31,FALSE),"")</f>
        <v/>
      </c>
      <c r="X198" s="239" t="str">
        <f>IFERROR(VLOOKUP(X196,'P1'!$B:$AP,31,FALSE),"")</f>
        <v/>
      </c>
      <c r="Y198" s="239" t="str">
        <f>IFERROR(VLOOKUP(Y196,'P1'!$B:$AP,31,FALSE),"")</f>
        <v/>
      </c>
      <c r="Z198" s="239" t="str">
        <f>IFERROR(VLOOKUP(Z196,'P1'!$B:$AP,31,FALSE),"")</f>
        <v/>
      </c>
      <c r="AA198" s="239" t="str">
        <f>IFERROR(VLOOKUP(AA196,'P1'!$B:$AP,31,FALSE),"")</f>
        <v/>
      </c>
      <c r="AB198" s="239" t="str">
        <f>IFERROR(VLOOKUP(AB196,'P1'!$B:$AP,31,FALSE),"")</f>
        <v/>
      </c>
      <c r="AC198" s="239" t="str">
        <f>IFERROR(VLOOKUP(AC196,'P1'!$B:$AP,31,FALSE),"")</f>
        <v/>
      </c>
      <c r="AD198" s="239" t="str">
        <f>IFERROR(VLOOKUP(AD196,'P1'!$B:$AP,31,FALSE),"")</f>
        <v/>
      </c>
      <c r="AE198" s="239" t="str">
        <f>IFERROR(VLOOKUP(AE196,'P1'!$B:$AP,31,FALSE),"")</f>
        <v/>
      </c>
      <c r="AF198" s="239" t="str">
        <f>IFERROR(VLOOKUP(AF196,'P1'!$B:$AP,31,FALSE),"")</f>
        <v/>
      </c>
      <c r="AG198" s="239" t="str">
        <f>IFERROR(VLOOKUP(AG196,'P1'!$B:$AP,31,FALSE),"")</f>
        <v/>
      </c>
      <c r="AH198" s="239" t="str">
        <f>IFERROR(VLOOKUP(AH196,'P1'!$B:$AP,31,FALSE),"")</f>
        <v/>
      </c>
      <c r="AI198" s="239" t="str">
        <f>IFERROR(VLOOKUP(AI196,'P1'!$B:$AP,31,FALSE),"")</f>
        <v/>
      </c>
      <c r="AJ198" s="239" t="str">
        <f>IFERROR(VLOOKUP(AJ196,'P1'!$B:$AP,31,FALSE),"")</f>
        <v/>
      </c>
      <c r="AK198" s="239" t="str">
        <f>IFERROR(VLOOKUP(AK196,'P1'!$B:$AP,31,FALSE),"")</f>
        <v/>
      </c>
      <c r="AL198" s="239" t="str">
        <f>IFERROR(VLOOKUP(AL196,'P1'!$B:$AP,31,FALSE),"")</f>
        <v/>
      </c>
      <c r="AM198" s="239" t="str">
        <f>IFERROR(VLOOKUP(AM196,'P1'!$B:$AP,31,FALSE),"")</f>
        <v/>
      </c>
      <c r="AN198" s="589"/>
      <c r="AO198" s="565"/>
      <c r="AP198" s="594"/>
      <c r="AQ198" s="595"/>
      <c r="AR198" s="565"/>
      <c r="AU198" s="242"/>
      <c r="AV198" s="242"/>
      <c r="AX198" s="242"/>
      <c r="AY198" s="242"/>
    </row>
    <row r="199" spans="1:51" ht="12" customHeight="1">
      <c r="A199" s="566">
        <v>60</v>
      </c>
      <c r="B199" s="569"/>
      <c r="C199" s="572"/>
      <c r="D199" s="575" t="s">
        <v>243</v>
      </c>
      <c r="E199" s="578"/>
      <c r="F199" s="581"/>
      <c r="G199" s="582"/>
      <c r="H199" s="236" t="s">
        <v>368</v>
      </c>
      <c r="I199" s="483"/>
      <c r="J199" s="483"/>
      <c r="K199" s="483"/>
      <c r="L199" s="483"/>
      <c r="M199" s="483"/>
      <c r="N199" s="483"/>
      <c r="O199" s="483"/>
      <c r="P199" s="483"/>
      <c r="Q199" s="483"/>
      <c r="R199" s="483"/>
      <c r="S199" s="483"/>
      <c r="T199" s="483"/>
      <c r="U199" s="483"/>
      <c r="V199" s="483"/>
      <c r="W199" s="483"/>
      <c r="X199" s="483"/>
      <c r="Y199" s="483"/>
      <c r="Z199" s="483"/>
      <c r="AA199" s="483"/>
      <c r="AB199" s="483"/>
      <c r="AC199" s="483"/>
      <c r="AD199" s="483"/>
      <c r="AE199" s="483"/>
      <c r="AF199" s="483"/>
      <c r="AG199" s="483"/>
      <c r="AH199" s="483"/>
      <c r="AI199" s="483"/>
      <c r="AJ199" s="483"/>
      <c r="AK199" s="483"/>
      <c r="AL199" s="483"/>
      <c r="AM199" s="483"/>
      <c r="AN199" s="587">
        <f>+SUM(I200:AM201)</f>
        <v>0</v>
      </c>
      <c r="AO199" s="563">
        <f>IF($AN$4="４週",AN199/4,AN199/(DAY(EOMONTH($I$20,0))/7))</f>
        <v>0</v>
      </c>
      <c r="AP199" s="590"/>
      <c r="AQ199" s="591"/>
      <c r="AR199" s="563" t="str">
        <f>IF(AN188="４週",AU200,AV200)</f>
        <v/>
      </c>
      <c r="AU199" s="237" t="s">
        <v>369</v>
      </c>
      <c r="AV199" s="237" t="s">
        <v>370</v>
      </c>
      <c r="AX199" s="237" t="s">
        <v>371</v>
      </c>
      <c r="AY199" s="237" t="s">
        <v>372</v>
      </c>
    </row>
    <row r="200" spans="1:51" ht="12" customHeight="1">
      <c r="A200" s="567"/>
      <c r="B200" s="570"/>
      <c r="C200" s="573"/>
      <c r="D200" s="576"/>
      <c r="E200" s="579"/>
      <c r="F200" s="583"/>
      <c r="G200" s="584"/>
      <c r="H200" s="238" t="s">
        <v>373</v>
      </c>
      <c r="I200" s="239" t="str">
        <f>IFERROR(VLOOKUP(I199,'P1'!$B:$AP,41,FALSE),"")</f>
        <v/>
      </c>
      <c r="J200" s="239" t="str">
        <f>IFERROR(VLOOKUP(J199,'P1'!$B:$AP,41,FALSE),"")</f>
        <v/>
      </c>
      <c r="K200" s="239" t="str">
        <f>IFERROR(VLOOKUP(K199,'P1'!$B:$AP,41,FALSE),"")</f>
        <v/>
      </c>
      <c r="L200" s="239" t="str">
        <f>IFERROR(VLOOKUP(L199,'P1'!$B:$AP,41,FALSE),"")</f>
        <v/>
      </c>
      <c r="M200" s="239" t="str">
        <f>IFERROR(VLOOKUP(M199,'P1'!$B:$AP,41,FALSE),"")</f>
        <v/>
      </c>
      <c r="N200" s="239" t="str">
        <f>IFERROR(VLOOKUP(N199,'P1'!$B:$AP,41,FALSE),"")</f>
        <v/>
      </c>
      <c r="O200" s="239" t="str">
        <f>IFERROR(VLOOKUP(O199,'P1'!$B:$AP,41,FALSE),"")</f>
        <v/>
      </c>
      <c r="P200" s="239" t="str">
        <f>IFERROR(VLOOKUP(P199,'P1'!$B:$AP,41,FALSE),"")</f>
        <v/>
      </c>
      <c r="Q200" s="239" t="str">
        <f>IFERROR(VLOOKUP(Q199,'P1'!$B:$AP,41,FALSE),"")</f>
        <v/>
      </c>
      <c r="R200" s="239" t="str">
        <f>IFERROR(VLOOKUP(R199,'P1'!$B:$AP,41,FALSE),"")</f>
        <v/>
      </c>
      <c r="S200" s="239" t="str">
        <f>IFERROR(VLOOKUP(S199,'P1'!$B:$AP,41,FALSE),"")</f>
        <v/>
      </c>
      <c r="T200" s="239" t="str">
        <f>IFERROR(VLOOKUP(T199,'P1'!$B:$AP,41,FALSE),"")</f>
        <v/>
      </c>
      <c r="U200" s="239" t="str">
        <f>IFERROR(VLOOKUP(U199,'P1'!$B:$AP,41,FALSE),"")</f>
        <v/>
      </c>
      <c r="V200" s="239" t="str">
        <f>IFERROR(VLOOKUP(V199,'P1'!$B:$AP,41,FALSE),"")</f>
        <v/>
      </c>
      <c r="W200" s="239" t="str">
        <f>IFERROR(VLOOKUP(W199,'P1'!$B:$AP,41,FALSE),"")</f>
        <v/>
      </c>
      <c r="X200" s="239" t="str">
        <f>IFERROR(VLOOKUP(X199,'P1'!$B:$AP,41,FALSE),"")</f>
        <v/>
      </c>
      <c r="Y200" s="239" t="str">
        <f>IFERROR(VLOOKUP(Y199,'P1'!$B:$AP,41,FALSE),"")</f>
        <v/>
      </c>
      <c r="Z200" s="239" t="str">
        <f>IFERROR(VLOOKUP(Z199,'P1'!$B:$AP,41,FALSE),"")</f>
        <v/>
      </c>
      <c r="AA200" s="239" t="str">
        <f>IFERROR(VLOOKUP(AA199,'P1'!$B:$AP,41,FALSE),"")</f>
        <v/>
      </c>
      <c r="AB200" s="239" t="str">
        <f>IFERROR(VLOOKUP(AB199,'P1'!$B:$AP,41,FALSE),"")</f>
        <v/>
      </c>
      <c r="AC200" s="239" t="str">
        <f>IFERROR(VLOOKUP(AC199,'P1'!$B:$AP,41,FALSE),"")</f>
        <v/>
      </c>
      <c r="AD200" s="239" t="str">
        <f>IFERROR(VLOOKUP(AD199,'P1'!$B:$AP,41,FALSE),"")</f>
        <v/>
      </c>
      <c r="AE200" s="239" t="str">
        <f>IFERROR(VLOOKUP(AE199,'P1'!$B:$AP,41,FALSE),"")</f>
        <v/>
      </c>
      <c r="AF200" s="239" t="str">
        <f>IFERROR(VLOOKUP(AF199,'P1'!$B:$AP,41,FALSE),"")</f>
        <v/>
      </c>
      <c r="AG200" s="239" t="str">
        <f>IFERROR(VLOOKUP(AG199,'P1'!$B:$AP,41,FALSE),"")</f>
        <v/>
      </c>
      <c r="AH200" s="239" t="str">
        <f>IFERROR(VLOOKUP(AH199,'P1'!$B:$AP,41,FALSE),"")</f>
        <v/>
      </c>
      <c r="AI200" s="239" t="str">
        <f>IFERROR(VLOOKUP(AI199,'P1'!$B:$AP,41,FALSE),"")</f>
        <v/>
      </c>
      <c r="AJ200" s="239" t="str">
        <f>IFERROR(VLOOKUP(AJ199,'P1'!$B:$AP,41,FALSE),"")</f>
        <v/>
      </c>
      <c r="AK200" s="239" t="str">
        <f>IFERROR(VLOOKUP(AK199,'P1'!$B:$AP,41,FALSE),"")</f>
        <v/>
      </c>
      <c r="AL200" s="239" t="str">
        <f>IFERROR(VLOOKUP(AL199,'P1'!$B:$AP,41,FALSE),"")</f>
        <v/>
      </c>
      <c r="AM200" s="239" t="str">
        <f>IFERROR(VLOOKUP(AM199,'P1'!$B:$AP,41,FALSE),"")</f>
        <v/>
      </c>
      <c r="AN200" s="588"/>
      <c r="AO200" s="564"/>
      <c r="AP200" s="592"/>
      <c r="AQ200" s="593"/>
      <c r="AR200" s="564"/>
      <c r="AU200" s="240" t="str">
        <f>IFERROR(IF($D199="□",ROUNDDOWN($AO199/$AK$7,1),ROUNDDOWN($AO199/$AK$9,1)),"")</f>
        <v/>
      </c>
      <c r="AV200" s="240" t="str">
        <f>IFERROR(IF($D199="□",ROUNDDOWN($AN199/$AO$7,1),ROUNDDOWN($AN199/$AO$9,1)),"")</f>
        <v/>
      </c>
      <c r="AX200" s="240" t="str">
        <f>IFERROR(IF($D199="□",(VLOOKUP(F199,'[8]ますた君 '!$C:$E,3,FALSE)/($AK$7*4)),(VLOOKUP(F199,'[8]ますた君 '!$C:$E,3,FALSE)/($AK$9*4))),"")</f>
        <v/>
      </c>
      <c r="AY200" s="240" t="str">
        <f>IFERROR(IF($D199="□",(VLOOKUP(F199,'[8]ますた君 '!$C:$E,3,FALSE)/$AO$7),(VLOOKUP(F199,'[8]ますた君 '!$C:$E,3,FALSE)/$AO$9)),"")</f>
        <v/>
      </c>
    </row>
    <row r="201" spans="1:51" ht="12" customHeight="1">
      <c r="A201" s="568"/>
      <c r="B201" s="571"/>
      <c r="C201" s="574"/>
      <c r="D201" s="577"/>
      <c r="E201" s="580"/>
      <c r="F201" s="585"/>
      <c r="G201" s="586"/>
      <c r="H201" s="241" t="s">
        <v>374</v>
      </c>
      <c r="I201" s="239" t="str">
        <f>IFERROR(VLOOKUP(I199,'P1'!$B:$AP,31,FALSE),"")</f>
        <v/>
      </c>
      <c r="J201" s="239" t="str">
        <f>IFERROR(VLOOKUP(J199,'P1'!$B:$AP,31,FALSE),"")</f>
        <v/>
      </c>
      <c r="K201" s="239" t="str">
        <f>IFERROR(VLOOKUP(K199,'P1'!$B:$AP,31,FALSE),"")</f>
        <v/>
      </c>
      <c r="L201" s="239" t="str">
        <f>IFERROR(VLOOKUP(L199,'P1'!$B:$AP,31,FALSE),"")</f>
        <v/>
      </c>
      <c r="M201" s="239" t="str">
        <f>IFERROR(VLOOKUP(M199,'P1'!$B:$AP,31,FALSE),"")</f>
        <v/>
      </c>
      <c r="N201" s="239" t="str">
        <f>IFERROR(VLOOKUP(N199,'P1'!$B:$AP,31,FALSE),"")</f>
        <v/>
      </c>
      <c r="O201" s="239" t="str">
        <f>IFERROR(VLOOKUP(O199,'P1'!$B:$AP,31,FALSE),"")</f>
        <v/>
      </c>
      <c r="P201" s="239" t="str">
        <f>IFERROR(VLOOKUP(P199,'P1'!$B:$AP,31,FALSE),"")</f>
        <v/>
      </c>
      <c r="Q201" s="239" t="str">
        <f>IFERROR(VLOOKUP(Q199,'P1'!$B:$AP,31,FALSE),"")</f>
        <v/>
      </c>
      <c r="R201" s="239" t="str">
        <f>IFERROR(VLOOKUP(R199,'P1'!$B:$AP,31,FALSE),"")</f>
        <v/>
      </c>
      <c r="S201" s="239" t="str">
        <f>IFERROR(VLOOKUP(S199,'P1'!$B:$AP,31,FALSE),"")</f>
        <v/>
      </c>
      <c r="T201" s="239" t="str">
        <f>IFERROR(VLOOKUP(T199,'P1'!$B:$AP,31,FALSE),"")</f>
        <v/>
      </c>
      <c r="U201" s="239" t="str">
        <f>IFERROR(VLOOKUP(U199,'P1'!$B:$AP,31,FALSE),"")</f>
        <v/>
      </c>
      <c r="V201" s="239" t="str">
        <f>IFERROR(VLOOKUP(V199,'P1'!$B:$AP,31,FALSE),"")</f>
        <v/>
      </c>
      <c r="W201" s="239" t="str">
        <f>IFERROR(VLOOKUP(W199,'P1'!$B:$AP,31,FALSE),"")</f>
        <v/>
      </c>
      <c r="X201" s="239" t="str">
        <f>IFERROR(VLOOKUP(X199,'P1'!$B:$AP,31,FALSE),"")</f>
        <v/>
      </c>
      <c r="Y201" s="239" t="str">
        <f>IFERROR(VLOOKUP(Y199,'P1'!$B:$AP,31,FALSE),"")</f>
        <v/>
      </c>
      <c r="Z201" s="239" t="str">
        <f>IFERROR(VLOOKUP(Z199,'P1'!$B:$AP,31,FALSE),"")</f>
        <v/>
      </c>
      <c r="AA201" s="239" t="str">
        <f>IFERROR(VLOOKUP(AA199,'P1'!$B:$AP,31,FALSE),"")</f>
        <v/>
      </c>
      <c r="AB201" s="239" t="str">
        <f>IFERROR(VLOOKUP(AB199,'P1'!$B:$AP,31,FALSE),"")</f>
        <v/>
      </c>
      <c r="AC201" s="239" t="str">
        <f>IFERROR(VLOOKUP(AC199,'P1'!$B:$AP,31,FALSE),"")</f>
        <v/>
      </c>
      <c r="AD201" s="239" t="str">
        <f>IFERROR(VLOOKUP(AD199,'P1'!$B:$AP,31,FALSE),"")</f>
        <v/>
      </c>
      <c r="AE201" s="239" t="str">
        <f>IFERROR(VLOOKUP(AE199,'P1'!$B:$AP,31,FALSE),"")</f>
        <v/>
      </c>
      <c r="AF201" s="239" t="str">
        <f>IFERROR(VLOOKUP(AF199,'P1'!$B:$AP,31,FALSE),"")</f>
        <v/>
      </c>
      <c r="AG201" s="239" t="str">
        <f>IFERROR(VLOOKUP(AG199,'P1'!$B:$AP,31,FALSE),"")</f>
        <v/>
      </c>
      <c r="AH201" s="239" t="str">
        <f>IFERROR(VLOOKUP(AH199,'P1'!$B:$AP,31,FALSE),"")</f>
        <v/>
      </c>
      <c r="AI201" s="239" t="str">
        <f>IFERROR(VLOOKUP(AI199,'P1'!$B:$AP,31,FALSE),"")</f>
        <v/>
      </c>
      <c r="AJ201" s="239" t="str">
        <f>IFERROR(VLOOKUP(AJ199,'P1'!$B:$AP,31,FALSE),"")</f>
        <v/>
      </c>
      <c r="AK201" s="239" t="str">
        <f>IFERROR(VLOOKUP(AK199,'P1'!$B:$AP,31,FALSE),"")</f>
        <v/>
      </c>
      <c r="AL201" s="239" t="str">
        <f>IFERROR(VLOOKUP(AL199,'P1'!$B:$AP,31,FALSE),"")</f>
        <v/>
      </c>
      <c r="AM201" s="239" t="str">
        <f>IFERROR(VLOOKUP(AM199,'P1'!$B:$AP,31,FALSE),"")</f>
        <v/>
      </c>
      <c r="AN201" s="589"/>
      <c r="AO201" s="565"/>
      <c r="AP201" s="594"/>
      <c r="AQ201" s="595"/>
      <c r="AR201" s="565"/>
      <c r="AU201" s="242"/>
      <c r="AV201" s="242"/>
      <c r="AX201" s="242"/>
      <c r="AY201" s="242"/>
    </row>
    <row r="202" spans="1:51" ht="12" customHeight="1">
      <c r="A202" s="566">
        <v>61</v>
      </c>
      <c r="B202" s="569"/>
      <c r="C202" s="572"/>
      <c r="D202" s="575" t="s">
        <v>243</v>
      </c>
      <c r="E202" s="578"/>
      <c r="F202" s="581"/>
      <c r="G202" s="582"/>
      <c r="H202" s="236" t="s">
        <v>368</v>
      </c>
      <c r="I202" s="483"/>
      <c r="J202" s="483"/>
      <c r="K202" s="483"/>
      <c r="L202" s="483"/>
      <c r="M202" s="483"/>
      <c r="N202" s="483"/>
      <c r="O202" s="483"/>
      <c r="P202" s="483"/>
      <c r="Q202" s="483"/>
      <c r="R202" s="483"/>
      <c r="S202" s="483"/>
      <c r="T202" s="483"/>
      <c r="U202" s="483"/>
      <c r="V202" s="483"/>
      <c r="W202" s="483"/>
      <c r="X202" s="483"/>
      <c r="Y202" s="483"/>
      <c r="Z202" s="483"/>
      <c r="AA202" s="483"/>
      <c r="AB202" s="483"/>
      <c r="AC202" s="483"/>
      <c r="AD202" s="483"/>
      <c r="AE202" s="483"/>
      <c r="AF202" s="483"/>
      <c r="AG202" s="483"/>
      <c r="AH202" s="483"/>
      <c r="AI202" s="483"/>
      <c r="AJ202" s="483"/>
      <c r="AK202" s="483"/>
      <c r="AL202" s="483"/>
      <c r="AM202" s="483"/>
      <c r="AN202" s="587">
        <f>+SUM(I203:AM204)</f>
        <v>0</v>
      </c>
      <c r="AO202" s="563">
        <f>IF($AN$4="４週",AN202/4,AN202/(DAY(EOMONTH($I$20,0))/7))</f>
        <v>0</v>
      </c>
      <c r="AP202" s="590"/>
      <c r="AQ202" s="591"/>
      <c r="AR202" s="563" t="str">
        <f>IF(AN184="４週",AU203,AV203)</f>
        <v/>
      </c>
      <c r="AS202" s="205"/>
      <c r="AT202" s="206"/>
      <c r="AU202" s="237" t="s">
        <v>369</v>
      </c>
      <c r="AV202" s="237" t="s">
        <v>370</v>
      </c>
      <c r="AX202" s="237" t="s">
        <v>371</v>
      </c>
      <c r="AY202" s="237" t="s">
        <v>372</v>
      </c>
    </row>
    <row r="203" spans="1:51" ht="12" customHeight="1">
      <c r="A203" s="567"/>
      <c r="B203" s="570"/>
      <c r="C203" s="573"/>
      <c r="D203" s="576"/>
      <c r="E203" s="579"/>
      <c r="F203" s="583"/>
      <c r="G203" s="584"/>
      <c r="H203" s="238" t="s">
        <v>373</v>
      </c>
      <c r="I203" s="239" t="str">
        <f>IFERROR(VLOOKUP(I202,'P1'!$B:$AP,41,FALSE),"")</f>
        <v/>
      </c>
      <c r="J203" s="239" t="str">
        <f>IFERROR(VLOOKUP(J202,'P1'!$B:$AP,41,FALSE),"")</f>
        <v/>
      </c>
      <c r="K203" s="239" t="str">
        <f>IFERROR(VLOOKUP(K202,'P1'!$B:$AP,41,FALSE),"")</f>
        <v/>
      </c>
      <c r="L203" s="239" t="str">
        <f>IFERROR(VLOOKUP(L202,'P1'!$B:$AP,41,FALSE),"")</f>
        <v/>
      </c>
      <c r="M203" s="239" t="str">
        <f>IFERROR(VLOOKUP(M202,'P1'!$B:$AP,41,FALSE),"")</f>
        <v/>
      </c>
      <c r="N203" s="239" t="str">
        <f>IFERROR(VLOOKUP(N202,'P1'!$B:$AP,41,FALSE),"")</f>
        <v/>
      </c>
      <c r="O203" s="239" t="str">
        <f>IFERROR(VLOOKUP(O202,'P1'!$B:$AP,41,FALSE),"")</f>
        <v/>
      </c>
      <c r="P203" s="239" t="str">
        <f>IFERROR(VLOOKUP(P202,'P1'!$B:$AP,41,FALSE),"")</f>
        <v/>
      </c>
      <c r="Q203" s="239" t="str">
        <f>IFERROR(VLOOKUP(Q202,'P1'!$B:$AP,41,FALSE),"")</f>
        <v/>
      </c>
      <c r="R203" s="239" t="str">
        <f>IFERROR(VLOOKUP(R202,'P1'!$B:$AP,41,FALSE),"")</f>
        <v/>
      </c>
      <c r="S203" s="239" t="str">
        <f>IFERROR(VLOOKUP(S202,'P1'!$B:$AP,41,FALSE),"")</f>
        <v/>
      </c>
      <c r="T203" s="239" t="str">
        <f>IFERROR(VLOOKUP(T202,'P1'!$B:$AP,41,FALSE),"")</f>
        <v/>
      </c>
      <c r="U203" s="239" t="str">
        <f>IFERROR(VLOOKUP(U202,'P1'!$B:$AP,41,FALSE),"")</f>
        <v/>
      </c>
      <c r="V203" s="239" t="str">
        <f>IFERROR(VLOOKUP(V202,'P1'!$B:$AP,41,FALSE),"")</f>
        <v/>
      </c>
      <c r="W203" s="239" t="str">
        <f>IFERROR(VLOOKUP(W202,'P1'!$B:$AP,41,FALSE),"")</f>
        <v/>
      </c>
      <c r="X203" s="239" t="str">
        <f>IFERROR(VLOOKUP(X202,'P1'!$B:$AP,41,FALSE),"")</f>
        <v/>
      </c>
      <c r="Y203" s="239" t="str">
        <f>IFERROR(VLOOKUP(Y202,'P1'!$B:$AP,41,FALSE),"")</f>
        <v/>
      </c>
      <c r="Z203" s="239" t="str">
        <f>IFERROR(VLOOKUP(Z202,'P1'!$B:$AP,41,FALSE),"")</f>
        <v/>
      </c>
      <c r="AA203" s="239" t="str">
        <f>IFERROR(VLOOKUP(AA202,'P1'!$B:$AP,41,FALSE),"")</f>
        <v/>
      </c>
      <c r="AB203" s="239" t="str">
        <f>IFERROR(VLOOKUP(AB202,'P1'!$B:$AP,41,FALSE),"")</f>
        <v/>
      </c>
      <c r="AC203" s="239" t="str">
        <f>IFERROR(VLOOKUP(AC202,'P1'!$B:$AP,41,FALSE),"")</f>
        <v/>
      </c>
      <c r="AD203" s="239" t="str">
        <f>IFERROR(VLOOKUP(AD202,'P1'!$B:$AP,41,FALSE),"")</f>
        <v/>
      </c>
      <c r="AE203" s="239" t="str">
        <f>IFERROR(VLOOKUP(AE202,'P1'!$B:$AP,41,FALSE),"")</f>
        <v/>
      </c>
      <c r="AF203" s="239" t="str">
        <f>IFERROR(VLOOKUP(AF202,'P1'!$B:$AP,41,FALSE),"")</f>
        <v/>
      </c>
      <c r="AG203" s="239" t="str">
        <f>IFERROR(VLOOKUP(AG202,'P1'!$B:$AP,41,FALSE),"")</f>
        <v/>
      </c>
      <c r="AH203" s="239" t="str">
        <f>IFERROR(VLOOKUP(AH202,'P1'!$B:$AP,41,FALSE),"")</f>
        <v/>
      </c>
      <c r="AI203" s="239" t="str">
        <f>IFERROR(VLOOKUP(AI202,'P1'!$B:$AP,41,FALSE),"")</f>
        <v/>
      </c>
      <c r="AJ203" s="239" t="str">
        <f>IFERROR(VLOOKUP(AJ202,'P1'!$B:$AP,41,FALSE),"")</f>
        <v/>
      </c>
      <c r="AK203" s="239" t="str">
        <f>IFERROR(VLOOKUP(AK202,'P1'!$B:$AP,41,FALSE),"")</f>
        <v/>
      </c>
      <c r="AL203" s="239" t="str">
        <f>IFERROR(VLOOKUP(AL202,'P1'!$B:$AP,41,FALSE),"")</f>
        <v/>
      </c>
      <c r="AM203" s="239" t="str">
        <f>IFERROR(VLOOKUP(AM202,'P1'!$B:$AP,41,FALSE),"")</f>
        <v/>
      </c>
      <c r="AN203" s="588"/>
      <c r="AO203" s="564"/>
      <c r="AP203" s="592"/>
      <c r="AQ203" s="593"/>
      <c r="AR203" s="564"/>
      <c r="AS203" s="205"/>
      <c r="AT203" s="206"/>
      <c r="AU203" s="240" t="str">
        <f>IFERROR(IF($D202="□",ROUNDDOWN($AO202/$AK$7,1),ROUNDDOWN($AO202/$AK$9,1)),"")</f>
        <v/>
      </c>
      <c r="AV203" s="240" t="str">
        <f>IFERROR(IF($D202="□",ROUNDDOWN($AN202/$AO$7,1),ROUNDDOWN($AN202/$AO$9,1)),"")</f>
        <v/>
      </c>
      <c r="AX203" s="240" t="str">
        <f>IFERROR(IF($D202="□",(VLOOKUP(F202,'[8]ますた君 '!$C:$E,3,FALSE)/($AK$7*4)),(VLOOKUP(F202,'[8]ますた君 '!$C:$E,3,FALSE)/($AK$9*4))),"")</f>
        <v/>
      </c>
      <c r="AY203" s="240" t="str">
        <f>IFERROR(IF($D202="□",(VLOOKUP(F202,'[8]ますた君 '!$C:$E,3,FALSE)/$AO$7),(VLOOKUP(F202,'[8]ますた君 '!$C:$E,3,FALSE)/$AO$9)),"")</f>
        <v/>
      </c>
    </row>
    <row r="204" spans="1:51" ht="12" customHeight="1">
      <c r="A204" s="568"/>
      <c r="B204" s="571"/>
      <c r="C204" s="574"/>
      <c r="D204" s="577"/>
      <c r="E204" s="580"/>
      <c r="F204" s="585"/>
      <c r="G204" s="586"/>
      <c r="H204" s="241" t="s">
        <v>374</v>
      </c>
      <c r="I204" s="239" t="str">
        <f>IFERROR(VLOOKUP(I202,'P1'!$B:$AP,31,FALSE),"")</f>
        <v/>
      </c>
      <c r="J204" s="239" t="str">
        <f>IFERROR(VLOOKUP(J202,'P1'!$B:$AP,31,FALSE),"")</f>
        <v/>
      </c>
      <c r="K204" s="239" t="str">
        <f>IFERROR(VLOOKUP(K202,'P1'!$B:$AP,31,FALSE),"")</f>
        <v/>
      </c>
      <c r="L204" s="239" t="str">
        <f>IFERROR(VLOOKUP(L202,'P1'!$B:$AP,31,FALSE),"")</f>
        <v/>
      </c>
      <c r="M204" s="239" t="str">
        <f>IFERROR(VLOOKUP(M202,'P1'!$B:$AP,31,FALSE),"")</f>
        <v/>
      </c>
      <c r="N204" s="239" t="str">
        <f>IFERROR(VLOOKUP(N202,'P1'!$B:$AP,31,FALSE),"")</f>
        <v/>
      </c>
      <c r="O204" s="239" t="str">
        <f>IFERROR(VLOOKUP(O202,'P1'!$B:$AP,31,FALSE),"")</f>
        <v/>
      </c>
      <c r="P204" s="239" t="str">
        <f>IFERROR(VLOOKUP(P202,'P1'!$B:$AP,31,FALSE),"")</f>
        <v/>
      </c>
      <c r="Q204" s="239" t="str">
        <f>IFERROR(VLOOKUP(Q202,'P1'!$B:$AP,31,FALSE),"")</f>
        <v/>
      </c>
      <c r="R204" s="239" t="str">
        <f>IFERROR(VLOOKUP(R202,'P1'!$B:$AP,31,FALSE),"")</f>
        <v/>
      </c>
      <c r="S204" s="239" t="str">
        <f>IFERROR(VLOOKUP(S202,'P1'!$B:$AP,31,FALSE),"")</f>
        <v/>
      </c>
      <c r="T204" s="239" t="str">
        <f>IFERROR(VLOOKUP(T202,'P1'!$B:$AP,31,FALSE),"")</f>
        <v/>
      </c>
      <c r="U204" s="239" t="str">
        <f>IFERROR(VLOOKUP(U202,'P1'!$B:$AP,31,FALSE),"")</f>
        <v/>
      </c>
      <c r="V204" s="239" t="str">
        <f>IFERROR(VLOOKUP(V202,'P1'!$B:$AP,31,FALSE),"")</f>
        <v/>
      </c>
      <c r="W204" s="239" t="str">
        <f>IFERROR(VLOOKUP(W202,'P1'!$B:$AP,31,FALSE),"")</f>
        <v/>
      </c>
      <c r="X204" s="239" t="str">
        <f>IFERROR(VLOOKUP(X202,'P1'!$B:$AP,31,FALSE),"")</f>
        <v/>
      </c>
      <c r="Y204" s="239" t="str">
        <f>IFERROR(VLOOKUP(Y202,'P1'!$B:$AP,31,FALSE),"")</f>
        <v/>
      </c>
      <c r="Z204" s="239" t="str">
        <f>IFERROR(VLOOKUP(Z202,'P1'!$B:$AP,31,FALSE),"")</f>
        <v/>
      </c>
      <c r="AA204" s="239" t="str">
        <f>IFERROR(VLOOKUP(AA202,'P1'!$B:$AP,31,FALSE),"")</f>
        <v/>
      </c>
      <c r="AB204" s="239" t="str">
        <f>IFERROR(VLOOKUP(AB202,'P1'!$B:$AP,31,FALSE),"")</f>
        <v/>
      </c>
      <c r="AC204" s="239" t="str">
        <f>IFERROR(VLOOKUP(AC202,'P1'!$B:$AP,31,FALSE),"")</f>
        <v/>
      </c>
      <c r="AD204" s="239" t="str">
        <f>IFERROR(VLOOKUP(AD202,'P1'!$B:$AP,31,FALSE),"")</f>
        <v/>
      </c>
      <c r="AE204" s="239" t="str">
        <f>IFERROR(VLOOKUP(AE202,'P1'!$B:$AP,31,FALSE),"")</f>
        <v/>
      </c>
      <c r="AF204" s="239" t="str">
        <f>IFERROR(VLOOKUP(AF202,'P1'!$B:$AP,31,FALSE),"")</f>
        <v/>
      </c>
      <c r="AG204" s="239" t="str">
        <f>IFERROR(VLOOKUP(AG202,'P1'!$B:$AP,31,FALSE),"")</f>
        <v/>
      </c>
      <c r="AH204" s="239" t="str">
        <f>IFERROR(VLOOKUP(AH202,'P1'!$B:$AP,31,FALSE),"")</f>
        <v/>
      </c>
      <c r="AI204" s="239" t="str">
        <f>IFERROR(VLOOKUP(AI202,'P1'!$B:$AP,31,FALSE),"")</f>
        <v/>
      </c>
      <c r="AJ204" s="239" t="str">
        <f>IFERROR(VLOOKUP(AJ202,'P1'!$B:$AP,31,FALSE),"")</f>
        <v/>
      </c>
      <c r="AK204" s="239" t="str">
        <f>IFERROR(VLOOKUP(AK202,'P1'!$B:$AP,31,FALSE),"")</f>
        <v/>
      </c>
      <c r="AL204" s="239" t="str">
        <f>IFERROR(VLOOKUP(AL202,'P1'!$B:$AP,31,FALSE),"")</f>
        <v/>
      </c>
      <c r="AM204" s="239" t="str">
        <f>IFERROR(VLOOKUP(AM202,'P1'!$B:$AP,31,FALSE),"")</f>
        <v/>
      </c>
      <c r="AN204" s="589"/>
      <c r="AO204" s="565"/>
      <c r="AP204" s="594"/>
      <c r="AQ204" s="595"/>
      <c r="AR204" s="565"/>
      <c r="AS204" s="211"/>
      <c r="AT204" s="206"/>
      <c r="AU204" s="242"/>
      <c r="AV204" s="242"/>
      <c r="AX204" s="242"/>
      <c r="AY204" s="242"/>
    </row>
    <row r="205" spans="1:51" ht="12" customHeight="1">
      <c r="A205" s="566">
        <v>62</v>
      </c>
      <c r="B205" s="569"/>
      <c r="C205" s="572"/>
      <c r="D205" s="575" t="s">
        <v>243</v>
      </c>
      <c r="E205" s="578"/>
      <c r="F205" s="581"/>
      <c r="G205" s="582"/>
      <c r="H205" s="236" t="s">
        <v>368</v>
      </c>
      <c r="I205" s="483"/>
      <c r="J205" s="483"/>
      <c r="K205" s="483"/>
      <c r="L205" s="483"/>
      <c r="M205" s="483"/>
      <c r="N205" s="483"/>
      <c r="O205" s="483"/>
      <c r="P205" s="483"/>
      <c r="Q205" s="483"/>
      <c r="R205" s="483"/>
      <c r="S205" s="483"/>
      <c r="T205" s="483"/>
      <c r="U205" s="483"/>
      <c r="V205" s="483"/>
      <c r="W205" s="483"/>
      <c r="X205" s="483"/>
      <c r="Y205" s="483"/>
      <c r="Z205" s="483"/>
      <c r="AA205" s="483"/>
      <c r="AB205" s="483"/>
      <c r="AC205" s="483"/>
      <c r="AD205" s="483"/>
      <c r="AE205" s="483"/>
      <c r="AF205" s="483"/>
      <c r="AG205" s="483"/>
      <c r="AH205" s="483"/>
      <c r="AI205" s="483"/>
      <c r="AJ205" s="483"/>
      <c r="AK205" s="483"/>
      <c r="AL205" s="483"/>
      <c r="AM205" s="483"/>
      <c r="AN205" s="587">
        <f>+SUM(I206:AM207)</f>
        <v>0</v>
      </c>
      <c r="AO205" s="563">
        <f>IF($AN$4="４週",AN205/4,AN205/(DAY(EOMONTH($I$20,0))/7))</f>
        <v>0</v>
      </c>
      <c r="AP205" s="590"/>
      <c r="AQ205" s="591"/>
      <c r="AR205" s="563" t="str">
        <f>IF(AN187="４週",AU206,AV206)</f>
        <v/>
      </c>
      <c r="AS205" s="211"/>
      <c r="AT205" s="206"/>
      <c r="AU205" s="237" t="s">
        <v>369</v>
      </c>
      <c r="AV205" s="237" t="s">
        <v>370</v>
      </c>
      <c r="AX205" s="237" t="s">
        <v>371</v>
      </c>
      <c r="AY205" s="237" t="s">
        <v>372</v>
      </c>
    </row>
    <row r="206" spans="1:51" ht="12" customHeight="1">
      <c r="A206" s="567"/>
      <c r="B206" s="570"/>
      <c r="C206" s="573"/>
      <c r="D206" s="576"/>
      <c r="E206" s="579"/>
      <c r="F206" s="583"/>
      <c r="G206" s="584"/>
      <c r="H206" s="238" t="s">
        <v>373</v>
      </c>
      <c r="I206" s="239" t="str">
        <f>IFERROR(VLOOKUP(I205,'P1'!$B:$AP,41,FALSE),"")</f>
        <v/>
      </c>
      <c r="J206" s="239" t="str">
        <f>IFERROR(VLOOKUP(J205,'P1'!$B:$AP,41,FALSE),"")</f>
        <v/>
      </c>
      <c r="K206" s="239" t="str">
        <f>IFERROR(VLOOKUP(K205,'P1'!$B:$AP,41,FALSE),"")</f>
        <v/>
      </c>
      <c r="L206" s="239" t="str">
        <f>IFERROR(VLOOKUP(L205,'P1'!$B:$AP,41,FALSE),"")</f>
        <v/>
      </c>
      <c r="M206" s="239" t="str">
        <f>IFERROR(VLOOKUP(M205,'P1'!$B:$AP,41,FALSE),"")</f>
        <v/>
      </c>
      <c r="N206" s="239" t="str">
        <f>IFERROR(VLOOKUP(N205,'P1'!$B:$AP,41,FALSE),"")</f>
        <v/>
      </c>
      <c r="O206" s="239" t="str">
        <f>IFERROR(VLOOKUP(O205,'P1'!$B:$AP,41,FALSE),"")</f>
        <v/>
      </c>
      <c r="P206" s="239" t="str">
        <f>IFERROR(VLOOKUP(P205,'P1'!$B:$AP,41,FALSE),"")</f>
        <v/>
      </c>
      <c r="Q206" s="239" t="str">
        <f>IFERROR(VLOOKUP(Q205,'P1'!$B:$AP,41,FALSE),"")</f>
        <v/>
      </c>
      <c r="R206" s="239" t="str">
        <f>IFERROR(VLOOKUP(R205,'P1'!$B:$AP,41,FALSE),"")</f>
        <v/>
      </c>
      <c r="S206" s="239" t="str">
        <f>IFERROR(VLOOKUP(S205,'P1'!$B:$AP,41,FALSE),"")</f>
        <v/>
      </c>
      <c r="T206" s="239" t="str">
        <f>IFERROR(VLOOKUP(T205,'P1'!$B:$AP,41,FALSE),"")</f>
        <v/>
      </c>
      <c r="U206" s="239" t="str">
        <f>IFERROR(VLOOKUP(U205,'P1'!$B:$AP,41,FALSE),"")</f>
        <v/>
      </c>
      <c r="V206" s="239" t="str">
        <f>IFERROR(VLOOKUP(V205,'P1'!$B:$AP,41,FALSE),"")</f>
        <v/>
      </c>
      <c r="W206" s="239" t="str">
        <f>IFERROR(VLOOKUP(W205,'P1'!$B:$AP,41,FALSE),"")</f>
        <v/>
      </c>
      <c r="X206" s="239" t="str">
        <f>IFERROR(VLOOKUP(X205,'P1'!$B:$AP,41,FALSE),"")</f>
        <v/>
      </c>
      <c r="Y206" s="239" t="str">
        <f>IFERROR(VLOOKUP(Y205,'P1'!$B:$AP,41,FALSE),"")</f>
        <v/>
      </c>
      <c r="Z206" s="239" t="str">
        <f>IFERROR(VLOOKUP(Z205,'P1'!$B:$AP,41,FALSE),"")</f>
        <v/>
      </c>
      <c r="AA206" s="239" t="str">
        <f>IFERROR(VLOOKUP(AA205,'P1'!$B:$AP,41,FALSE),"")</f>
        <v/>
      </c>
      <c r="AB206" s="239" t="str">
        <f>IFERROR(VLOOKUP(AB205,'P1'!$B:$AP,41,FALSE),"")</f>
        <v/>
      </c>
      <c r="AC206" s="239" t="str">
        <f>IFERROR(VLOOKUP(AC205,'P1'!$B:$AP,41,FALSE),"")</f>
        <v/>
      </c>
      <c r="AD206" s="239" t="str">
        <f>IFERROR(VLOOKUP(AD205,'P1'!$B:$AP,41,FALSE),"")</f>
        <v/>
      </c>
      <c r="AE206" s="239" t="str">
        <f>IFERROR(VLOOKUP(AE205,'P1'!$B:$AP,41,FALSE),"")</f>
        <v/>
      </c>
      <c r="AF206" s="239" t="str">
        <f>IFERROR(VLOOKUP(AF205,'P1'!$B:$AP,41,FALSE),"")</f>
        <v/>
      </c>
      <c r="AG206" s="239" t="str">
        <f>IFERROR(VLOOKUP(AG205,'P1'!$B:$AP,41,FALSE),"")</f>
        <v/>
      </c>
      <c r="AH206" s="239" t="str">
        <f>IFERROR(VLOOKUP(AH205,'P1'!$B:$AP,41,FALSE),"")</f>
        <v/>
      </c>
      <c r="AI206" s="239" t="str">
        <f>IFERROR(VLOOKUP(AI205,'P1'!$B:$AP,41,FALSE),"")</f>
        <v/>
      </c>
      <c r="AJ206" s="239" t="str">
        <f>IFERROR(VLOOKUP(AJ205,'P1'!$B:$AP,41,FALSE),"")</f>
        <v/>
      </c>
      <c r="AK206" s="239" t="str">
        <f>IFERROR(VLOOKUP(AK205,'P1'!$B:$AP,41,FALSE),"")</f>
        <v/>
      </c>
      <c r="AL206" s="239" t="str">
        <f>IFERROR(VLOOKUP(AL205,'P1'!$B:$AP,41,FALSE),"")</f>
        <v/>
      </c>
      <c r="AM206" s="239" t="str">
        <f>IFERROR(VLOOKUP(AM205,'P1'!$B:$AP,41,FALSE),"")</f>
        <v/>
      </c>
      <c r="AN206" s="588"/>
      <c r="AO206" s="564"/>
      <c r="AP206" s="592"/>
      <c r="AQ206" s="593"/>
      <c r="AR206" s="564"/>
      <c r="AS206" s="205"/>
      <c r="AT206" s="206"/>
      <c r="AU206" s="240" t="str">
        <f>IFERROR(IF($D205="□",ROUNDDOWN($AO205/$AK$7,1),ROUNDDOWN($AO205/$AK$9,1)),"")</f>
        <v/>
      </c>
      <c r="AV206" s="240" t="str">
        <f>IFERROR(IF($D205="□",ROUNDDOWN($AN205/$AO$7,1),ROUNDDOWN($AN205/$AO$9,1)),"")</f>
        <v/>
      </c>
      <c r="AX206" s="240" t="str">
        <f>IFERROR(IF($D205="□",(VLOOKUP(F205,'[8]ますた君 '!$C:$E,3,FALSE)/($AK$7*4)),(VLOOKUP(F205,'[8]ますた君 '!$C:$E,3,FALSE)/($AK$9*4))),"")</f>
        <v/>
      </c>
      <c r="AY206" s="240" t="str">
        <f>IFERROR(IF($D205="□",(VLOOKUP(F205,'[8]ますた君 '!$C:$E,3,FALSE)/$AO$7),(VLOOKUP(F205,'[8]ますた君 '!$C:$E,3,FALSE)/$AO$9)),"")</f>
        <v/>
      </c>
    </row>
    <row r="207" spans="1:51" ht="12" customHeight="1">
      <c r="A207" s="568"/>
      <c r="B207" s="571"/>
      <c r="C207" s="574"/>
      <c r="D207" s="577"/>
      <c r="E207" s="580"/>
      <c r="F207" s="585"/>
      <c r="G207" s="586"/>
      <c r="H207" s="241" t="s">
        <v>374</v>
      </c>
      <c r="I207" s="239" t="str">
        <f>IFERROR(VLOOKUP(I205,'P1'!$B:$AP,31,FALSE),"")</f>
        <v/>
      </c>
      <c r="J207" s="239" t="str">
        <f>IFERROR(VLOOKUP(J205,'P1'!$B:$AP,31,FALSE),"")</f>
        <v/>
      </c>
      <c r="K207" s="239" t="str">
        <f>IFERROR(VLOOKUP(K205,'P1'!$B:$AP,31,FALSE),"")</f>
        <v/>
      </c>
      <c r="L207" s="239" t="str">
        <f>IFERROR(VLOOKUP(L205,'P1'!$B:$AP,31,FALSE),"")</f>
        <v/>
      </c>
      <c r="M207" s="239" t="str">
        <f>IFERROR(VLOOKUP(M205,'P1'!$B:$AP,31,FALSE),"")</f>
        <v/>
      </c>
      <c r="N207" s="239" t="str">
        <f>IFERROR(VLOOKUP(N205,'P1'!$B:$AP,31,FALSE),"")</f>
        <v/>
      </c>
      <c r="O207" s="239" t="str">
        <f>IFERROR(VLOOKUP(O205,'P1'!$B:$AP,31,FALSE),"")</f>
        <v/>
      </c>
      <c r="P207" s="239" t="str">
        <f>IFERROR(VLOOKUP(P205,'P1'!$B:$AP,31,FALSE),"")</f>
        <v/>
      </c>
      <c r="Q207" s="239" t="str">
        <f>IFERROR(VLOOKUP(Q205,'P1'!$B:$AP,31,FALSE),"")</f>
        <v/>
      </c>
      <c r="R207" s="239" t="str">
        <f>IFERROR(VLOOKUP(R205,'P1'!$B:$AP,31,FALSE),"")</f>
        <v/>
      </c>
      <c r="S207" s="239" t="str">
        <f>IFERROR(VLOOKUP(S205,'P1'!$B:$AP,31,FALSE),"")</f>
        <v/>
      </c>
      <c r="T207" s="239" t="str">
        <f>IFERROR(VLOOKUP(T205,'P1'!$B:$AP,31,FALSE),"")</f>
        <v/>
      </c>
      <c r="U207" s="239" t="str">
        <f>IFERROR(VLOOKUP(U205,'P1'!$B:$AP,31,FALSE),"")</f>
        <v/>
      </c>
      <c r="V207" s="239" t="str">
        <f>IFERROR(VLOOKUP(V205,'P1'!$B:$AP,31,FALSE),"")</f>
        <v/>
      </c>
      <c r="W207" s="239" t="str">
        <f>IFERROR(VLOOKUP(W205,'P1'!$B:$AP,31,FALSE),"")</f>
        <v/>
      </c>
      <c r="X207" s="239" t="str">
        <f>IFERROR(VLOOKUP(X205,'P1'!$B:$AP,31,FALSE),"")</f>
        <v/>
      </c>
      <c r="Y207" s="239" t="str">
        <f>IFERROR(VLOOKUP(Y205,'P1'!$B:$AP,31,FALSE),"")</f>
        <v/>
      </c>
      <c r="Z207" s="239" t="str">
        <f>IFERROR(VLOOKUP(Z205,'P1'!$B:$AP,31,FALSE),"")</f>
        <v/>
      </c>
      <c r="AA207" s="239" t="str">
        <f>IFERROR(VLOOKUP(AA205,'P1'!$B:$AP,31,FALSE),"")</f>
        <v/>
      </c>
      <c r="AB207" s="239" t="str">
        <f>IFERROR(VLOOKUP(AB205,'P1'!$B:$AP,31,FALSE),"")</f>
        <v/>
      </c>
      <c r="AC207" s="239" t="str">
        <f>IFERROR(VLOOKUP(AC205,'P1'!$B:$AP,31,FALSE),"")</f>
        <v/>
      </c>
      <c r="AD207" s="239" t="str">
        <f>IFERROR(VLOOKUP(AD205,'P1'!$B:$AP,31,FALSE),"")</f>
        <v/>
      </c>
      <c r="AE207" s="239" t="str">
        <f>IFERROR(VLOOKUP(AE205,'P1'!$B:$AP,31,FALSE),"")</f>
        <v/>
      </c>
      <c r="AF207" s="239" t="str">
        <f>IFERROR(VLOOKUP(AF205,'P1'!$B:$AP,31,FALSE),"")</f>
        <v/>
      </c>
      <c r="AG207" s="239" t="str">
        <f>IFERROR(VLOOKUP(AG205,'P1'!$B:$AP,31,FALSE),"")</f>
        <v/>
      </c>
      <c r="AH207" s="239" t="str">
        <f>IFERROR(VLOOKUP(AH205,'P1'!$B:$AP,31,FALSE),"")</f>
        <v/>
      </c>
      <c r="AI207" s="239" t="str">
        <f>IFERROR(VLOOKUP(AI205,'P1'!$B:$AP,31,FALSE),"")</f>
        <v/>
      </c>
      <c r="AJ207" s="239" t="str">
        <f>IFERROR(VLOOKUP(AJ205,'P1'!$B:$AP,31,FALSE),"")</f>
        <v/>
      </c>
      <c r="AK207" s="239" t="str">
        <f>IFERROR(VLOOKUP(AK205,'P1'!$B:$AP,31,FALSE),"")</f>
        <v/>
      </c>
      <c r="AL207" s="239" t="str">
        <f>IFERROR(VLOOKUP(AL205,'P1'!$B:$AP,31,FALSE),"")</f>
        <v/>
      </c>
      <c r="AM207" s="239" t="str">
        <f>IFERROR(VLOOKUP(AM205,'P1'!$B:$AP,31,FALSE),"")</f>
        <v/>
      </c>
      <c r="AN207" s="589"/>
      <c r="AO207" s="565"/>
      <c r="AP207" s="594"/>
      <c r="AQ207" s="595"/>
      <c r="AR207" s="565"/>
      <c r="AS207" s="205"/>
      <c r="AT207" s="206"/>
      <c r="AU207" s="242"/>
      <c r="AV207" s="242"/>
      <c r="AX207" s="242"/>
      <c r="AY207" s="242"/>
    </row>
    <row r="208" spans="1:51" ht="12" customHeight="1">
      <c r="A208" s="566">
        <v>63</v>
      </c>
      <c r="B208" s="569"/>
      <c r="C208" s="572"/>
      <c r="D208" s="575" t="s">
        <v>243</v>
      </c>
      <c r="E208" s="578"/>
      <c r="F208" s="581"/>
      <c r="G208" s="582"/>
      <c r="H208" s="236" t="s">
        <v>368</v>
      </c>
      <c r="I208" s="483"/>
      <c r="J208" s="483"/>
      <c r="K208" s="483"/>
      <c r="L208" s="483"/>
      <c r="M208" s="483"/>
      <c r="N208" s="483"/>
      <c r="O208" s="483"/>
      <c r="P208" s="483"/>
      <c r="Q208" s="483"/>
      <c r="R208" s="483"/>
      <c r="S208" s="483"/>
      <c r="T208" s="483"/>
      <c r="U208" s="483"/>
      <c r="V208" s="483"/>
      <c r="W208" s="483"/>
      <c r="X208" s="483"/>
      <c r="Y208" s="483"/>
      <c r="Z208" s="483"/>
      <c r="AA208" s="483"/>
      <c r="AB208" s="483"/>
      <c r="AC208" s="483"/>
      <c r="AD208" s="483"/>
      <c r="AE208" s="483"/>
      <c r="AF208" s="483"/>
      <c r="AG208" s="483"/>
      <c r="AH208" s="483"/>
      <c r="AI208" s="483"/>
      <c r="AJ208" s="483"/>
      <c r="AK208" s="483"/>
      <c r="AL208" s="483"/>
      <c r="AM208" s="483"/>
      <c r="AN208" s="587">
        <f>+SUM(I209:AM210)</f>
        <v>0</v>
      </c>
      <c r="AO208" s="563">
        <f>IF($AN$4="４週",AN208/4,AN208/(DAY(EOMONTH($I$20,0))/7))</f>
        <v>0</v>
      </c>
      <c r="AP208" s="590"/>
      <c r="AQ208" s="591"/>
      <c r="AR208" s="563" t="str">
        <f>IF(AN197="４週",AU209,AV209)</f>
        <v/>
      </c>
      <c r="AS208" s="205"/>
      <c r="AT208" s="206"/>
      <c r="AU208" s="237" t="s">
        <v>369</v>
      </c>
      <c r="AV208" s="237" t="s">
        <v>370</v>
      </c>
      <c r="AX208" s="237" t="s">
        <v>371</v>
      </c>
      <c r="AY208" s="237" t="s">
        <v>372</v>
      </c>
    </row>
    <row r="209" spans="1:51" ht="12" customHeight="1">
      <c r="A209" s="567"/>
      <c r="B209" s="570"/>
      <c r="C209" s="573"/>
      <c r="D209" s="576"/>
      <c r="E209" s="579"/>
      <c r="F209" s="583"/>
      <c r="G209" s="584"/>
      <c r="H209" s="238" t="s">
        <v>373</v>
      </c>
      <c r="I209" s="239" t="str">
        <f>IFERROR(VLOOKUP(I208,'P1'!$B:$AP,41,FALSE),"")</f>
        <v/>
      </c>
      <c r="J209" s="239" t="str">
        <f>IFERROR(VLOOKUP(J208,'P1'!$B:$AP,41,FALSE),"")</f>
        <v/>
      </c>
      <c r="K209" s="239" t="str">
        <f>IFERROR(VLOOKUP(K208,'P1'!$B:$AP,41,FALSE),"")</f>
        <v/>
      </c>
      <c r="L209" s="239" t="str">
        <f>IFERROR(VLOOKUP(L208,'P1'!$B:$AP,41,FALSE),"")</f>
        <v/>
      </c>
      <c r="M209" s="239" t="str">
        <f>IFERROR(VLOOKUP(M208,'P1'!$B:$AP,41,FALSE),"")</f>
        <v/>
      </c>
      <c r="N209" s="239" t="str">
        <f>IFERROR(VLOOKUP(N208,'P1'!$B:$AP,41,FALSE),"")</f>
        <v/>
      </c>
      <c r="O209" s="239" t="str">
        <f>IFERROR(VLOOKUP(O208,'P1'!$B:$AP,41,FALSE),"")</f>
        <v/>
      </c>
      <c r="P209" s="239" t="str">
        <f>IFERROR(VLOOKUP(P208,'P1'!$B:$AP,41,FALSE),"")</f>
        <v/>
      </c>
      <c r="Q209" s="239" t="str">
        <f>IFERROR(VLOOKUP(Q208,'P1'!$B:$AP,41,FALSE),"")</f>
        <v/>
      </c>
      <c r="R209" s="239" t="str">
        <f>IFERROR(VLOOKUP(R208,'P1'!$B:$AP,41,FALSE),"")</f>
        <v/>
      </c>
      <c r="S209" s="239" t="str">
        <f>IFERROR(VLOOKUP(S208,'P1'!$B:$AP,41,FALSE),"")</f>
        <v/>
      </c>
      <c r="T209" s="239" t="str">
        <f>IFERROR(VLOOKUP(T208,'P1'!$B:$AP,41,FALSE),"")</f>
        <v/>
      </c>
      <c r="U209" s="239" t="str">
        <f>IFERROR(VLOOKUP(U208,'P1'!$B:$AP,41,FALSE),"")</f>
        <v/>
      </c>
      <c r="V209" s="239" t="str">
        <f>IFERROR(VLOOKUP(V208,'P1'!$B:$AP,41,FALSE),"")</f>
        <v/>
      </c>
      <c r="W209" s="239" t="str">
        <f>IFERROR(VLOOKUP(W208,'P1'!$B:$AP,41,FALSE),"")</f>
        <v/>
      </c>
      <c r="X209" s="239" t="str">
        <f>IFERROR(VLOOKUP(X208,'P1'!$B:$AP,41,FALSE),"")</f>
        <v/>
      </c>
      <c r="Y209" s="239" t="str">
        <f>IFERROR(VLOOKUP(Y208,'P1'!$B:$AP,41,FALSE),"")</f>
        <v/>
      </c>
      <c r="Z209" s="239" t="str">
        <f>IFERROR(VLOOKUP(Z208,'P1'!$B:$AP,41,FALSE),"")</f>
        <v/>
      </c>
      <c r="AA209" s="239" t="str">
        <f>IFERROR(VLOOKUP(AA208,'P1'!$B:$AP,41,FALSE),"")</f>
        <v/>
      </c>
      <c r="AB209" s="239" t="str">
        <f>IFERROR(VLOOKUP(AB208,'P1'!$B:$AP,41,FALSE),"")</f>
        <v/>
      </c>
      <c r="AC209" s="239" t="str">
        <f>IFERROR(VLOOKUP(AC208,'P1'!$B:$AP,41,FALSE),"")</f>
        <v/>
      </c>
      <c r="AD209" s="239" t="str">
        <f>IFERROR(VLOOKUP(AD208,'P1'!$B:$AP,41,FALSE),"")</f>
        <v/>
      </c>
      <c r="AE209" s="239" t="str">
        <f>IFERROR(VLOOKUP(AE208,'P1'!$B:$AP,41,FALSE),"")</f>
        <v/>
      </c>
      <c r="AF209" s="239" t="str">
        <f>IFERROR(VLOOKUP(AF208,'P1'!$B:$AP,41,FALSE),"")</f>
        <v/>
      </c>
      <c r="AG209" s="239" t="str">
        <f>IFERROR(VLOOKUP(AG208,'P1'!$B:$AP,41,FALSE),"")</f>
        <v/>
      </c>
      <c r="AH209" s="239" t="str">
        <f>IFERROR(VLOOKUP(AH208,'P1'!$B:$AP,41,FALSE),"")</f>
        <v/>
      </c>
      <c r="AI209" s="239" t="str">
        <f>IFERROR(VLOOKUP(AI208,'P1'!$B:$AP,41,FALSE),"")</f>
        <v/>
      </c>
      <c r="AJ209" s="239" t="str">
        <f>IFERROR(VLOOKUP(AJ208,'P1'!$B:$AP,41,FALSE),"")</f>
        <v/>
      </c>
      <c r="AK209" s="239" t="str">
        <f>IFERROR(VLOOKUP(AK208,'P1'!$B:$AP,41,FALSE),"")</f>
        <v/>
      </c>
      <c r="AL209" s="239" t="str">
        <f>IFERROR(VLOOKUP(AL208,'P1'!$B:$AP,41,FALSE),"")</f>
        <v/>
      </c>
      <c r="AM209" s="239" t="str">
        <f>IFERROR(VLOOKUP(AM208,'P1'!$B:$AP,41,FALSE),"")</f>
        <v/>
      </c>
      <c r="AN209" s="588"/>
      <c r="AO209" s="564"/>
      <c r="AP209" s="592"/>
      <c r="AQ209" s="593"/>
      <c r="AR209" s="564"/>
      <c r="AS209" s="205"/>
      <c r="AT209" s="206"/>
      <c r="AU209" s="240" t="str">
        <f>IFERROR(IF($D208="□",ROUNDDOWN($AO208/$AK$7,1),ROUNDDOWN($AO208/$AK$9,1)),"")</f>
        <v/>
      </c>
      <c r="AV209" s="240" t="str">
        <f>IFERROR(IF($D208="□",ROUNDDOWN($AN208/$AO$7,1),ROUNDDOWN($AN208/$AO$9,1)),"")</f>
        <v/>
      </c>
      <c r="AX209" s="240" t="str">
        <f>IFERROR(IF($D208="□",(VLOOKUP(F208,'[8]ますた君 '!$C:$E,3,FALSE)/($AK$7*4)),(VLOOKUP(F208,'[8]ますた君 '!$C:$E,3,FALSE)/($AK$9*4))),"")</f>
        <v/>
      </c>
      <c r="AY209" s="240" t="str">
        <f>IFERROR(IF($D208="□",(VLOOKUP(F208,'[8]ますた君 '!$C:$E,3,FALSE)/$AO$7),(VLOOKUP(F208,'[8]ますた君 '!$C:$E,3,FALSE)/$AO$9)),"")</f>
        <v/>
      </c>
    </row>
    <row r="210" spans="1:51" ht="12" customHeight="1">
      <c r="A210" s="568"/>
      <c r="B210" s="571"/>
      <c r="C210" s="574"/>
      <c r="D210" s="577"/>
      <c r="E210" s="580"/>
      <c r="F210" s="585"/>
      <c r="G210" s="586"/>
      <c r="H210" s="241" t="s">
        <v>374</v>
      </c>
      <c r="I210" s="239" t="str">
        <f>IFERROR(VLOOKUP(I208,'P1'!$B:$AP,31,FALSE),"")</f>
        <v/>
      </c>
      <c r="J210" s="239" t="str">
        <f>IFERROR(VLOOKUP(J208,'P1'!$B:$AP,31,FALSE),"")</f>
        <v/>
      </c>
      <c r="K210" s="239" t="str">
        <f>IFERROR(VLOOKUP(K208,'P1'!$B:$AP,31,FALSE),"")</f>
        <v/>
      </c>
      <c r="L210" s="239" t="str">
        <f>IFERROR(VLOOKUP(L208,'P1'!$B:$AP,31,FALSE),"")</f>
        <v/>
      </c>
      <c r="M210" s="239" t="str">
        <f>IFERROR(VLOOKUP(M208,'P1'!$B:$AP,31,FALSE),"")</f>
        <v/>
      </c>
      <c r="N210" s="239" t="str">
        <f>IFERROR(VLOOKUP(N208,'P1'!$B:$AP,31,FALSE),"")</f>
        <v/>
      </c>
      <c r="O210" s="239" t="str">
        <f>IFERROR(VLOOKUP(O208,'P1'!$B:$AP,31,FALSE),"")</f>
        <v/>
      </c>
      <c r="P210" s="239" t="str">
        <f>IFERROR(VLOOKUP(P208,'P1'!$B:$AP,31,FALSE),"")</f>
        <v/>
      </c>
      <c r="Q210" s="239" t="str">
        <f>IFERROR(VLOOKUP(Q208,'P1'!$B:$AP,31,FALSE),"")</f>
        <v/>
      </c>
      <c r="R210" s="239" t="str">
        <f>IFERROR(VLOOKUP(R208,'P1'!$B:$AP,31,FALSE),"")</f>
        <v/>
      </c>
      <c r="S210" s="239" t="str">
        <f>IFERROR(VLOOKUP(S208,'P1'!$B:$AP,31,FALSE),"")</f>
        <v/>
      </c>
      <c r="T210" s="239" t="str">
        <f>IFERROR(VLOOKUP(T208,'P1'!$B:$AP,31,FALSE),"")</f>
        <v/>
      </c>
      <c r="U210" s="239" t="str">
        <f>IFERROR(VLOOKUP(U208,'P1'!$B:$AP,31,FALSE),"")</f>
        <v/>
      </c>
      <c r="V210" s="239" t="str">
        <f>IFERROR(VLOOKUP(V208,'P1'!$B:$AP,31,FALSE),"")</f>
        <v/>
      </c>
      <c r="W210" s="239" t="str">
        <f>IFERROR(VLOOKUP(W208,'P1'!$B:$AP,31,FALSE),"")</f>
        <v/>
      </c>
      <c r="X210" s="239" t="str">
        <f>IFERROR(VLOOKUP(X208,'P1'!$B:$AP,31,FALSE),"")</f>
        <v/>
      </c>
      <c r="Y210" s="239" t="str">
        <f>IFERROR(VLOOKUP(Y208,'P1'!$B:$AP,31,FALSE),"")</f>
        <v/>
      </c>
      <c r="Z210" s="239" t="str">
        <f>IFERROR(VLOOKUP(Z208,'P1'!$B:$AP,31,FALSE),"")</f>
        <v/>
      </c>
      <c r="AA210" s="239" t="str">
        <f>IFERROR(VLOOKUP(AA208,'P1'!$B:$AP,31,FALSE),"")</f>
        <v/>
      </c>
      <c r="AB210" s="239" t="str">
        <f>IFERROR(VLOOKUP(AB208,'P1'!$B:$AP,31,FALSE),"")</f>
        <v/>
      </c>
      <c r="AC210" s="239" t="str">
        <f>IFERROR(VLOOKUP(AC208,'P1'!$B:$AP,31,FALSE),"")</f>
        <v/>
      </c>
      <c r="AD210" s="239" t="str">
        <f>IFERROR(VLOOKUP(AD208,'P1'!$B:$AP,31,FALSE),"")</f>
        <v/>
      </c>
      <c r="AE210" s="239" t="str">
        <f>IFERROR(VLOOKUP(AE208,'P1'!$B:$AP,31,FALSE),"")</f>
        <v/>
      </c>
      <c r="AF210" s="239" t="str">
        <f>IFERROR(VLOOKUP(AF208,'P1'!$B:$AP,31,FALSE),"")</f>
        <v/>
      </c>
      <c r="AG210" s="239" t="str">
        <f>IFERROR(VLOOKUP(AG208,'P1'!$B:$AP,31,FALSE),"")</f>
        <v/>
      </c>
      <c r="AH210" s="239" t="str">
        <f>IFERROR(VLOOKUP(AH208,'P1'!$B:$AP,31,FALSE),"")</f>
        <v/>
      </c>
      <c r="AI210" s="239" t="str">
        <f>IFERROR(VLOOKUP(AI208,'P1'!$B:$AP,31,FALSE),"")</f>
        <v/>
      </c>
      <c r="AJ210" s="239" t="str">
        <f>IFERROR(VLOOKUP(AJ208,'P1'!$B:$AP,31,FALSE),"")</f>
        <v/>
      </c>
      <c r="AK210" s="239" t="str">
        <f>IFERROR(VLOOKUP(AK208,'P1'!$B:$AP,31,FALSE),"")</f>
        <v/>
      </c>
      <c r="AL210" s="239" t="str">
        <f>IFERROR(VLOOKUP(AL208,'P1'!$B:$AP,31,FALSE),"")</f>
        <v/>
      </c>
      <c r="AM210" s="239" t="str">
        <f>IFERROR(VLOOKUP(AM208,'P1'!$B:$AP,31,FALSE),"")</f>
        <v/>
      </c>
      <c r="AN210" s="589"/>
      <c r="AO210" s="565"/>
      <c r="AP210" s="594"/>
      <c r="AQ210" s="595"/>
      <c r="AR210" s="565"/>
      <c r="AS210" s="205"/>
      <c r="AT210" s="206"/>
      <c r="AU210" s="242"/>
      <c r="AV210" s="242"/>
      <c r="AX210" s="242"/>
      <c r="AY210" s="242"/>
    </row>
    <row r="211" spans="1:51" ht="12" customHeight="1">
      <c r="A211" s="566">
        <v>64</v>
      </c>
      <c r="B211" s="569"/>
      <c r="C211" s="572"/>
      <c r="D211" s="575" t="s">
        <v>243</v>
      </c>
      <c r="E211" s="578"/>
      <c r="F211" s="581"/>
      <c r="G211" s="582"/>
      <c r="H211" s="236" t="s">
        <v>368</v>
      </c>
      <c r="I211" s="483"/>
      <c r="J211" s="483"/>
      <c r="K211" s="483"/>
      <c r="L211" s="483"/>
      <c r="M211" s="483"/>
      <c r="N211" s="483"/>
      <c r="O211" s="483"/>
      <c r="P211" s="483"/>
      <c r="Q211" s="483"/>
      <c r="R211" s="483"/>
      <c r="S211" s="483"/>
      <c r="T211" s="483"/>
      <c r="U211" s="483"/>
      <c r="V211" s="483"/>
      <c r="W211" s="483"/>
      <c r="X211" s="483"/>
      <c r="Y211" s="483"/>
      <c r="Z211" s="483"/>
      <c r="AA211" s="483"/>
      <c r="AB211" s="483"/>
      <c r="AC211" s="483"/>
      <c r="AD211" s="483"/>
      <c r="AE211" s="483"/>
      <c r="AF211" s="483"/>
      <c r="AG211" s="483"/>
      <c r="AH211" s="483"/>
      <c r="AI211" s="483"/>
      <c r="AJ211" s="483"/>
      <c r="AK211" s="483"/>
      <c r="AL211" s="483"/>
      <c r="AM211" s="483"/>
      <c r="AN211" s="587">
        <f>+SUM(I212:AM213)</f>
        <v>0</v>
      </c>
      <c r="AO211" s="563">
        <f>IF($AN$4="４週",AN211/4,AN211/(DAY(EOMONTH($I$20,0))/7))</f>
        <v>0</v>
      </c>
      <c r="AP211" s="590"/>
      <c r="AQ211" s="591"/>
      <c r="AR211" s="563" t="str">
        <f>IF(AN200="４週",AU212,AV212)</f>
        <v/>
      </c>
      <c r="AS211" s="211"/>
      <c r="AT211" s="206"/>
      <c r="AU211" s="237" t="s">
        <v>369</v>
      </c>
      <c r="AV211" s="237" t="s">
        <v>370</v>
      </c>
      <c r="AX211" s="237" t="s">
        <v>371</v>
      </c>
      <c r="AY211" s="237" t="s">
        <v>372</v>
      </c>
    </row>
    <row r="212" spans="1:51" ht="12" customHeight="1">
      <c r="A212" s="567"/>
      <c r="B212" s="570"/>
      <c r="C212" s="573"/>
      <c r="D212" s="576"/>
      <c r="E212" s="579"/>
      <c r="F212" s="583"/>
      <c r="G212" s="584"/>
      <c r="H212" s="238" t="s">
        <v>373</v>
      </c>
      <c r="I212" s="239" t="str">
        <f>IFERROR(VLOOKUP(I211,'P1'!$B:$AP,41,FALSE),"")</f>
        <v/>
      </c>
      <c r="J212" s="243" t="str">
        <f>IFERROR(VLOOKUP(J211,'P1'!$B:$AP,41,FALSE),"")</f>
        <v/>
      </c>
      <c r="K212" s="239" t="str">
        <f>IFERROR(VLOOKUP(K211,'P1'!$B:$AP,41,FALSE),"")</f>
        <v/>
      </c>
      <c r="L212" s="239" t="str">
        <f>IFERROR(VLOOKUP(L211,'P1'!$B:$AP,41,FALSE),"")</f>
        <v/>
      </c>
      <c r="M212" s="239" t="str">
        <f>IFERROR(VLOOKUP(M211,'P1'!$B:$AP,41,FALSE),"")</f>
        <v/>
      </c>
      <c r="N212" s="239" t="str">
        <f>IFERROR(VLOOKUP(N211,'P1'!$B:$AP,41,FALSE),"")</f>
        <v/>
      </c>
      <c r="O212" s="239" t="str">
        <f>IFERROR(VLOOKUP(O211,'P1'!$B:$AP,41,FALSE),"")</f>
        <v/>
      </c>
      <c r="P212" s="239" t="str">
        <f>IFERROR(VLOOKUP(P211,'P1'!$B:$AP,41,FALSE),"")</f>
        <v/>
      </c>
      <c r="Q212" s="239" t="str">
        <f>IFERROR(VLOOKUP(Q211,'P1'!$B:$AP,41,FALSE),"")</f>
        <v/>
      </c>
      <c r="R212" s="239" t="str">
        <f>IFERROR(VLOOKUP(R211,'P1'!$B:$AP,41,FALSE),"")</f>
        <v/>
      </c>
      <c r="S212" s="239" t="str">
        <f>IFERROR(VLOOKUP(S211,'P1'!$B:$AP,41,FALSE),"")</f>
        <v/>
      </c>
      <c r="T212" s="239" t="str">
        <f>IFERROR(VLOOKUP(T211,'P1'!$B:$AP,41,FALSE),"")</f>
        <v/>
      </c>
      <c r="U212" s="239" t="str">
        <f>IFERROR(VLOOKUP(U211,'P1'!$B:$AP,41,FALSE),"")</f>
        <v/>
      </c>
      <c r="V212" s="239" t="str">
        <f>IFERROR(VLOOKUP(V211,'P1'!$B:$AP,41,FALSE),"")</f>
        <v/>
      </c>
      <c r="W212" s="239" t="str">
        <f>IFERROR(VLOOKUP(W211,'P1'!$B:$AP,41,FALSE),"")</f>
        <v/>
      </c>
      <c r="X212" s="239" t="str">
        <f>IFERROR(VLOOKUP(X211,'P1'!$B:$AP,41,FALSE),"")</f>
        <v/>
      </c>
      <c r="Y212" s="239" t="str">
        <f>IFERROR(VLOOKUP(Y211,'P1'!$B:$AP,41,FALSE),"")</f>
        <v/>
      </c>
      <c r="Z212" s="239" t="str">
        <f>IFERROR(VLOOKUP(Z211,'P1'!$B:$AP,41,FALSE),"")</f>
        <v/>
      </c>
      <c r="AA212" s="239" t="str">
        <f>IFERROR(VLOOKUP(AA211,'P1'!$B:$AP,41,FALSE),"")</f>
        <v/>
      </c>
      <c r="AB212" s="239" t="str">
        <f>IFERROR(VLOOKUP(AB211,'P1'!$B:$AP,41,FALSE),"")</f>
        <v/>
      </c>
      <c r="AC212" s="239" t="str">
        <f>IFERROR(VLOOKUP(AC211,'P1'!$B:$AP,41,FALSE),"")</f>
        <v/>
      </c>
      <c r="AD212" s="239" t="str">
        <f>IFERROR(VLOOKUP(AD211,'P1'!$B:$AP,41,FALSE),"")</f>
        <v/>
      </c>
      <c r="AE212" s="239" t="str">
        <f>IFERROR(VLOOKUP(AE211,'P1'!$B:$AP,41,FALSE),"")</f>
        <v/>
      </c>
      <c r="AF212" s="239" t="str">
        <f>IFERROR(VLOOKUP(AF211,'P1'!$B:$AP,41,FALSE),"")</f>
        <v/>
      </c>
      <c r="AG212" s="239" t="str">
        <f>IFERROR(VLOOKUP(AG211,'P1'!$B:$AP,41,FALSE),"")</f>
        <v/>
      </c>
      <c r="AH212" s="239" t="str">
        <f>IFERROR(VLOOKUP(AH211,'P1'!$B:$AP,41,FALSE),"")</f>
        <v/>
      </c>
      <c r="AI212" s="239" t="str">
        <f>IFERROR(VLOOKUP(AI211,'P1'!$B:$AP,41,FALSE),"")</f>
        <v/>
      </c>
      <c r="AJ212" s="239" t="str">
        <f>IFERROR(VLOOKUP(AJ211,'P1'!$B:$AP,41,FALSE),"")</f>
        <v/>
      </c>
      <c r="AK212" s="239" t="str">
        <f>IFERROR(VLOOKUP(AK211,'P1'!$B:$AP,41,FALSE),"")</f>
        <v/>
      </c>
      <c r="AL212" s="239" t="str">
        <f>IFERROR(VLOOKUP(AL211,'P1'!$B:$AP,41,FALSE),"")</f>
        <v/>
      </c>
      <c r="AM212" s="239" t="str">
        <f>IFERROR(VLOOKUP(AM211,'P1'!$B:$AP,41,FALSE),"")</f>
        <v/>
      </c>
      <c r="AN212" s="588"/>
      <c r="AO212" s="564"/>
      <c r="AP212" s="592"/>
      <c r="AQ212" s="593"/>
      <c r="AR212" s="564"/>
      <c r="AS212" s="211"/>
      <c r="AT212" s="206"/>
      <c r="AU212" s="240" t="str">
        <f>IFERROR(IF($D211="□",ROUNDDOWN($AO211/$AK$7,1),ROUNDDOWN($AO211/$AK$9,1)),"")</f>
        <v/>
      </c>
      <c r="AV212" s="240" t="str">
        <f>IFERROR(IF($D211="□",ROUNDDOWN($AN211/$AO$7,1),ROUNDDOWN($AN211/$AO$9,1)),"")</f>
        <v/>
      </c>
      <c r="AX212" s="240" t="str">
        <f>IFERROR(IF($D211="□",(VLOOKUP(F211,'[8]ますた君 '!$C:$E,3,FALSE)/($AK$7*4)),(VLOOKUP(F211,'[8]ますた君 '!$C:$E,3,FALSE)/($AK$9*4))),"")</f>
        <v/>
      </c>
      <c r="AY212" s="240" t="str">
        <f>IFERROR(IF($D211="□",(VLOOKUP(F211,'[8]ますた君 '!$C:$E,3,FALSE)/$AO$7),(VLOOKUP(F211,'[8]ますた君 '!$C:$E,3,FALSE)/$AO$9)),"")</f>
        <v/>
      </c>
    </row>
    <row r="213" spans="1:51" ht="12" customHeight="1">
      <c r="A213" s="568"/>
      <c r="B213" s="571"/>
      <c r="C213" s="574"/>
      <c r="D213" s="577"/>
      <c r="E213" s="580"/>
      <c r="F213" s="585"/>
      <c r="G213" s="586"/>
      <c r="H213" s="241" t="s">
        <v>374</v>
      </c>
      <c r="I213" s="239" t="str">
        <f>IFERROR(VLOOKUP(I211,'P1'!$B:$AP,31,FALSE),"")</f>
        <v/>
      </c>
      <c r="J213" s="239" t="str">
        <f>IFERROR(VLOOKUP(J211,'P1'!$B:$AP,31,FALSE),"")</f>
        <v/>
      </c>
      <c r="K213" s="239" t="str">
        <f>IFERROR(VLOOKUP(K211,'P1'!$B:$AP,31,FALSE),"")</f>
        <v/>
      </c>
      <c r="L213" s="239" t="str">
        <f>IFERROR(VLOOKUP(L211,'P1'!$B:$AP,31,FALSE),"")</f>
        <v/>
      </c>
      <c r="M213" s="239" t="str">
        <f>IFERROR(VLOOKUP(M211,'P1'!$B:$AP,31,FALSE),"")</f>
        <v/>
      </c>
      <c r="N213" s="239" t="str">
        <f>IFERROR(VLOOKUP(N211,'P1'!$B:$AP,31,FALSE),"")</f>
        <v/>
      </c>
      <c r="O213" s="239" t="str">
        <f>IFERROR(VLOOKUP(O211,'P1'!$B:$AP,31,FALSE),"")</f>
        <v/>
      </c>
      <c r="P213" s="239" t="str">
        <f>IFERROR(VLOOKUP(P211,'P1'!$B:$AP,31,FALSE),"")</f>
        <v/>
      </c>
      <c r="Q213" s="239" t="str">
        <f>IFERROR(VLOOKUP(Q211,'P1'!$B:$AP,31,FALSE),"")</f>
        <v/>
      </c>
      <c r="R213" s="239" t="str">
        <f>IFERROR(VLOOKUP(R211,'P1'!$B:$AP,31,FALSE),"")</f>
        <v/>
      </c>
      <c r="S213" s="239" t="str">
        <f>IFERROR(VLOOKUP(S211,'P1'!$B:$AP,31,FALSE),"")</f>
        <v/>
      </c>
      <c r="T213" s="239" t="str">
        <f>IFERROR(VLOOKUP(T211,'P1'!$B:$AP,31,FALSE),"")</f>
        <v/>
      </c>
      <c r="U213" s="239" t="str">
        <f>IFERROR(VLOOKUP(U211,'P1'!$B:$AP,31,FALSE),"")</f>
        <v/>
      </c>
      <c r="V213" s="239" t="str">
        <f>IFERROR(VLOOKUP(V211,'P1'!$B:$AP,31,FALSE),"")</f>
        <v/>
      </c>
      <c r="W213" s="239" t="str">
        <f>IFERROR(VLOOKUP(W211,'P1'!$B:$AP,31,FALSE),"")</f>
        <v/>
      </c>
      <c r="X213" s="239" t="str">
        <f>IFERROR(VLOOKUP(X211,'P1'!$B:$AP,31,FALSE),"")</f>
        <v/>
      </c>
      <c r="Y213" s="239" t="str">
        <f>IFERROR(VLOOKUP(Y211,'P1'!$B:$AP,31,FALSE),"")</f>
        <v/>
      </c>
      <c r="Z213" s="239" t="str">
        <f>IFERROR(VLOOKUP(Z211,'P1'!$B:$AP,31,FALSE),"")</f>
        <v/>
      </c>
      <c r="AA213" s="239" t="str">
        <f>IFERROR(VLOOKUP(AA211,'P1'!$B:$AP,31,FALSE),"")</f>
        <v/>
      </c>
      <c r="AB213" s="239" t="str">
        <f>IFERROR(VLOOKUP(AB211,'P1'!$B:$AP,31,FALSE),"")</f>
        <v/>
      </c>
      <c r="AC213" s="239" t="str">
        <f>IFERROR(VLOOKUP(AC211,'P1'!$B:$AP,31,FALSE),"")</f>
        <v/>
      </c>
      <c r="AD213" s="239" t="str">
        <f>IFERROR(VLOOKUP(AD211,'P1'!$B:$AP,31,FALSE),"")</f>
        <v/>
      </c>
      <c r="AE213" s="239" t="str">
        <f>IFERROR(VLOOKUP(AE211,'P1'!$B:$AP,31,FALSE),"")</f>
        <v/>
      </c>
      <c r="AF213" s="239" t="str">
        <f>IFERROR(VLOOKUP(AF211,'P1'!$B:$AP,31,FALSE),"")</f>
        <v/>
      </c>
      <c r="AG213" s="239" t="str">
        <f>IFERROR(VLOOKUP(AG211,'P1'!$B:$AP,31,FALSE),"")</f>
        <v/>
      </c>
      <c r="AH213" s="239" t="str">
        <f>IFERROR(VLOOKUP(AH211,'P1'!$B:$AP,31,FALSE),"")</f>
        <v/>
      </c>
      <c r="AI213" s="239" t="str">
        <f>IFERROR(VLOOKUP(AI211,'P1'!$B:$AP,31,FALSE),"")</f>
        <v/>
      </c>
      <c r="AJ213" s="239" t="str">
        <f>IFERROR(VLOOKUP(AJ211,'P1'!$B:$AP,31,FALSE),"")</f>
        <v/>
      </c>
      <c r="AK213" s="239" t="str">
        <f>IFERROR(VLOOKUP(AK211,'P1'!$B:$AP,31,FALSE),"")</f>
        <v/>
      </c>
      <c r="AL213" s="239" t="str">
        <f>IFERROR(VLOOKUP(AL211,'P1'!$B:$AP,31,FALSE),"")</f>
        <v/>
      </c>
      <c r="AM213" s="239" t="str">
        <f>IFERROR(VLOOKUP(AM211,'P1'!$B:$AP,31,FALSE),"")</f>
        <v/>
      </c>
      <c r="AN213" s="589"/>
      <c r="AO213" s="565"/>
      <c r="AP213" s="594"/>
      <c r="AQ213" s="595"/>
      <c r="AR213" s="565"/>
      <c r="AS213" s="211"/>
      <c r="AT213" s="206"/>
      <c r="AU213" s="242"/>
      <c r="AV213" s="242"/>
      <c r="AX213" s="242"/>
      <c r="AY213" s="242"/>
    </row>
    <row r="214" spans="1:51" ht="12" customHeight="1">
      <c r="A214" s="566">
        <v>65</v>
      </c>
      <c r="B214" s="569"/>
      <c r="C214" s="572"/>
      <c r="D214" s="575" t="s">
        <v>243</v>
      </c>
      <c r="E214" s="578"/>
      <c r="F214" s="581"/>
      <c r="G214" s="582"/>
      <c r="H214" s="236" t="s">
        <v>368</v>
      </c>
      <c r="I214" s="483"/>
      <c r="J214" s="483"/>
      <c r="K214" s="483"/>
      <c r="L214" s="483"/>
      <c r="M214" s="483"/>
      <c r="N214" s="483"/>
      <c r="O214" s="483"/>
      <c r="P214" s="483"/>
      <c r="Q214" s="483"/>
      <c r="R214" s="483"/>
      <c r="S214" s="483"/>
      <c r="T214" s="483"/>
      <c r="U214" s="483"/>
      <c r="V214" s="483"/>
      <c r="W214" s="483"/>
      <c r="X214" s="483"/>
      <c r="Y214" s="483"/>
      <c r="Z214" s="483"/>
      <c r="AA214" s="483"/>
      <c r="AB214" s="483"/>
      <c r="AC214" s="483"/>
      <c r="AD214" s="483"/>
      <c r="AE214" s="483"/>
      <c r="AF214" s="483"/>
      <c r="AG214" s="483"/>
      <c r="AH214" s="483"/>
      <c r="AI214" s="483"/>
      <c r="AJ214" s="483"/>
      <c r="AK214" s="483"/>
      <c r="AL214" s="483"/>
      <c r="AM214" s="483"/>
      <c r="AN214" s="587">
        <f>+SUM(I215:AM216)</f>
        <v>0</v>
      </c>
      <c r="AO214" s="563">
        <f>IF($AN$4="４週",AN214/4,AN214/(DAY(EOMONTH($I$20,0))/7))</f>
        <v>0</v>
      </c>
      <c r="AP214" s="590"/>
      <c r="AQ214" s="591"/>
      <c r="AR214" s="563" t="str">
        <f>IF(AN203="４週",AU215,AV215)</f>
        <v/>
      </c>
      <c r="AS214" s="211"/>
      <c r="AT214" s="206"/>
      <c r="AU214" s="237" t="s">
        <v>369</v>
      </c>
      <c r="AV214" s="237" t="s">
        <v>370</v>
      </c>
      <c r="AX214" s="237" t="s">
        <v>371</v>
      </c>
      <c r="AY214" s="237" t="s">
        <v>372</v>
      </c>
    </row>
    <row r="215" spans="1:51" ht="12" customHeight="1">
      <c r="A215" s="567"/>
      <c r="B215" s="570"/>
      <c r="C215" s="573"/>
      <c r="D215" s="576"/>
      <c r="E215" s="579"/>
      <c r="F215" s="583"/>
      <c r="G215" s="584"/>
      <c r="H215" s="238" t="s">
        <v>373</v>
      </c>
      <c r="I215" s="239" t="str">
        <f>IFERROR(VLOOKUP(I214,'P1'!$B:$AP,41,FALSE),"")</f>
        <v/>
      </c>
      <c r="J215" s="239" t="str">
        <f>IFERROR(VLOOKUP(J214,'P1'!$B:$AP,41,FALSE),"")</f>
        <v/>
      </c>
      <c r="K215" s="239" t="str">
        <f>IFERROR(VLOOKUP(K214,'P1'!$B:$AP,41,FALSE),"")</f>
        <v/>
      </c>
      <c r="L215" s="239" t="str">
        <f>IFERROR(VLOOKUP(L214,'P1'!$B:$AP,41,FALSE),"")</f>
        <v/>
      </c>
      <c r="M215" s="239" t="str">
        <f>IFERROR(VLOOKUP(M214,'P1'!$B:$AP,41,FALSE),"")</f>
        <v/>
      </c>
      <c r="N215" s="239" t="str">
        <f>IFERROR(VLOOKUP(N214,'P1'!$B:$AP,41,FALSE),"")</f>
        <v/>
      </c>
      <c r="O215" s="239" t="str">
        <f>IFERROR(VLOOKUP(O214,'P1'!$B:$AP,41,FALSE),"")</f>
        <v/>
      </c>
      <c r="P215" s="239" t="str">
        <f>IFERROR(VLOOKUP(P214,'P1'!$B:$AP,41,FALSE),"")</f>
        <v/>
      </c>
      <c r="Q215" s="239" t="str">
        <f>IFERROR(VLOOKUP(Q214,'P1'!$B:$AP,41,FALSE),"")</f>
        <v/>
      </c>
      <c r="R215" s="239" t="str">
        <f>IFERROR(VLOOKUP(R214,'P1'!$B:$AP,41,FALSE),"")</f>
        <v/>
      </c>
      <c r="S215" s="239" t="str">
        <f>IFERROR(VLOOKUP(S214,'P1'!$B:$AP,41,FALSE),"")</f>
        <v/>
      </c>
      <c r="T215" s="239" t="str">
        <f>IFERROR(VLOOKUP(T214,'P1'!$B:$AP,41,FALSE),"")</f>
        <v/>
      </c>
      <c r="U215" s="239" t="str">
        <f>IFERROR(VLOOKUP(U214,'P1'!$B:$AP,41,FALSE),"")</f>
        <v/>
      </c>
      <c r="V215" s="239" t="str">
        <f>IFERROR(VLOOKUP(V214,'P1'!$B:$AP,41,FALSE),"")</f>
        <v/>
      </c>
      <c r="W215" s="239" t="str">
        <f>IFERROR(VLOOKUP(W214,'P1'!$B:$AP,41,FALSE),"")</f>
        <v/>
      </c>
      <c r="X215" s="239" t="str">
        <f>IFERROR(VLOOKUP(X214,'P1'!$B:$AP,41,FALSE),"")</f>
        <v/>
      </c>
      <c r="Y215" s="239" t="str">
        <f>IFERROR(VLOOKUP(Y214,'P1'!$B:$AP,41,FALSE),"")</f>
        <v/>
      </c>
      <c r="Z215" s="239" t="str">
        <f>IFERROR(VLOOKUP(Z214,'P1'!$B:$AP,41,FALSE),"")</f>
        <v/>
      </c>
      <c r="AA215" s="239" t="str">
        <f>IFERROR(VLOOKUP(AA214,'P1'!$B:$AP,41,FALSE),"")</f>
        <v/>
      </c>
      <c r="AB215" s="239" t="str">
        <f>IFERROR(VLOOKUP(AB214,'P1'!$B:$AP,41,FALSE),"")</f>
        <v/>
      </c>
      <c r="AC215" s="239" t="str">
        <f>IFERROR(VLOOKUP(AC214,'P1'!$B:$AP,41,FALSE),"")</f>
        <v/>
      </c>
      <c r="AD215" s="239" t="str">
        <f>IFERROR(VLOOKUP(AD214,'P1'!$B:$AP,41,FALSE),"")</f>
        <v/>
      </c>
      <c r="AE215" s="239" t="str">
        <f>IFERROR(VLOOKUP(AE214,'P1'!$B:$AP,41,FALSE),"")</f>
        <v/>
      </c>
      <c r="AF215" s="239" t="str">
        <f>IFERROR(VLOOKUP(AF214,'P1'!$B:$AP,41,FALSE),"")</f>
        <v/>
      </c>
      <c r="AG215" s="239" t="str">
        <f>IFERROR(VLOOKUP(AG214,'P1'!$B:$AP,41,FALSE),"")</f>
        <v/>
      </c>
      <c r="AH215" s="239" t="str">
        <f>IFERROR(VLOOKUP(AH214,'P1'!$B:$AP,41,FALSE),"")</f>
        <v/>
      </c>
      <c r="AI215" s="239" t="str">
        <f>IFERROR(VLOOKUP(AI214,'P1'!$B:$AP,41,FALSE),"")</f>
        <v/>
      </c>
      <c r="AJ215" s="239" t="str">
        <f>IFERROR(VLOOKUP(AJ214,'P1'!$B:$AP,41,FALSE),"")</f>
        <v/>
      </c>
      <c r="AK215" s="239" t="str">
        <f>IFERROR(VLOOKUP(AK214,'P1'!$B:$AP,41,FALSE),"")</f>
        <v/>
      </c>
      <c r="AL215" s="239" t="str">
        <f>IFERROR(VLOOKUP(AL214,'P1'!$B:$AP,41,FALSE),"")</f>
        <v/>
      </c>
      <c r="AM215" s="239" t="str">
        <f>IFERROR(VLOOKUP(AM214,'P1'!$B:$AP,41,FALSE),"")</f>
        <v/>
      </c>
      <c r="AN215" s="588"/>
      <c r="AO215" s="564"/>
      <c r="AP215" s="592"/>
      <c r="AQ215" s="593"/>
      <c r="AR215" s="564"/>
      <c r="AS215" s="211"/>
      <c r="AT215" s="206"/>
      <c r="AU215" s="240" t="str">
        <f>IFERROR(IF($D214="□",ROUNDDOWN($AO214/$AK$7,1),ROUNDDOWN($AO214/$AK$9,1)),"")</f>
        <v/>
      </c>
      <c r="AV215" s="240" t="str">
        <f>IFERROR(IF($D214="□",ROUNDDOWN($AN214/$AO$7,1),ROUNDDOWN($AN214/$AO$9,1)),"")</f>
        <v/>
      </c>
      <c r="AX215" s="240" t="str">
        <f>IFERROR(IF($D214="□",(VLOOKUP(F214,'[8]ますた君 '!$C:$E,3,FALSE)/($AK$7*4)),(VLOOKUP(F214,'[8]ますた君 '!$C:$E,3,FALSE)/($AK$9*4))),"")</f>
        <v/>
      </c>
      <c r="AY215" s="240" t="str">
        <f>IFERROR(IF($D214="□",(VLOOKUP(F214,'[8]ますた君 '!$C:$E,3,FALSE)/$AO$7),(VLOOKUP(F214,'[8]ますた君 '!$C:$E,3,FALSE)/$AO$9)),"")</f>
        <v/>
      </c>
    </row>
    <row r="216" spans="1:51" ht="12" customHeight="1">
      <c r="A216" s="568"/>
      <c r="B216" s="571"/>
      <c r="C216" s="574"/>
      <c r="D216" s="577"/>
      <c r="E216" s="580"/>
      <c r="F216" s="585"/>
      <c r="G216" s="586"/>
      <c r="H216" s="241" t="s">
        <v>374</v>
      </c>
      <c r="I216" s="239" t="str">
        <f>IFERROR(VLOOKUP(I214,'P1'!$B:$AP,31,FALSE),"")</f>
        <v/>
      </c>
      <c r="J216" s="239" t="str">
        <f>IFERROR(VLOOKUP(J214,'P1'!$B:$AP,31,FALSE),"")</f>
        <v/>
      </c>
      <c r="K216" s="239" t="str">
        <f>IFERROR(VLOOKUP(K214,'P1'!$B:$AP,31,FALSE),"")</f>
        <v/>
      </c>
      <c r="L216" s="239" t="str">
        <f>IFERROR(VLOOKUP(L214,'P1'!$B:$AP,31,FALSE),"")</f>
        <v/>
      </c>
      <c r="M216" s="239" t="str">
        <f>IFERROR(VLOOKUP(M214,'P1'!$B:$AP,31,FALSE),"")</f>
        <v/>
      </c>
      <c r="N216" s="239" t="str">
        <f>IFERROR(VLOOKUP(N214,'P1'!$B:$AP,31,FALSE),"")</f>
        <v/>
      </c>
      <c r="O216" s="239" t="str">
        <f>IFERROR(VLOOKUP(O214,'P1'!$B:$AP,31,FALSE),"")</f>
        <v/>
      </c>
      <c r="P216" s="239" t="str">
        <f>IFERROR(VLOOKUP(P214,'P1'!$B:$AP,31,FALSE),"")</f>
        <v/>
      </c>
      <c r="Q216" s="239" t="str">
        <f>IFERROR(VLOOKUP(Q214,'P1'!$B:$AP,31,FALSE),"")</f>
        <v/>
      </c>
      <c r="R216" s="239" t="str">
        <f>IFERROR(VLOOKUP(R214,'P1'!$B:$AP,31,FALSE),"")</f>
        <v/>
      </c>
      <c r="S216" s="239" t="str">
        <f>IFERROR(VLOOKUP(S214,'P1'!$B:$AP,31,FALSE),"")</f>
        <v/>
      </c>
      <c r="T216" s="239" t="str">
        <f>IFERROR(VLOOKUP(T214,'P1'!$B:$AP,31,FALSE),"")</f>
        <v/>
      </c>
      <c r="U216" s="239" t="str">
        <f>IFERROR(VLOOKUP(U214,'P1'!$B:$AP,31,FALSE),"")</f>
        <v/>
      </c>
      <c r="V216" s="239" t="str">
        <f>IFERROR(VLOOKUP(V214,'P1'!$B:$AP,31,FALSE),"")</f>
        <v/>
      </c>
      <c r="W216" s="239" t="str">
        <f>IFERROR(VLOOKUP(W214,'P1'!$B:$AP,31,FALSE),"")</f>
        <v/>
      </c>
      <c r="X216" s="239" t="str">
        <f>IFERROR(VLOOKUP(X214,'P1'!$B:$AP,31,FALSE),"")</f>
        <v/>
      </c>
      <c r="Y216" s="239" t="str">
        <f>IFERROR(VLOOKUP(Y214,'P1'!$B:$AP,31,FALSE),"")</f>
        <v/>
      </c>
      <c r="Z216" s="239" t="str">
        <f>IFERROR(VLOOKUP(Z214,'P1'!$B:$AP,31,FALSE),"")</f>
        <v/>
      </c>
      <c r="AA216" s="239" t="str">
        <f>IFERROR(VLOOKUP(AA214,'P1'!$B:$AP,31,FALSE),"")</f>
        <v/>
      </c>
      <c r="AB216" s="239" t="str">
        <f>IFERROR(VLOOKUP(AB214,'P1'!$B:$AP,31,FALSE),"")</f>
        <v/>
      </c>
      <c r="AC216" s="239" t="str">
        <f>IFERROR(VLOOKUP(AC214,'P1'!$B:$AP,31,FALSE),"")</f>
        <v/>
      </c>
      <c r="AD216" s="239" t="str">
        <f>IFERROR(VLOOKUP(AD214,'P1'!$B:$AP,31,FALSE),"")</f>
        <v/>
      </c>
      <c r="AE216" s="239" t="str">
        <f>IFERROR(VLOOKUP(AE214,'P1'!$B:$AP,31,FALSE),"")</f>
        <v/>
      </c>
      <c r="AF216" s="239" t="str">
        <f>IFERROR(VLOOKUP(AF214,'P1'!$B:$AP,31,FALSE),"")</f>
        <v/>
      </c>
      <c r="AG216" s="239" t="str">
        <f>IFERROR(VLOOKUP(AG214,'P1'!$B:$AP,31,FALSE),"")</f>
        <v/>
      </c>
      <c r="AH216" s="239" t="str">
        <f>IFERROR(VLOOKUP(AH214,'P1'!$B:$AP,31,FALSE),"")</f>
        <v/>
      </c>
      <c r="AI216" s="239" t="str">
        <f>IFERROR(VLOOKUP(AI214,'P1'!$B:$AP,31,FALSE),"")</f>
        <v/>
      </c>
      <c r="AJ216" s="239" t="str">
        <f>IFERROR(VLOOKUP(AJ214,'P1'!$B:$AP,31,FALSE),"")</f>
        <v/>
      </c>
      <c r="AK216" s="239" t="str">
        <f>IFERROR(VLOOKUP(AK214,'P1'!$B:$AP,31,FALSE),"")</f>
        <v/>
      </c>
      <c r="AL216" s="239" t="str">
        <f>IFERROR(VLOOKUP(AL214,'P1'!$B:$AP,31,FALSE),"")</f>
        <v/>
      </c>
      <c r="AM216" s="239" t="str">
        <f>IFERROR(VLOOKUP(AM214,'P1'!$B:$AP,31,FALSE),"")</f>
        <v/>
      </c>
      <c r="AN216" s="589"/>
      <c r="AO216" s="565"/>
      <c r="AP216" s="594"/>
      <c r="AQ216" s="595"/>
      <c r="AR216" s="565"/>
      <c r="AS216" s="211"/>
      <c r="AT216" s="206"/>
      <c r="AU216" s="242"/>
      <c r="AV216" s="242"/>
      <c r="AX216" s="242"/>
      <c r="AY216" s="242"/>
    </row>
    <row r="217" spans="1:51" ht="12" customHeight="1">
      <c r="A217" s="566">
        <v>66</v>
      </c>
      <c r="B217" s="569"/>
      <c r="C217" s="572"/>
      <c r="D217" s="575" t="s">
        <v>243</v>
      </c>
      <c r="E217" s="578"/>
      <c r="F217" s="581"/>
      <c r="G217" s="582"/>
      <c r="H217" s="236" t="s">
        <v>368</v>
      </c>
      <c r="I217" s="483"/>
      <c r="J217" s="483"/>
      <c r="K217" s="483"/>
      <c r="L217" s="483"/>
      <c r="M217" s="483"/>
      <c r="N217" s="483"/>
      <c r="O217" s="483"/>
      <c r="P217" s="483"/>
      <c r="Q217" s="483"/>
      <c r="R217" s="483"/>
      <c r="S217" s="483"/>
      <c r="T217" s="483"/>
      <c r="U217" s="483"/>
      <c r="V217" s="483"/>
      <c r="W217" s="483"/>
      <c r="X217" s="483"/>
      <c r="Y217" s="483"/>
      <c r="Z217" s="483"/>
      <c r="AA217" s="483"/>
      <c r="AB217" s="483"/>
      <c r="AC217" s="483"/>
      <c r="AD217" s="483"/>
      <c r="AE217" s="483"/>
      <c r="AF217" s="483"/>
      <c r="AG217" s="483"/>
      <c r="AH217" s="483"/>
      <c r="AI217" s="483"/>
      <c r="AJ217" s="483"/>
      <c r="AK217" s="483"/>
      <c r="AL217" s="483"/>
      <c r="AM217" s="483"/>
      <c r="AN217" s="587">
        <f>+SUM(I218:AM219)</f>
        <v>0</v>
      </c>
      <c r="AO217" s="563">
        <f>IF($AN$4="４週",AN217/4,AN217/(DAY(EOMONTH($I$20,0))/7))</f>
        <v>0</v>
      </c>
      <c r="AP217" s="590"/>
      <c r="AQ217" s="591"/>
      <c r="AR217" s="563" t="str">
        <f>IF(AN206="４週",AU218,AV218)</f>
        <v/>
      </c>
      <c r="AS217" s="211"/>
      <c r="AT217" s="206"/>
      <c r="AU217" s="237" t="s">
        <v>369</v>
      </c>
      <c r="AV217" s="237" t="s">
        <v>370</v>
      </c>
      <c r="AX217" s="237" t="s">
        <v>371</v>
      </c>
      <c r="AY217" s="237" t="s">
        <v>372</v>
      </c>
    </row>
    <row r="218" spans="1:51" ht="12" customHeight="1">
      <c r="A218" s="567"/>
      <c r="B218" s="570"/>
      <c r="C218" s="573"/>
      <c r="D218" s="576"/>
      <c r="E218" s="579"/>
      <c r="F218" s="583"/>
      <c r="G218" s="584"/>
      <c r="H218" s="238" t="s">
        <v>373</v>
      </c>
      <c r="I218" s="239" t="str">
        <f>IFERROR(VLOOKUP(I217,'P1'!$B:$AP,41,FALSE),"")</f>
        <v/>
      </c>
      <c r="J218" s="239" t="str">
        <f>IFERROR(VLOOKUP(J217,'P1'!$B:$AP,41,FALSE),"")</f>
        <v/>
      </c>
      <c r="K218" s="239" t="str">
        <f>IFERROR(VLOOKUP(K217,'P1'!$B:$AP,41,FALSE),"")</f>
        <v/>
      </c>
      <c r="L218" s="239" t="str">
        <f>IFERROR(VLOOKUP(L217,'P1'!$B:$AP,41,FALSE),"")</f>
        <v/>
      </c>
      <c r="M218" s="239" t="str">
        <f>IFERROR(VLOOKUP(M217,'P1'!$B:$AP,41,FALSE),"")</f>
        <v/>
      </c>
      <c r="N218" s="239" t="str">
        <f>IFERROR(VLOOKUP(N217,'P1'!$B:$AP,41,FALSE),"")</f>
        <v/>
      </c>
      <c r="O218" s="239" t="str">
        <f>IFERROR(VLOOKUP(O217,'P1'!$B:$AP,41,FALSE),"")</f>
        <v/>
      </c>
      <c r="P218" s="239" t="str">
        <f>IFERROR(VLOOKUP(P217,'P1'!$B:$AP,41,FALSE),"")</f>
        <v/>
      </c>
      <c r="Q218" s="239" t="str">
        <f>IFERROR(VLOOKUP(Q217,'P1'!$B:$AP,41,FALSE),"")</f>
        <v/>
      </c>
      <c r="R218" s="239" t="str">
        <f>IFERROR(VLOOKUP(R217,'P1'!$B:$AP,41,FALSE),"")</f>
        <v/>
      </c>
      <c r="S218" s="239" t="str">
        <f>IFERROR(VLOOKUP(S217,'P1'!$B:$AP,41,FALSE),"")</f>
        <v/>
      </c>
      <c r="T218" s="239" t="str">
        <f>IFERROR(VLOOKUP(T217,'P1'!$B:$AP,41,FALSE),"")</f>
        <v/>
      </c>
      <c r="U218" s="239" t="str">
        <f>IFERROR(VLOOKUP(U217,'P1'!$B:$AP,41,FALSE),"")</f>
        <v/>
      </c>
      <c r="V218" s="239" t="str">
        <f>IFERROR(VLOOKUP(V217,'P1'!$B:$AP,41,FALSE),"")</f>
        <v/>
      </c>
      <c r="W218" s="239" t="str">
        <f>IFERROR(VLOOKUP(W217,'P1'!$B:$AP,41,FALSE),"")</f>
        <v/>
      </c>
      <c r="X218" s="239" t="str">
        <f>IFERROR(VLOOKUP(X217,'P1'!$B:$AP,41,FALSE),"")</f>
        <v/>
      </c>
      <c r="Y218" s="239" t="str">
        <f>IFERROR(VLOOKUP(Y217,'P1'!$B:$AP,41,FALSE),"")</f>
        <v/>
      </c>
      <c r="Z218" s="239" t="str">
        <f>IFERROR(VLOOKUP(Z217,'P1'!$B:$AP,41,FALSE),"")</f>
        <v/>
      </c>
      <c r="AA218" s="239" t="str">
        <f>IFERROR(VLOOKUP(AA217,'P1'!$B:$AP,41,FALSE),"")</f>
        <v/>
      </c>
      <c r="AB218" s="239" t="str">
        <f>IFERROR(VLOOKUP(AB217,'P1'!$B:$AP,41,FALSE),"")</f>
        <v/>
      </c>
      <c r="AC218" s="239" t="str">
        <f>IFERROR(VLOOKUP(AC217,'P1'!$B:$AP,41,FALSE),"")</f>
        <v/>
      </c>
      <c r="AD218" s="239" t="str">
        <f>IFERROR(VLOOKUP(AD217,'P1'!$B:$AP,41,FALSE),"")</f>
        <v/>
      </c>
      <c r="AE218" s="239" t="str">
        <f>IFERROR(VLOOKUP(AE217,'P1'!$B:$AP,41,FALSE),"")</f>
        <v/>
      </c>
      <c r="AF218" s="239" t="str">
        <f>IFERROR(VLOOKUP(AF217,'P1'!$B:$AP,41,FALSE),"")</f>
        <v/>
      </c>
      <c r="AG218" s="239" t="str">
        <f>IFERROR(VLOOKUP(AG217,'P1'!$B:$AP,41,FALSE),"")</f>
        <v/>
      </c>
      <c r="AH218" s="239" t="str">
        <f>IFERROR(VLOOKUP(AH217,'P1'!$B:$AP,41,FALSE),"")</f>
        <v/>
      </c>
      <c r="AI218" s="239" t="str">
        <f>IFERROR(VLOOKUP(AI217,'P1'!$B:$AP,41,FALSE),"")</f>
        <v/>
      </c>
      <c r="AJ218" s="239" t="str">
        <f>IFERROR(VLOOKUP(AJ217,'P1'!$B:$AP,41,FALSE),"")</f>
        <v/>
      </c>
      <c r="AK218" s="239" t="str">
        <f>IFERROR(VLOOKUP(AK217,'P1'!$B:$AP,41,FALSE),"")</f>
        <v/>
      </c>
      <c r="AL218" s="239" t="str">
        <f>IFERROR(VLOOKUP(AL217,'P1'!$B:$AP,41,FALSE),"")</f>
        <v/>
      </c>
      <c r="AM218" s="239" t="str">
        <f>IFERROR(VLOOKUP(AM217,'P1'!$B:$AP,41,FALSE),"")</f>
        <v/>
      </c>
      <c r="AN218" s="588"/>
      <c r="AO218" s="564"/>
      <c r="AP218" s="592"/>
      <c r="AQ218" s="593"/>
      <c r="AR218" s="564"/>
      <c r="AS218" s="211"/>
      <c r="AT218" s="206"/>
      <c r="AU218" s="240" t="str">
        <f>IFERROR(IF($D217="□",ROUNDDOWN($AO217/$AK$7,1),ROUNDDOWN($AO217/$AK$9,1)),"")</f>
        <v/>
      </c>
      <c r="AV218" s="240" t="str">
        <f>IFERROR(IF($D217="□",ROUNDDOWN($AN217/$AO$7,1),ROUNDDOWN($AN217/$AO$9,1)),"")</f>
        <v/>
      </c>
      <c r="AX218" s="240" t="str">
        <f>IFERROR(IF($D217="□",(VLOOKUP(F217,'[8]ますた君 '!$C:$E,3,FALSE)/($AK$7*4)),(VLOOKUP(F217,'[8]ますた君 '!$C:$E,3,FALSE)/($AK$9*4))),"")</f>
        <v/>
      </c>
      <c r="AY218" s="240" t="str">
        <f>IFERROR(IF($D217="□",(VLOOKUP(F217,'[8]ますた君 '!$C:$E,3,FALSE)/$AO$7),(VLOOKUP(F217,'[8]ますた君 '!$C:$E,3,FALSE)/$AO$9)),"")</f>
        <v/>
      </c>
    </row>
    <row r="219" spans="1:51" ht="12" customHeight="1">
      <c r="A219" s="568"/>
      <c r="B219" s="571"/>
      <c r="C219" s="574"/>
      <c r="D219" s="577"/>
      <c r="E219" s="580"/>
      <c r="F219" s="585"/>
      <c r="G219" s="586"/>
      <c r="H219" s="241" t="s">
        <v>374</v>
      </c>
      <c r="I219" s="239" t="str">
        <f>IFERROR(VLOOKUP(I217,'P1'!$B:$AP,31,FALSE),"")</f>
        <v/>
      </c>
      <c r="J219" s="239" t="str">
        <f>IFERROR(VLOOKUP(J217,'P1'!$B:$AP,31,FALSE),"")</f>
        <v/>
      </c>
      <c r="K219" s="239" t="str">
        <f>IFERROR(VLOOKUP(K217,'P1'!$B:$AP,31,FALSE),"")</f>
        <v/>
      </c>
      <c r="L219" s="239" t="str">
        <f>IFERROR(VLOOKUP(L217,'P1'!$B:$AP,31,FALSE),"")</f>
        <v/>
      </c>
      <c r="M219" s="239" t="str">
        <f>IFERROR(VLOOKUP(M217,'P1'!$B:$AP,31,FALSE),"")</f>
        <v/>
      </c>
      <c r="N219" s="239" t="str">
        <f>IFERROR(VLOOKUP(N217,'P1'!$B:$AP,31,FALSE),"")</f>
        <v/>
      </c>
      <c r="O219" s="239" t="str">
        <f>IFERROR(VLOOKUP(O217,'P1'!$B:$AP,31,FALSE),"")</f>
        <v/>
      </c>
      <c r="P219" s="239" t="str">
        <f>IFERROR(VLOOKUP(P217,'P1'!$B:$AP,31,FALSE),"")</f>
        <v/>
      </c>
      <c r="Q219" s="239" t="str">
        <f>IFERROR(VLOOKUP(Q217,'P1'!$B:$AP,31,FALSE),"")</f>
        <v/>
      </c>
      <c r="R219" s="239" t="str">
        <f>IFERROR(VLOOKUP(R217,'P1'!$B:$AP,31,FALSE),"")</f>
        <v/>
      </c>
      <c r="S219" s="239" t="str">
        <f>IFERROR(VLOOKUP(S217,'P1'!$B:$AP,31,FALSE),"")</f>
        <v/>
      </c>
      <c r="T219" s="239" t="str">
        <f>IFERROR(VLOOKUP(T217,'P1'!$B:$AP,31,FALSE),"")</f>
        <v/>
      </c>
      <c r="U219" s="239" t="str">
        <f>IFERROR(VLOOKUP(U217,'P1'!$B:$AP,31,FALSE),"")</f>
        <v/>
      </c>
      <c r="V219" s="239" t="str">
        <f>IFERROR(VLOOKUP(V217,'P1'!$B:$AP,31,FALSE),"")</f>
        <v/>
      </c>
      <c r="W219" s="239" t="str">
        <f>IFERROR(VLOOKUP(W217,'P1'!$B:$AP,31,FALSE),"")</f>
        <v/>
      </c>
      <c r="X219" s="239" t="str">
        <f>IFERROR(VLOOKUP(X217,'P1'!$B:$AP,31,FALSE),"")</f>
        <v/>
      </c>
      <c r="Y219" s="239" t="str">
        <f>IFERROR(VLOOKUP(Y217,'P1'!$B:$AP,31,FALSE),"")</f>
        <v/>
      </c>
      <c r="Z219" s="239" t="str">
        <f>IFERROR(VLOOKUP(Z217,'P1'!$B:$AP,31,FALSE),"")</f>
        <v/>
      </c>
      <c r="AA219" s="239" t="str">
        <f>IFERROR(VLOOKUP(AA217,'P1'!$B:$AP,31,FALSE),"")</f>
        <v/>
      </c>
      <c r="AB219" s="239" t="str">
        <f>IFERROR(VLOOKUP(AB217,'P1'!$B:$AP,31,FALSE),"")</f>
        <v/>
      </c>
      <c r="AC219" s="239" t="str">
        <f>IFERROR(VLOOKUP(AC217,'P1'!$B:$AP,31,FALSE),"")</f>
        <v/>
      </c>
      <c r="AD219" s="239" t="str">
        <f>IFERROR(VLOOKUP(AD217,'P1'!$B:$AP,31,FALSE),"")</f>
        <v/>
      </c>
      <c r="AE219" s="239" t="str">
        <f>IFERROR(VLOOKUP(AE217,'P1'!$B:$AP,31,FALSE),"")</f>
        <v/>
      </c>
      <c r="AF219" s="239" t="str">
        <f>IFERROR(VLOOKUP(AF217,'P1'!$B:$AP,31,FALSE),"")</f>
        <v/>
      </c>
      <c r="AG219" s="239" t="str">
        <f>IFERROR(VLOOKUP(AG217,'P1'!$B:$AP,31,FALSE),"")</f>
        <v/>
      </c>
      <c r="AH219" s="239" t="str">
        <f>IFERROR(VLOOKUP(AH217,'P1'!$B:$AP,31,FALSE),"")</f>
        <v/>
      </c>
      <c r="AI219" s="239" t="str">
        <f>IFERROR(VLOOKUP(AI217,'P1'!$B:$AP,31,FALSE),"")</f>
        <v/>
      </c>
      <c r="AJ219" s="239" t="str">
        <f>IFERROR(VLOOKUP(AJ217,'P1'!$B:$AP,31,FALSE),"")</f>
        <v/>
      </c>
      <c r="AK219" s="239" t="str">
        <f>IFERROR(VLOOKUP(AK217,'P1'!$B:$AP,31,FALSE),"")</f>
        <v/>
      </c>
      <c r="AL219" s="239" t="str">
        <f>IFERROR(VLOOKUP(AL217,'P1'!$B:$AP,31,FALSE),"")</f>
        <v/>
      </c>
      <c r="AM219" s="239" t="str">
        <f>IFERROR(VLOOKUP(AM217,'P1'!$B:$AP,31,FALSE),"")</f>
        <v/>
      </c>
      <c r="AN219" s="589"/>
      <c r="AO219" s="565"/>
      <c r="AP219" s="594"/>
      <c r="AQ219" s="595"/>
      <c r="AR219" s="565"/>
      <c r="AS219" s="211"/>
      <c r="AT219" s="206"/>
      <c r="AU219" s="242"/>
      <c r="AV219" s="242"/>
      <c r="AX219" s="242"/>
      <c r="AY219" s="242"/>
    </row>
    <row r="220" spans="1:51" ht="12" customHeight="1">
      <c r="A220" s="566">
        <v>67</v>
      </c>
      <c r="B220" s="569"/>
      <c r="C220" s="572"/>
      <c r="D220" s="575" t="s">
        <v>243</v>
      </c>
      <c r="E220" s="578"/>
      <c r="F220" s="581"/>
      <c r="G220" s="582"/>
      <c r="H220" s="236" t="s">
        <v>368</v>
      </c>
      <c r="I220" s="483"/>
      <c r="J220" s="483"/>
      <c r="K220" s="483"/>
      <c r="L220" s="483"/>
      <c r="M220" s="483"/>
      <c r="N220" s="483"/>
      <c r="O220" s="483"/>
      <c r="P220" s="483"/>
      <c r="Q220" s="483"/>
      <c r="R220" s="483"/>
      <c r="S220" s="483"/>
      <c r="T220" s="483"/>
      <c r="U220" s="483"/>
      <c r="V220" s="483"/>
      <c r="W220" s="483"/>
      <c r="X220" s="483"/>
      <c r="Y220" s="483"/>
      <c r="Z220" s="483"/>
      <c r="AA220" s="483"/>
      <c r="AB220" s="483"/>
      <c r="AC220" s="483"/>
      <c r="AD220" s="483"/>
      <c r="AE220" s="483"/>
      <c r="AF220" s="483"/>
      <c r="AG220" s="483"/>
      <c r="AH220" s="483"/>
      <c r="AI220" s="483"/>
      <c r="AJ220" s="483"/>
      <c r="AK220" s="483"/>
      <c r="AL220" s="483"/>
      <c r="AM220" s="483"/>
      <c r="AN220" s="587">
        <f>+SUM(I221:AM222)</f>
        <v>0</v>
      </c>
      <c r="AO220" s="563">
        <f>IF($AN$4="４週",AN220/4,AN220/(DAY(EOMONTH($I$20,0))/7))</f>
        <v>0</v>
      </c>
      <c r="AP220" s="590"/>
      <c r="AQ220" s="591"/>
      <c r="AR220" s="563" t="str">
        <f>IF(AN209="４週",AU221,AV221)</f>
        <v/>
      </c>
      <c r="AS220" s="211"/>
      <c r="AT220" s="206"/>
      <c r="AU220" s="237" t="s">
        <v>369</v>
      </c>
      <c r="AV220" s="237" t="s">
        <v>370</v>
      </c>
      <c r="AX220" s="237" t="s">
        <v>371</v>
      </c>
      <c r="AY220" s="237" t="s">
        <v>372</v>
      </c>
    </row>
    <row r="221" spans="1:51" ht="12" customHeight="1">
      <c r="A221" s="567"/>
      <c r="B221" s="570"/>
      <c r="C221" s="573"/>
      <c r="D221" s="576"/>
      <c r="E221" s="579"/>
      <c r="F221" s="583"/>
      <c r="G221" s="584"/>
      <c r="H221" s="238" t="s">
        <v>373</v>
      </c>
      <c r="I221" s="239" t="str">
        <f>IFERROR(VLOOKUP(I220,'P1'!$B:$AP,41,FALSE),"")</f>
        <v/>
      </c>
      <c r="J221" s="239" t="str">
        <f>IFERROR(VLOOKUP(J220,'P1'!$B:$AP,41,FALSE),"")</f>
        <v/>
      </c>
      <c r="K221" s="239" t="str">
        <f>IFERROR(VLOOKUP(K220,'P1'!$B:$AP,41,FALSE),"")</f>
        <v/>
      </c>
      <c r="L221" s="239" t="str">
        <f>IFERROR(VLOOKUP(L220,'P1'!$B:$AP,41,FALSE),"")</f>
        <v/>
      </c>
      <c r="M221" s="239" t="str">
        <f>IFERROR(VLOOKUP(M220,'P1'!$B:$AP,41,FALSE),"")</f>
        <v/>
      </c>
      <c r="N221" s="239" t="str">
        <f>IFERROR(VLOOKUP(N220,'P1'!$B:$AP,41,FALSE),"")</f>
        <v/>
      </c>
      <c r="O221" s="239" t="str">
        <f>IFERROR(VLOOKUP(O220,'P1'!$B:$AP,41,FALSE),"")</f>
        <v/>
      </c>
      <c r="P221" s="239" t="str">
        <f>IFERROR(VLOOKUP(P220,'P1'!$B:$AP,41,FALSE),"")</f>
        <v/>
      </c>
      <c r="Q221" s="239" t="str">
        <f>IFERROR(VLOOKUP(Q220,'P1'!$B:$AP,41,FALSE),"")</f>
        <v/>
      </c>
      <c r="R221" s="239" t="str">
        <f>IFERROR(VLOOKUP(R220,'P1'!$B:$AP,41,FALSE),"")</f>
        <v/>
      </c>
      <c r="S221" s="239" t="str">
        <f>IFERROR(VLOOKUP(S220,'P1'!$B:$AP,41,FALSE),"")</f>
        <v/>
      </c>
      <c r="T221" s="239" t="str">
        <f>IFERROR(VLOOKUP(T220,'P1'!$B:$AP,41,FALSE),"")</f>
        <v/>
      </c>
      <c r="U221" s="239" t="str">
        <f>IFERROR(VLOOKUP(U220,'P1'!$B:$AP,41,FALSE),"")</f>
        <v/>
      </c>
      <c r="V221" s="239" t="str">
        <f>IFERROR(VLOOKUP(V220,'P1'!$B:$AP,41,FALSE),"")</f>
        <v/>
      </c>
      <c r="W221" s="239" t="str">
        <f>IFERROR(VLOOKUP(W220,'P1'!$B:$AP,41,FALSE),"")</f>
        <v/>
      </c>
      <c r="X221" s="239" t="str">
        <f>IFERROR(VLOOKUP(X220,'P1'!$B:$AP,41,FALSE),"")</f>
        <v/>
      </c>
      <c r="Y221" s="239" t="str">
        <f>IFERROR(VLOOKUP(Y220,'P1'!$B:$AP,41,FALSE),"")</f>
        <v/>
      </c>
      <c r="Z221" s="239" t="str">
        <f>IFERROR(VLOOKUP(Z220,'P1'!$B:$AP,41,FALSE),"")</f>
        <v/>
      </c>
      <c r="AA221" s="239" t="str">
        <f>IFERROR(VLOOKUP(AA220,'P1'!$B:$AP,41,FALSE),"")</f>
        <v/>
      </c>
      <c r="AB221" s="239" t="str">
        <f>IFERROR(VLOOKUP(AB220,'P1'!$B:$AP,41,FALSE),"")</f>
        <v/>
      </c>
      <c r="AC221" s="239" t="str">
        <f>IFERROR(VLOOKUP(AC220,'P1'!$B:$AP,41,FALSE),"")</f>
        <v/>
      </c>
      <c r="AD221" s="239" t="str">
        <f>IFERROR(VLOOKUP(AD220,'P1'!$B:$AP,41,FALSE),"")</f>
        <v/>
      </c>
      <c r="AE221" s="239" t="str">
        <f>IFERROR(VLOOKUP(AE220,'P1'!$B:$AP,41,FALSE),"")</f>
        <v/>
      </c>
      <c r="AF221" s="239" t="str">
        <f>IFERROR(VLOOKUP(AF220,'P1'!$B:$AP,41,FALSE),"")</f>
        <v/>
      </c>
      <c r="AG221" s="239" t="str">
        <f>IFERROR(VLOOKUP(AG220,'P1'!$B:$AP,41,FALSE),"")</f>
        <v/>
      </c>
      <c r="AH221" s="239" t="str">
        <f>IFERROR(VLOOKUP(AH220,'P1'!$B:$AP,41,FALSE),"")</f>
        <v/>
      </c>
      <c r="AI221" s="239" t="str">
        <f>IFERROR(VLOOKUP(AI220,'P1'!$B:$AP,41,FALSE),"")</f>
        <v/>
      </c>
      <c r="AJ221" s="239" t="str">
        <f>IFERROR(VLOOKUP(AJ220,'P1'!$B:$AP,41,FALSE),"")</f>
        <v/>
      </c>
      <c r="AK221" s="239" t="str">
        <f>IFERROR(VLOOKUP(AK220,'P1'!$B:$AP,41,FALSE),"")</f>
        <v/>
      </c>
      <c r="AL221" s="239" t="str">
        <f>IFERROR(VLOOKUP(AL220,'P1'!$B:$AP,41,FALSE),"")</f>
        <v/>
      </c>
      <c r="AM221" s="239" t="str">
        <f>IFERROR(VLOOKUP(AM220,'P1'!$B:$AP,41,FALSE),"")</f>
        <v/>
      </c>
      <c r="AN221" s="588"/>
      <c r="AO221" s="564"/>
      <c r="AP221" s="592"/>
      <c r="AQ221" s="593"/>
      <c r="AR221" s="564"/>
      <c r="AS221" s="211"/>
      <c r="AT221" s="206"/>
      <c r="AU221" s="240" t="str">
        <f>IFERROR(IF($D220="□",ROUNDDOWN($AO220/$AK$7,1),ROUNDDOWN($AO220/$AK$9,1)),"")</f>
        <v/>
      </c>
      <c r="AV221" s="240" t="str">
        <f>IFERROR(IF($D220="□",ROUNDDOWN($AN220/$AO$7,1),ROUNDDOWN($AN220/$AO$9,1)),"")</f>
        <v/>
      </c>
      <c r="AX221" s="240" t="str">
        <f>IFERROR(IF($D220="□",(VLOOKUP(F220,'[8]ますた君 '!$C:$E,3,FALSE)/($AK$7*4)),(VLOOKUP(F220,'[8]ますた君 '!$C:$E,3,FALSE)/($AK$9*4))),"")</f>
        <v/>
      </c>
      <c r="AY221" s="240" t="str">
        <f>IFERROR(IF($D220="□",(VLOOKUP(F220,'[8]ますた君 '!$C:$E,3,FALSE)/$AO$7),(VLOOKUP(F220,'[8]ますた君 '!$C:$E,3,FALSE)/$AO$9)),"")</f>
        <v/>
      </c>
    </row>
    <row r="222" spans="1:51" ht="12" customHeight="1">
      <c r="A222" s="568"/>
      <c r="B222" s="571"/>
      <c r="C222" s="574"/>
      <c r="D222" s="577"/>
      <c r="E222" s="580"/>
      <c r="F222" s="585"/>
      <c r="G222" s="586"/>
      <c r="H222" s="241" t="s">
        <v>374</v>
      </c>
      <c r="I222" s="239" t="str">
        <f>IFERROR(VLOOKUP(I220,'P1'!$B:$AP,31,FALSE),"")</f>
        <v/>
      </c>
      <c r="J222" s="239" t="str">
        <f>IFERROR(VLOOKUP(J220,'P1'!$B:$AP,31,FALSE),"")</f>
        <v/>
      </c>
      <c r="K222" s="239" t="str">
        <f>IFERROR(VLOOKUP(K220,'P1'!$B:$AP,31,FALSE),"")</f>
        <v/>
      </c>
      <c r="L222" s="239" t="str">
        <f>IFERROR(VLOOKUP(L220,'P1'!$B:$AP,31,FALSE),"")</f>
        <v/>
      </c>
      <c r="M222" s="239" t="str">
        <f>IFERROR(VLOOKUP(M220,'P1'!$B:$AP,31,FALSE),"")</f>
        <v/>
      </c>
      <c r="N222" s="239" t="str">
        <f>IFERROR(VLOOKUP(N220,'P1'!$B:$AP,31,FALSE),"")</f>
        <v/>
      </c>
      <c r="O222" s="239" t="str">
        <f>IFERROR(VLOOKUP(O220,'P1'!$B:$AP,31,FALSE),"")</f>
        <v/>
      </c>
      <c r="P222" s="239" t="str">
        <f>IFERROR(VLOOKUP(P220,'P1'!$B:$AP,31,FALSE),"")</f>
        <v/>
      </c>
      <c r="Q222" s="239" t="str">
        <f>IFERROR(VLOOKUP(Q220,'P1'!$B:$AP,31,FALSE),"")</f>
        <v/>
      </c>
      <c r="R222" s="239" t="str">
        <f>IFERROR(VLOOKUP(R220,'P1'!$B:$AP,31,FALSE),"")</f>
        <v/>
      </c>
      <c r="S222" s="239" t="str">
        <f>IFERROR(VLOOKUP(S220,'P1'!$B:$AP,31,FALSE),"")</f>
        <v/>
      </c>
      <c r="T222" s="239" t="str">
        <f>IFERROR(VLOOKUP(T220,'P1'!$B:$AP,31,FALSE),"")</f>
        <v/>
      </c>
      <c r="U222" s="239" t="str">
        <f>IFERROR(VLOOKUP(U220,'P1'!$B:$AP,31,FALSE),"")</f>
        <v/>
      </c>
      <c r="V222" s="239" t="str">
        <f>IFERROR(VLOOKUP(V220,'P1'!$B:$AP,31,FALSE),"")</f>
        <v/>
      </c>
      <c r="W222" s="239" t="str">
        <f>IFERROR(VLOOKUP(W220,'P1'!$B:$AP,31,FALSE),"")</f>
        <v/>
      </c>
      <c r="X222" s="239" t="str">
        <f>IFERROR(VLOOKUP(X220,'P1'!$B:$AP,31,FALSE),"")</f>
        <v/>
      </c>
      <c r="Y222" s="239" t="str">
        <f>IFERROR(VLOOKUP(Y220,'P1'!$B:$AP,31,FALSE),"")</f>
        <v/>
      </c>
      <c r="Z222" s="239" t="str">
        <f>IFERROR(VLOOKUP(Z220,'P1'!$B:$AP,31,FALSE),"")</f>
        <v/>
      </c>
      <c r="AA222" s="239" t="str">
        <f>IFERROR(VLOOKUP(AA220,'P1'!$B:$AP,31,FALSE),"")</f>
        <v/>
      </c>
      <c r="AB222" s="239" t="str">
        <f>IFERROR(VLOOKUP(AB220,'P1'!$B:$AP,31,FALSE),"")</f>
        <v/>
      </c>
      <c r="AC222" s="239" t="str">
        <f>IFERROR(VLOOKUP(AC220,'P1'!$B:$AP,31,FALSE),"")</f>
        <v/>
      </c>
      <c r="AD222" s="239" t="str">
        <f>IFERROR(VLOOKUP(AD220,'P1'!$B:$AP,31,FALSE),"")</f>
        <v/>
      </c>
      <c r="AE222" s="239" t="str">
        <f>IFERROR(VLOOKUP(AE220,'P1'!$B:$AP,31,FALSE),"")</f>
        <v/>
      </c>
      <c r="AF222" s="239" t="str">
        <f>IFERROR(VLOOKUP(AF220,'P1'!$B:$AP,31,FALSE),"")</f>
        <v/>
      </c>
      <c r="AG222" s="239" t="str">
        <f>IFERROR(VLOOKUP(AG220,'P1'!$B:$AP,31,FALSE),"")</f>
        <v/>
      </c>
      <c r="AH222" s="239" t="str">
        <f>IFERROR(VLOOKUP(AH220,'P1'!$B:$AP,31,FALSE),"")</f>
        <v/>
      </c>
      <c r="AI222" s="239" t="str">
        <f>IFERROR(VLOOKUP(AI220,'P1'!$B:$AP,31,FALSE),"")</f>
        <v/>
      </c>
      <c r="AJ222" s="239" t="str">
        <f>IFERROR(VLOOKUP(AJ220,'P1'!$B:$AP,31,FALSE),"")</f>
        <v/>
      </c>
      <c r="AK222" s="239" t="str">
        <f>IFERROR(VLOOKUP(AK220,'P1'!$B:$AP,31,FALSE),"")</f>
        <v/>
      </c>
      <c r="AL222" s="239" t="str">
        <f>IFERROR(VLOOKUP(AL220,'P1'!$B:$AP,31,FALSE),"")</f>
        <v/>
      </c>
      <c r="AM222" s="239" t="str">
        <f>IFERROR(VLOOKUP(AM220,'P1'!$B:$AP,31,FALSE),"")</f>
        <v/>
      </c>
      <c r="AN222" s="589"/>
      <c r="AO222" s="565"/>
      <c r="AP222" s="594"/>
      <c r="AQ222" s="595"/>
      <c r="AR222" s="565"/>
      <c r="AS222" s="211"/>
      <c r="AT222" s="206"/>
      <c r="AU222" s="242"/>
      <c r="AV222" s="242"/>
      <c r="AX222" s="242"/>
      <c r="AY222" s="242"/>
    </row>
    <row r="223" spans="1:51" ht="12" customHeight="1">
      <c r="A223" s="566">
        <v>68</v>
      </c>
      <c r="B223" s="569"/>
      <c r="C223" s="572"/>
      <c r="D223" s="575" t="s">
        <v>243</v>
      </c>
      <c r="E223" s="578"/>
      <c r="F223" s="581"/>
      <c r="G223" s="582"/>
      <c r="H223" s="236" t="s">
        <v>368</v>
      </c>
      <c r="I223" s="483"/>
      <c r="J223" s="483"/>
      <c r="K223" s="483"/>
      <c r="L223" s="483"/>
      <c r="M223" s="483"/>
      <c r="N223" s="483"/>
      <c r="O223" s="483"/>
      <c r="P223" s="483"/>
      <c r="Q223" s="483"/>
      <c r="R223" s="483"/>
      <c r="S223" s="483"/>
      <c r="T223" s="483"/>
      <c r="U223" s="483"/>
      <c r="V223" s="483"/>
      <c r="W223" s="483"/>
      <c r="X223" s="483"/>
      <c r="Y223" s="483"/>
      <c r="Z223" s="483"/>
      <c r="AA223" s="483"/>
      <c r="AB223" s="483"/>
      <c r="AC223" s="483"/>
      <c r="AD223" s="483"/>
      <c r="AE223" s="483"/>
      <c r="AF223" s="483"/>
      <c r="AG223" s="483"/>
      <c r="AH223" s="483"/>
      <c r="AI223" s="483"/>
      <c r="AJ223" s="483"/>
      <c r="AK223" s="483"/>
      <c r="AL223" s="483"/>
      <c r="AM223" s="483"/>
      <c r="AN223" s="587">
        <f>+SUM(I224:AM225)</f>
        <v>0</v>
      </c>
      <c r="AO223" s="563">
        <f>IF($AN$4="４週",AN223/4,AN223/(DAY(EOMONTH($I$20,0))/7))</f>
        <v>0</v>
      </c>
      <c r="AP223" s="590"/>
      <c r="AQ223" s="591"/>
      <c r="AR223" s="563" t="str">
        <f>IF(AN212="４週",AU224,AV224)</f>
        <v/>
      </c>
      <c r="AS223" s="211"/>
      <c r="AT223" s="206"/>
      <c r="AU223" s="237" t="s">
        <v>369</v>
      </c>
      <c r="AV223" s="237" t="s">
        <v>370</v>
      </c>
      <c r="AX223" s="237" t="s">
        <v>371</v>
      </c>
      <c r="AY223" s="237" t="s">
        <v>372</v>
      </c>
    </row>
    <row r="224" spans="1:51" ht="12" customHeight="1">
      <c r="A224" s="567"/>
      <c r="B224" s="570"/>
      <c r="C224" s="573"/>
      <c r="D224" s="576"/>
      <c r="E224" s="579"/>
      <c r="F224" s="583"/>
      <c r="G224" s="584"/>
      <c r="H224" s="238" t="s">
        <v>373</v>
      </c>
      <c r="I224" s="239" t="str">
        <f>IFERROR(VLOOKUP(I223,'P1'!$B:$AP,41,FALSE),"")</f>
        <v/>
      </c>
      <c r="J224" s="239" t="str">
        <f>IFERROR(VLOOKUP(J223,'P1'!$B:$AP,41,FALSE),"")</f>
        <v/>
      </c>
      <c r="K224" s="239" t="str">
        <f>IFERROR(VLOOKUP(K223,'P1'!$B:$AP,41,FALSE),"")</f>
        <v/>
      </c>
      <c r="L224" s="239" t="str">
        <f>IFERROR(VLOOKUP(L223,'P1'!$B:$AP,41,FALSE),"")</f>
        <v/>
      </c>
      <c r="M224" s="239" t="str">
        <f>IFERROR(VLOOKUP(M223,'P1'!$B:$AP,41,FALSE),"")</f>
        <v/>
      </c>
      <c r="N224" s="239" t="str">
        <f>IFERROR(VLOOKUP(N223,'P1'!$B:$AP,41,FALSE),"")</f>
        <v/>
      </c>
      <c r="O224" s="239" t="str">
        <f>IFERROR(VLOOKUP(O223,'P1'!$B:$AP,41,FALSE),"")</f>
        <v/>
      </c>
      <c r="P224" s="239" t="str">
        <f>IFERROR(VLOOKUP(P223,'P1'!$B:$AP,41,FALSE),"")</f>
        <v/>
      </c>
      <c r="Q224" s="239" t="str">
        <f>IFERROR(VLOOKUP(Q223,'P1'!$B:$AP,41,FALSE),"")</f>
        <v/>
      </c>
      <c r="R224" s="239" t="str">
        <f>IFERROR(VLOOKUP(R223,'P1'!$B:$AP,41,FALSE),"")</f>
        <v/>
      </c>
      <c r="S224" s="239" t="str">
        <f>IFERROR(VLOOKUP(S223,'P1'!$B:$AP,41,FALSE),"")</f>
        <v/>
      </c>
      <c r="T224" s="239" t="str">
        <f>IFERROR(VLOOKUP(T223,'P1'!$B:$AP,41,FALSE),"")</f>
        <v/>
      </c>
      <c r="U224" s="239" t="str">
        <f>IFERROR(VLOOKUP(U223,'P1'!$B:$AP,41,FALSE),"")</f>
        <v/>
      </c>
      <c r="V224" s="239" t="str">
        <f>IFERROR(VLOOKUP(V223,'P1'!$B:$AP,41,FALSE),"")</f>
        <v/>
      </c>
      <c r="W224" s="239" t="str">
        <f>IFERROR(VLOOKUP(W223,'P1'!$B:$AP,41,FALSE),"")</f>
        <v/>
      </c>
      <c r="X224" s="239" t="str">
        <f>IFERROR(VLOOKUP(X223,'P1'!$B:$AP,41,FALSE),"")</f>
        <v/>
      </c>
      <c r="Y224" s="239" t="str">
        <f>IFERROR(VLOOKUP(Y223,'P1'!$B:$AP,41,FALSE),"")</f>
        <v/>
      </c>
      <c r="Z224" s="239" t="str">
        <f>IFERROR(VLOOKUP(Z223,'P1'!$B:$AP,41,FALSE),"")</f>
        <v/>
      </c>
      <c r="AA224" s="239" t="str">
        <f>IFERROR(VLOOKUP(AA223,'P1'!$B:$AP,41,FALSE),"")</f>
        <v/>
      </c>
      <c r="AB224" s="239" t="str">
        <f>IFERROR(VLOOKUP(AB223,'P1'!$B:$AP,41,FALSE),"")</f>
        <v/>
      </c>
      <c r="AC224" s="239" t="str">
        <f>IFERROR(VLOOKUP(AC223,'P1'!$B:$AP,41,FALSE),"")</f>
        <v/>
      </c>
      <c r="AD224" s="239" t="str">
        <f>IFERROR(VLOOKUP(AD223,'P1'!$B:$AP,41,FALSE),"")</f>
        <v/>
      </c>
      <c r="AE224" s="239" t="str">
        <f>IFERROR(VLOOKUP(AE223,'P1'!$B:$AP,41,FALSE),"")</f>
        <v/>
      </c>
      <c r="AF224" s="239" t="str">
        <f>IFERROR(VLOOKUP(AF223,'P1'!$B:$AP,41,FALSE),"")</f>
        <v/>
      </c>
      <c r="AG224" s="239" t="str">
        <f>IFERROR(VLOOKUP(AG223,'P1'!$B:$AP,41,FALSE),"")</f>
        <v/>
      </c>
      <c r="AH224" s="239" t="str">
        <f>IFERROR(VLOOKUP(AH223,'P1'!$B:$AP,41,FALSE),"")</f>
        <v/>
      </c>
      <c r="AI224" s="239" t="str">
        <f>IFERROR(VLOOKUP(AI223,'P1'!$B:$AP,41,FALSE),"")</f>
        <v/>
      </c>
      <c r="AJ224" s="239" t="str">
        <f>IFERROR(VLOOKUP(AJ223,'P1'!$B:$AP,41,FALSE),"")</f>
        <v/>
      </c>
      <c r="AK224" s="239" t="str">
        <f>IFERROR(VLOOKUP(AK223,'P1'!$B:$AP,41,FALSE),"")</f>
        <v/>
      </c>
      <c r="AL224" s="239" t="str">
        <f>IFERROR(VLOOKUP(AL223,'P1'!$B:$AP,41,FALSE),"")</f>
        <v/>
      </c>
      <c r="AM224" s="239" t="str">
        <f>IFERROR(VLOOKUP(AM223,'P1'!$B:$AP,41,FALSE),"")</f>
        <v/>
      </c>
      <c r="AN224" s="588"/>
      <c r="AO224" s="564"/>
      <c r="AP224" s="592"/>
      <c r="AQ224" s="593"/>
      <c r="AR224" s="564"/>
      <c r="AS224" s="211"/>
      <c r="AT224" s="206"/>
      <c r="AU224" s="240" t="str">
        <f>IFERROR(IF($D223="□",ROUNDDOWN($AO223/$AK$7,1),ROUNDDOWN($AO223/$AK$9,1)),"")</f>
        <v/>
      </c>
      <c r="AV224" s="240" t="str">
        <f>IFERROR(IF($D223="□",ROUNDDOWN($AN223/$AO$7,1),ROUNDDOWN($AN223/$AO$9,1)),"")</f>
        <v/>
      </c>
      <c r="AX224" s="240" t="str">
        <f>IFERROR(IF($D223="□",(VLOOKUP(F223,'[8]ますた君 '!$C:$E,3,FALSE)/($AK$7*4)),(VLOOKUP(F223,'[8]ますた君 '!$C:$E,3,FALSE)/($AK$9*4))),"")</f>
        <v/>
      </c>
      <c r="AY224" s="240" t="str">
        <f>IFERROR(IF($D223="□",(VLOOKUP(F223,'[8]ますた君 '!$C:$E,3,FALSE)/$AO$7),(VLOOKUP(F223,'[8]ますた君 '!$C:$E,3,FALSE)/$AO$9)),"")</f>
        <v/>
      </c>
    </row>
    <row r="225" spans="1:51" ht="12" customHeight="1">
      <c r="A225" s="568"/>
      <c r="B225" s="571"/>
      <c r="C225" s="574"/>
      <c r="D225" s="577"/>
      <c r="E225" s="580"/>
      <c r="F225" s="585"/>
      <c r="G225" s="586"/>
      <c r="H225" s="241" t="s">
        <v>374</v>
      </c>
      <c r="I225" s="239" t="str">
        <f>IFERROR(VLOOKUP(I223,'P1'!$B:$AP,31,FALSE),"")</f>
        <v/>
      </c>
      <c r="J225" s="239" t="str">
        <f>IFERROR(VLOOKUP(J223,'P1'!$B:$AP,31,FALSE),"")</f>
        <v/>
      </c>
      <c r="K225" s="239" t="str">
        <f>IFERROR(VLOOKUP(K223,'P1'!$B:$AP,31,FALSE),"")</f>
        <v/>
      </c>
      <c r="L225" s="239" t="str">
        <f>IFERROR(VLOOKUP(L223,'P1'!$B:$AP,31,FALSE),"")</f>
        <v/>
      </c>
      <c r="M225" s="239" t="str">
        <f>IFERROR(VLOOKUP(M223,'P1'!$B:$AP,31,FALSE),"")</f>
        <v/>
      </c>
      <c r="N225" s="239" t="str">
        <f>IFERROR(VLOOKUP(N223,'P1'!$B:$AP,31,FALSE),"")</f>
        <v/>
      </c>
      <c r="O225" s="239" t="str">
        <f>IFERROR(VLOOKUP(O223,'P1'!$B:$AP,31,FALSE),"")</f>
        <v/>
      </c>
      <c r="P225" s="239" t="str">
        <f>IFERROR(VLOOKUP(P223,'P1'!$B:$AP,31,FALSE),"")</f>
        <v/>
      </c>
      <c r="Q225" s="239" t="str">
        <f>IFERROR(VLOOKUP(Q223,'P1'!$B:$AP,31,FALSE),"")</f>
        <v/>
      </c>
      <c r="R225" s="239" t="str">
        <f>IFERROR(VLOOKUP(R223,'P1'!$B:$AP,31,FALSE),"")</f>
        <v/>
      </c>
      <c r="S225" s="239" t="str">
        <f>IFERROR(VLOOKUP(S223,'P1'!$B:$AP,31,FALSE),"")</f>
        <v/>
      </c>
      <c r="T225" s="239" t="str">
        <f>IFERROR(VLOOKUP(T223,'P1'!$B:$AP,31,FALSE),"")</f>
        <v/>
      </c>
      <c r="U225" s="239" t="str">
        <f>IFERROR(VLOOKUP(U223,'P1'!$B:$AP,31,FALSE),"")</f>
        <v/>
      </c>
      <c r="V225" s="239" t="str">
        <f>IFERROR(VLOOKUP(V223,'P1'!$B:$AP,31,FALSE),"")</f>
        <v/>
      </c>
      <c r="W225" s="239" t="str">
        <f>IFERROR(VLOOKUP(W223,'P1'!$B:$AP,31,FALSE),"")</f>
        <v/>
      </c>
      <c r="X225" s="239" t="str">
        <f>IFERROR(VLOOKUP(X223,'P1'!$B:$AP,31,FALSE),"")</f>
        <v/>
      </c>
      <c r="Y225" s="239" t="str">
        <f>IFERROR(VLOOKUP(Y223,'P1'!$B:$AP,31,FALSE),"")</f>
        <v/>
      </c>
      <c r="Z225" s="239" t="str">
        <f>IFERROR(VLOOKUP(Z223,'P1'!$B:$AP,31,FALSE),"")</f>
        <v/>
      </c>
      <c r="AA225" s="239" t="str">
        <f>IFERROR(VLOOKUP(AA223,'P1'!$B:$AP,31,FALSE),"")</f>
        <v/>
      </c>
      <c r="AB225" s="239" t="str">
        <f>IFERROR(VLOOKUP(AB223,'P1'!$B:$AP,31,FALSE),"")</f>
        <v/>
      </c>
      <c r="AC225" s="239" t="str">
        <f>IFERROR(VLOOKUP(AC223,'P1'!$B:$AP,31,FALSE),"")</f>
        <v/>
      </c>
      <c r="AD225" s="239" t="str">
        <f>IFERROR(VLOOKUP(AD223,'P1'!$B:$AP,31,FALSE),"")</f>
        <v/>
      </c>
      <c r="AE225" s="239" t="str">
        <f>IFERROR(VLOOKUP(AE223,'P1'!$B:$AP,31,FALSE),"")</f>
        <v/>
      </c>
      <c r="AF225" s="239" t="str">
        <f>IFERROR(VLOOKUP(AF223,'P1'!$B:$AP,31,FALSE),"")</f>
        <v/>
      </c>
      <c r="AG225" s="239" t="str">
        <f>IFERROR(VLOOKUP(AG223,'P1'!$B:$AP,31,FALSE),"")</f>
        <v/>
      </c>
      <c r="AH225" s="239" t="str">
        <f>IFERROR(VLOOKUP(AH223,'P1'!$B:$AP,31,FALSE),"")</f>
        <v/>
      </c>
      <c r="AI225" s="239" t="str">
        <f>IFERROR(VLOOKUP(AI223,'P1'!$B:$AP,31,FALSE),"")</f>
        <v/>
      </c>
      <c r="AJ225" s="239" t="str">
        <f>IFERROR(VLOOKUP(AJ223,'P1'!$B:$AP,31,FALSE),"")</f>
        <v/>
      </c>
      <c r="AK225" s="239" t="str">
        <f>IFERROR(VLOOKUP(AK223,'P1'!$B:$AP,31,FALSE),"")</f>
        <v/>
      </c>
      <c r="AL225" s="239" t="str">
        <f>IFERROR(VLOOKUP(AL223,'P1'!$B:$AP,31,FALSE),"")</f>
        <v/>
      </c>
      <c r="AM225" s="239" t="str">
        <f>IFERROR(VLOOKUP(AM223,'P1'!$B:$AP,31,FALSE),"")</f>
        <v/>
      </c>
      <c r="AN225" s="589"/>
      <c r="AO225" s="565"/>
      <c r="AP225" s="594"/>
      <c r="AQ225" s="595"/>
      <c r="AR225" s="565"/>
      <c r="AS225" s="211"/>
      <c r="AT225" s="206"/>
      <c r="AU225" s="242"/>
      <c r="AV225" s="242"/>
      <c r="AX225" s="242"/>
      <c r="AY225" s="242"/>
    </row>
    <row r="226" spans="1:51" ht="12" customHeight="1">
      <c r="A226" s="566">
        <v>69</v>
      </c>
      <c r="B226" s="569"/>
      <c r="C226" s="572"/>
      <c r="D226" s="575" t="s">
        <v>243</v>
      </c>
      <c r="E226" s="578"/>
      <c r="F226" s="581"/>
      <c r="G226" s="582"/>
      <c r="H226" s="236" t="s">
        <v>368</v>
      </c>
      <c r="I226" s="483"/>
      <c r="J226" s="483"/>
      <c r="K226" s="483"/>
      <c r="L226" s="483"/>
      <c r="M226" s="483"/>
      <c r="N226" s="483"/>
      <c r="O226" s="483"/>
      <c r="P226" s="483"/>
      <c r="Q226" s="483"/>
      <c r="R226" s="483"/>
      <c r="S226" s="483"/>
      <c r="T226" s="483"/>
      <c r="U226" s="483"/>
      <c r="V226" s="483"/>
      <c r="W226" s="483"/>
      <c r="X226" s="483"/>
      <c r="Y226" s="483"/>
      <c r="Z226" s="483"/>
      <c r="AA226" s="483"/>
      <c r="AB226" s="483"/>
      <c r="AC226" s="483"/>
      <c r="AD226" s="483"/>
      <c r="AE226" s="483"/>
      <c r="AF226" s="483"/>
      <c r="AG226" s="483"/>
      <c r="AH226" s="483"/>
      <c r="AI226" s="483"/>
      <c r="AJ226" s="483"/>
      <c r="AK226" s="483"/>
      <c r="AL226" s="483"/>
      <c r="AM226" s="483"/>
      <c r="AN226" s="587">
        <f>+SUM(I227:AM228)</f>
        <v>0</v>
      </c>
      <c r="AO226" s="563">
        <f>IF($AN$4="４週",AN226/4,AN226/(DAY(EOMONTH($I$20,0))/7))</f>
        <v>0</v>
      </c>
      <c r="AP226" s="590"/>
      <c r="AQ226" s="591"/>
      <c r="AR226" s="563" t="str">
        <f>IF(AN215="４週",AU227,AV227)</f>
        <v/>
      </c>
      <c r="AS226" s="211"/>
      <c r="AT226" s="206"/>
      <c r="AU226" s="237" t="s">
        <v>369</v>
      </c>
      <c r="AV226" s="237" t="s">
        <v>370</v>
      </c>
      <c r="AX226" s="237" t="s">
        <v>371</v>
      </c>
      <c r="AY226" s="237" t="s">
        <v>372</v>
      </c>
    </row>
    <row r="227" spans="1:51" ht="12" customHeight="1">
      <c r="A227" s="567"/>
      <c r="B227" s="570"/>
      <c r="C227" s="573"/>
      <c r="D227" s="576"/>
      <c r="E227" s="579"/>
      <c r="F227" s="583"/>
      <c r="G227" s="584"/>
      <c r="H227" s="238" t="s">
        <v>373</v>
      </c>
      <c r="I227" s="239" t="str">
        <f>IFERROR(VLOOKUP(I226,'P1'!$B:$AP,41,FALSE),"")</f>
        <v/>
      </c>
      <c r="J227" s="239" t="str">
        <f>IFERROR(VLOOKUP(J226,'P1'!$B:$AP,41,FALSE),"")</f>
        <v/>
      </c>
      <c r="K227" s="239" t="str">
        <f>IFERROR(VLOOKUP(K226,'P1'!$B:$AP,41,FALSE),"")</f>
        <v/>
      </c>
      <c r="L227" s="239" t="str">
        <f>IFERROR(VLOOKUP(L226,'P1'!$B:$AP,41,FALSE),"")</f>
        <v/>
      </c>
      <c r="M227" s="239" t="str">
        <f>IFERROR(VLOOKUP(M226,'P1'!$B:$AP,41,FALSE),"")</f>
        <v/>
      </c>
      <c r="N227" s="239" t="str">
        <f>IFERROR(VLOOKUP(N226,'P1'!$B:$AP,41,FALSE),"")</f>
        <v/>
      </c>
      <c r="O227" s="239" t="str">
        <f>IFERROR(VLOOKUP(O226,'P1'!$B:$AP,41,FALSE),"")</f>
        <v/>
      </c>
      <c r="P227" s="239" t="str">
        <f>IFERROR(VLOOKUP(P226,'P1'!$B:$AP,41,FALSE),"")</f>
        <v/>
      </c>
      <c r="Q227" s="239" t="str">
        <f>IFERROR(VLOOKUP(Q226,'P1'!$B:$AP,41,FALSE),"")</f>
        <v/>
      </c>
      <c r="R227" s="239" t="str">
        <f>IFERROR(VLOOKUP(R226,'P1'!$B:$AP,41,FALSE),"")</f>
        <v/>
      </c>
      <c r="S227" s="239" t="str">
        <f>IFERROR(VLOOKUP(S226,'P1'!$B:$AP,41,FALSE),"")</f>
        <v/>
      </c>
      <c r="T227" s="239" t="str">
        <f>IFERROR(VLOOKUP(T226,'P1'!$B:$AP,41,FALSE),"")</f>
        <v/>
      </c>
      <c r="U227" s="239" t="str">
        <f>IFERROR(VLOOKUP(U226,'P1'!$B:$AP,41,FALSE),"")</f>
        <v/>
      </c>
      <c r="V227" s="239" t="str">
        <f>IFERROR(VLOOKUP(V226,'P1'!$B:$AP,41,FALSE),"")</f>
        <v/>
      </c>
      <c r="W227" s="239" t="str">
        <f>IFERROR(VLOOKUP(W226,'P1'!$B:$AP,41,FALSE),"")</f>
        <v/>
      </c>
      <c r="X227" s="239" t="str">
        <f>IFERROR(VLOOKUP(X226,'P1'!$B:$AP,41,FALSE),"")</f>
        <v/>
      </c>
      <c r="Y227" s="239" t="str">
        <f>IFERROR(VLOOKUP(Y226,'P1'!$B:$AP,41,FALSE),"")</f>
        <v/>
      </c>
      <c r="Z227" s="239" t="str">
        <f>IFERROR(VLOOKUP(Z226,'P1'!$B:$AP,41,FALSE),"")</f>
        <v/>
      </c>
      <c r="AA227" s="239" t="str">
        <f>IFERROR(VLOOKUP(AA226,'P1'!$B:$AP,41,FALSE),"")</f>
        <v/>
      </c>
      <c r="AB227" s="239" t="str">
        <f>IFERROR(VLOOKUP(AB226,'P1'!$B:$AP,41,FALSE),"")</f>
        <v/>
      </c>
      <c r="AC227" s="239" t="str">
        <f>IFERROR(VLOOKUP(AC226,'P1'!$B:$AP,41,FALSE),"")</f>
        <v/>
      </c>
      <c r="AD227" s="239" t="str">
        <f>IFERROR(VLOOKUP(AD226,'P1'!$B:$AP,41,FALSE),"")</f>
        <v/>
      </c>
      <c r="AE227" s="239" t="str">
        <f>IFERROR(VLOOKUP(AE226,'P1'!$B:$AP,41,FALSE),"")</f>
        <v/>
      </c>
      <c r="AF227" s="239" t="str">
        <f>IFERROR(VLOOKUP(AF226,'P1'!$B:$AP,41,FALSE),"")</f>
        <v/>
      </c>
      <c r="AG227" s="239" t="str">
        <f>IFERROR(VLOOKUP(AG226,'P1'!$B:$AP,41,FALSE),"")</f>
        <v/>
      </c>
      <c r="AH227" s="239" t="str">
        <f>IFERROR(VLOOKUP(AH226,'P1'!$B:$AP,41,FALSE),"")</f>
        <v/>
      </c>
      <c r="AI227" s="239" t="str">
        <f>IFERROR(VLOOKUP(AI226,'P1'!$B:$AP,41,FALSE),"")</f>
        <v/>
      </c>
      <c r="AJ227" s="239" t="str">
        <f>IFERROR(VLOOKUP(AJ226,'P1'!$B:$AP,41,FALSE),"")</f>
        <v/>
      </c>
      <c r="AK227" s="239" t="str">
        <f>IFERROR(VLOOKUP(AK226,'P1'!$B:$AP,41,FALSE),"")</f>
        <v/>
      </c>
      <c r="AL227" s="239" t="str">
        <f>IFERROR(VLOOKUP(AL226,'P1'!$B:$AP,41,FALSE),"")</f>
        <v/>
      </c>
      <c r="AM227" s="239" t="str">
        <f>IFERROR(VLOOKUP(AM226,'P1'!$B:$AP,41,FALSE),"")</f>
        <v/>
      </c>
      <c r="AN227" s="588"/>
      <c r="AO227" s="564"/>
      <c r="AP227" s="592"/>
      <c r="AQ227" s="593"/>
      <c r="AR227" s="564"/>
      <c r="AU227" s="240" t="str">
        <f>IFERROR(IF($D226="□",ROUNDDOWN($AO226/$AK$7,1),ROUNDDOWN($AO226/$AK$9,1)),"")</f>
        <v/>
      </c>
      <c r="AV227" s="240" t="str">
        <f>IFERROR(IF($D226="□",ROUNDDOWN($AN226/$AO$7,1),ROUNDDOWN($AN226/$AO$9,1)),"")</f>
        <v/>
      </c>
      <c r="AX227" s="240" t="str">
        <f>IFERROR(IF($D226="□",(VLOOKUP(F226,'[8]ますた君 '!$C:$E,3,FALSE)/($AK$7*4)),(VLOOKUP(F226,'[8]ますた君 '!$C:$E,3,FALSE)/($AK$9*4))),"")</f>
        <v/>
      </c>
      <c r="AY227" s="240" t="str">
        <f>IFERROR(IF($D226="□",(VLOOKUP(F226,'[8]ますた君 '!$C:$E,3,FALSE)/$AO$7),(VLOOKUP(F226,'[8]ますた君 '!$C:$E,3,FALSE)/$AO$9)),"")</f>
        <v/>
      </c>
    </row>
    <row r="228" spans="1:51" ht="12" customHeight="1">
      <c r="A228" s="568"/>
      <c r="B228" s="571"/>
      <c r="C228" s="574"/>
      <c r="D228" s="577"/>
      <c r="E228" s="580"/>
      <c r="F228" s="585"/>
      <c r="G228" s="586"/>
      <c r="H228" s="241" t="s">
        <v>374</v>
      </c>
      <c r="I228" s="239" t="str">
        <f>IFERROR(VLOOKUP(I226,'P1'!$B:$AP,31,FALSE),"")</f>
        <v/>
      </c>
      <c r="J228" s="239" t="str">
        <f>IFERROR(VLOOKUP(J226,'P1'!$B:$AP,31,FALSE),"")</f>
        <v/>
      </c>
      <c r="K228" s="239" t="str">
        <f>IFERROR(VLOOKUP(K226,'P1'!$B:$AP,31,FALSE),"")</f>
        <v/>
      </c>
      <c r="L228" s="239" t="str">
        <f>IFERROR(VLOOKUP(L226,'P1'!$B:$AP,31,FALSE),"")</f>
        <v/>
      </c>
      <c r="M228" s="239" t="str">
        <f>IFERROR(VLOOKUP(M226,'P1'!$B:$AP,31,FALSE),"")</f>
        <v/>
      </c>
      <c r="N228" s="239" t="str">
        <f>IFERROR(VLOOKUP(N226,'P1'!$B:$AP,31,FALSE),"")</f>
        <v/>
      </c>
      <c r="O228" s="239" t="str">
        <f>IFERROR(VLOOKUP(O226,'P1'!$B:$AP,31,FALSE),"")</f>
        <v/>
      </c>
      <c r="P228" s="239" t="str">
        <f>IFERROR(VLOOKUP(P226,'P1'!$B:$AP,31,FALSE),"")</f>
        <v/>
      </c>
      <c r="Q228" s="239" t="str">
        <f>IFERROR(VLOOKUP(Q226,'P1'!$B:$AP,31,FALSE),"")</f>
        <v/>
      </c>
      <c r="R228" s="239" t="str">
        <f>IFERROR(VLOOKUP(R226,'P1'!$B:$AP,31,FALSE),"")</f>
        <v/>
      </c>
      <c r="S228" s="239" t="str">
        <f>IFERROR(VLOOKUP(S226,'P1'!$B:$AP,31,FALSE),"")</f>
        <v/>
      </c>
      <c r="T228" s="239" t="str">
        <f>IFERROR(VLOOKUP(T226,'P1'!$B:$AP,31,FALSE),"")</f>
        <v/>
      </c>
      <c r="U228" s="239" t="str">
        <f>IFERROR(VLOOKUP(U226,'P1'!$B:$AP,31,FALSE),"")</f>
        <v/>
      </c>
      <c r="V228" s="239" t="str">
        <f>IFERROR(VLOOKUP(V226,'P1'!$B:$AP,31,FALSE),"")</f>
        <v/>
      </c>
      <c r="W228" s="239" t="str">
        <f>IFERROR(VLOOKUP(W226,'P1'!$B:$AP,31,FALSE),"")</f>
        <v/>
      </c>
      <c r="X228" s="239" t="str">
        <f>IFERROR(VLOOKUP(X226,'P1'!$B:$AP,31,FALSE),"")</f>
        <v/>
      </c>
      <c r="Y228" s="239" t="str">
        <f>IFERROR(VLOOKUP(Y226,'P1'!$B:$AP,31,FALSE),"")</f>
        <v/>
      </c>
      <c r="Z228" s="239" t="str">
        <f>IFERROR(VLOOKUP(Z226,'P1'!$B:$AP,31,FALSE),"")</f>
        <v/>
      </c>
      <c r="AA228" s="239" t="str">
        <f>IFERROR(VLOOKUP(AA226,'P1'!$B:$AP,31,FALSE),"")</f>
        <v/>
      </c>
      <c r="AB228" s="239" t="str">
        <f>IFERROR(VLOOKUP(AB226,'P1'!$B:$AP,31,FALSE),"")</f>
        <v/>
      </c>
      <c r="AC228" s="239" t="str">
        <f>IFERROR(VLOOKUP(AC226,'P1'!$B:$AP,31,FALSE),"")</f>
        <v/>
      </c>
      <c r="AD228" s="239" t="str">
        <f>IFERROR(VLOOKUP(AD226,'P1'!$B:$AP,31,FALSE),"")</f>
        <v/>
      </c>
      <c r="AE228" s="239" t="str">
        <f>IFERROR(VLOOKUP(AE226,'P1'!$B:$AP,31,FALSE),"")</f>
        <v/>
      </c>
      <c r="AF228" s="239" t="str">
        <f>IFERROR(VLOOKUP(AF226,'P1'!$B:$AP,31,FALSE),"")</f>
        <v/>
      </c>
      <c r="AG228" s="239" t="str">
        <f>IFERROR(VLOOKUP(AG226,'P1'!$B:$AP,31,FALSE),"")</f>
        <v/>
      </c>
      <c r="AH228" s="239" t="str">
        <f>IFERROR(VLOOKUP(AH226,'P1'!$B:$AP,31,FALSE),"")</f>
        <v/>
      </c>
      <c r="AI228" s="239" t="str">
        <f>IFERROR(VLOOKUP(AI226,'P1'!$B:$AP,31,FALSE),"")</f>
        <v/>
      </c>
      <c r="AJ228" s="239" t="str">
        <f>IFERROR(VLOOKUP(AJ226,'P1'!$B:$AP,31,FALSE),"")</f>
        <v/>
      </c>
      <c r="AK228" s="239" t="str">
        <f>IFERROR(VLOOKUP(AK226,'P1'!$B:$AP,31,FALSE),"")</f>
        <v/>
      </c>
      <c r="AL228" s="239" t="str">
        <f>IFERROR(VLOOKUP(AL226,'P1'!$B:$AP,31,FALSE),"")</f>
        <v/>
      </c>
      <c r="AM228" s="239" t="str">
        <f>IFERROR(VLOOKUP(AM226,'P1'!$B:$AP,31,FALSE),"")</f>
        <v/>
      </c>
      <c r="AN228" s="589"/>
      <c r="AO228" s="565"/>
      <c r="AP228" s="594"/>
      <c r="AQ228" s="595"/>
      <c r="AR228" s="565"/>
      <c r="AU228" s="242"/>
      <c r="AV228" s="242"/>
      <c r="AX228" s="242"/>
      <c r="AY228" s="242"/>
    </row>
    <row r="229" spans="1:51" ht="12" customHeight="1">
      <c r="A229" s="566">
        <v>70</v>
      </c>
      <c r="B229" s="569"/>
      <c r="C229" s="572"/>
      <c r="D229" s="575" t="s">
        <v>243</v>
      </c>
      <c r="E229" s="578"/>
      <c r="F229" s="581"/>
      <c r="G229" s="582"/>
      <c r="H229" s="236" t="s">
        <v>368</v>
      </c>
      <c r="I229" s="483"/>
      <c r="J229" s="483"/>
      <c r="K229" s="483"/>
      <c r="L229" s="483"/>
      <c r="M229" s="483"/>
      <c r="N229" s="483"/>
      <c r="O229" s="483"/>
      <c r="P229" s="483"/>
      <c r="Q229" s="483"/>
      <c r="R229" s="483"/>
      <c r="S229" s="483"/>
      <c r="T229" s="483"/>
      <c r="U229" s="483"/>
      <c r="V229" s="483"/>
      <c r="W229" s="483"/>
      <c r="X229" s="483"/>
      <c r="Y229" s="483"/>
      <c r="Z229" s="483"/>
      <c r="AA229" s="483"/>
      <c r="AB229" s="483"/>
      <c r="AC229" s="483"/>
      <c r="AD229" s="483"/>
      <c r="AE229" s="483"/>
      <c r="AF229" s="483"/>
      <c r="AG229" s="483"/>
      <c r="AH229" s="483"/>
      <c r="AI229" s="483"/>
      <c r="AJ229" s="483"/>
      <c r="AK229" s="483"/>
      <c r="AL229" s="483"/>
      <c r="AM229" s="483"/>
      <c r="AN229" s="587">
        <f>+SUM(I230:AM231)</f>
        <v>0</v>
      </c>
      <c r="AO229" s="563">
        <f>IF($AN$4="４週",AN229/4,AN229/(DAY(EOMONTH($I$20,0))/7))</f>
        <v>0</v>
      </c>
      <c r="AP229" s="590"/>
      <c r="AQ229" s="591"/>
      <c r="AR229" s="563" t="str">
        <f>IF(AN218="４週",AU230,AV230)</f>
        <v/>
      </c>
      <c r="AU229" s="237" t="s">
        <v>369</v>
      </c>
      <c r="AV229" s="237" t="s">
        <v>370</v>
      </c>
      <c r="AX229" s="237" t="s">
        <v>371</v>
      </c>
      <c r="AY229" s="237" t="s">
        <v>372</v>
      </c>
    </row>
    <row r="230" spans="1:51" ht="12" customHeight="1">
      <c r="A230" s="567"/>
      <c r="B230" s="570"/>
      <c r="C230" s="573"/>
      <c r="D230" s="576"/>
      <c r="E230" s="579"/>
      <c r="F230" s="583"/>
      <c r="G230" s="584"/>
      <c r="H230" s="238" t="s">
        <v>373</v>
      </c>
      <c r="I230" s="239" t="str">
        <f>IFERROR(VLOOKUP(I229,'P1'!$B:$AP,41,FALSE),"")</f>
        <v/>
      </c>
      <c r="J230" s="239" t="str">
        <f>IFERROR(VLOOKUP(J229,'P1'!$B:$AP,41,FALSE),"")</f>
        <v/>
      </c>
      <c r="K230" s="239" t="str">
        <f>IFERROR(VLOOKUP(K229,'P1'!$B:$AP,41,FALSE),"")</f>
        <v/>
      </c>
      <c r="L230" s="239" t="str">
        <f>IFERROR(VLOOKUP(L229,'P1'!$B:$AP,41,FALSE),"")</f>
        <v/>
      </c>
      <c r="M230" s="239" t="str">
        <f>IFERROR(VLOOKUP(M229,'P1'!$B:$AP,41,FALSE),"")</f>
        <v/>
      </c>
      <c r="N230" s="239" t="str">
        <f>IFERROR(VLOOKUP(N229,'P1'!$B:$AP,41,FALSE),"")</f>
        <v/>
      </c>
      <c r="O230" s="239" t="str">
        <f>IFERROR(VLOOKUP(O229,'P1'!$B:$AP,41,FALSE),"")</f>
        <v/>
      </c>
      <c r="P230" s="239" t="str">
        <f>IFERROR(VLOOKUP(P229,'P1'!$B:$AP,41,FALSE),"")</f>
        <v/>
      </c>
      <c r="Q230" s="239" t="str">
        <f>IFERROR(VLOOKUP(Q229,'P1'!$B:$AP,41,FALSE),"")</f>
        <v/>
      </c>
      <c r="R230" s="239" t="str">
        <f>IFERROR(VLOOKUP(R229,'P1'!$B:$AP,41,FALSE),"")</f>
        <v/>
      </c>
      <c r="S230" s="239" t="str">
        <f>IFERROR(VLOOKUP(S229,'P1'!$B:$AP,41,FALSE),"")</f>
        <v/>
      </c>
      <c r="T230" s="239" t="str">
        <f>IFERROR(VLOOKUP(T229,'P1'!$B:$AP,41,FALSE),"")</f>
        <v/>
      </c>
      <c r="U230" s="239" t="str">
        <f>IFERROR(VLOOKUP(U229,'P1'!$B:$AP,41,FALSE),"")</f>
        <v/>
      </c>
      <c r="V230" s="239" t="str">
        <f>IFERROR(VLOOKUP(V229,'P1'!$B:$AP,41,FALSE),"")</f>
        <v/>
      </c>
      <c r="W230" s="239" t="str">
        <f>IFERROR(VLOOKUP(W229,'P1'!$B:$AP,41,FALSE),"")</f>
        <v/>
      </c>
      <c r="X230" s="239" t="str">
        <f>IFERROR(VLOOKUP(X229,'P1'!$B:$AP,41,FALSE),"")</f>
        <v/>
      </c>
      <c r="Y230" s="239" t="str">
        <f>IFERROR(VLOOKUP(Y229,'P1'!$B:$AP,41,FALSE),"")</f>
        <v/>
      </c>
      <c r="Z230" s="239" t="str">
        <f>IFERROR(VLOOKUP(Z229,'P1'!$B:$AP,41,FALSE),"")</f>
        <v/>
      </c>
      <c r="AA230" s="239" t="str">
        <f>IFERROR(VLOOKUP(AA229,'P1'!$B:$AP,41,FALSE),"")</f>
        <v/>
      </c>
      <c r="AB230" s="239" t="str">
        <f>IFERROR(VLOOKUP(AB229,'P1'!$B:$AP,41,FALSE),"")</f>
        <v/>
      </c>
      <c r="AC230" s="239" t="str">
        <f>IFERROR(VLOOKUP(AC229,'P1'!$B:$AP,41,FALSE),"")</f>
        <v/>
      </c>
      <c r="AD230" s="239" t="str">
        <f>IFERROR(VLOOKUP(AD229,'P1'!$B:$AP,41,FALSE),"")</f>
        <v/>
      </c>
      <c r="AE230" s="239" t="str">
        <f>IFERROR(VLOOKUP(AE229,'P1'!$B:$AP,41,FALSE),"")</f>
        <v/>
      </c>
      <c r="AF230" s="239" t="str">
        <f>IFERROR(VLOOKUP(AF229,'P1'!$B:$AP,41,FALSE),"")</f>
        <v/>
      </c>
      <c r="AG230" s="239" t="str">
        <f>IFERROR(VLOOKUP(AG229,'P1'!$B:$AP,41,FALSE),"")</f>
        <v/>
      </c>
      <c r="AH230" s="239" t="str">
        <f>IFERROR(VLOOKUP(AH229,'P1'!$B:$AP,41,FALSE),"")</f>
        <v/>
      </c>
      <c r="AI230" s="239" t="str">
        <f>IFERROR(VLOOKUP(AI229,'P1'!$B:$AP,41,FALSE),"")</f>
        <v/>
      </c>
      <c r="AJ230" s="239" t="str">
        <f>IFERROR(VLOOKUP(AJ229,'P1'!$B:$AP,41,FALSE),"")</f>
        <v/>
      </c>
      <c r="AK230" s="239" t="str">
        <f>IFERROR(VLOOKUP(AK229,'P1'!$B:$AP,41,FALSE),"")</f>
        <v/>
      </c>
      <c r="AL230" s="239" t="str">
        <f>IFERROR(VLOOKUP(AL229,'P1'!$B:$AP,41,FALSE),"")</f>
        <v/>
      </c>
      <c r="AM230" s="239" t="str">
        <f>IFERROR(VLOOKUP(AM229,'P1'!$B:$AP,41,FALSE),"")</f>
        <v/>
      </c>
      <c r="AN230" s="588"/>
      <c r="AO230" s="564"/>
      <c r="AP230" s="592"/>
      <c r="AQ230" s="593"/>
      <c r="AR230" s="564"/>
      <c r="AU230" s="240" t="str">
        <f>IFERROR(IF($D229="□",ROUNDDOWN($AO229/$AK$7,1),ROUNDDOWN($AO229/$AK$9,1)),"")</f>
        <v/>
      </c>
      <c r="AV230" s="240" t="str">
        <f>IFERROR(IF($D229="□",ROUNDDOWN($AN229/$AO$7,1),ROUNDDOWN($AN229/$AO$9,1)),"")</f>
        <v/>
      </c>
      <c r="AX230" s="240" t="str">
        <f>IFERROR(IF($D229="□",(VLOOKUP(F229,'[8]ますた君 '!$C:$E,3,FALSE)/($AK$7*4)),(VLOOKUP(F229,'[8]ますた君 '!$C:$E,3,FALSE)/($AK$9*4))),"")</f>
        <v/>
      </c>
      <c r="AY230" s="240" t="str">
        <f>IFERROR(IF($D229="□",(VLOOKUP(F229,'[8]ますた君 '!$C:$E,3,FALSE)/$AO$7),(VLOOKUP(F229,'[8]ますた君 '!$C:$E,3,FALSE)/$AO$9)),"")</f>
        <v/>
      </c>
    </row>
    <row r="231" spans="1:51" ht="12" customHeight="1">
      <c r="A231" s="568"/>
      <c r="B231" s="571"/>
      <c r="C231" s="574"/>
      <c r="D231" s="577"/>
      <c r="E231" s="580"/>
      <c r="F231" s="585"/>
      <c r="G231" s="586"/>
      <c r="H231" s="241" t="s">
        <v>374</v>
      </c>
      <c r="I231" s="239" t="str">
        <f>IFERROR(VLOOKUP(I229,'P1'!$B:$AP,31,FALSE),"")</f>
        <v/>
      </c>
      <c r="J231" s="239" t="str">
        <f>IFERROR(VLOOKUP(J229,'P1'!$B:$AP,31,FALSE),"")</f>
        <v/>
      </c>
      <c r="K231" s="239" t="str">
        <f>IFERROR(VLOOKUP(K229,'P1'!$B:$AP,31,FALSE),"")</f>
        <v/>
      </c>
      <c r="L231" s="239" t="str">
        <f>IFERROR(VLOOKUP(L229,'P1'!$B:$AP,31,FALSE),"")</f>
        <v/>
      </c>
      <c r="M231" s="239" t="str">
        <f>IFERROR(VLOOKUP(M229,'P1'!$B:$AP,31,FALSE),"")</f>
        <v/>
      </c>
      <c r="N231" s="239" t="str">
        <f>IFERROR(VLOOKUP(N229,'P1'!$B:$AP,31,FALSE),"")</f>
        <v/>
      </c>
      <c r="O231" s="239" t="str">
        <f>IFERROR(VLOOKUP(O229,'P1'!$B:$AP,31,FALSE),"")</f>
        <v/>
      </c>
      <c r="P231" s="239" t="str">
        <f>IFERROR(VLOOKUP(P229,'P1'!$B:$AP,31,FALSE),"")</f>
        <v/>
      </c>
      <c r="Q231" s="239" t="str">
        <f>IFERROR(VLOOKUP(Q229,'P1'!$B:$AP,31,FALSE),"")</f>
        <v/>
      </c>
      <c r="R231" s="239" t="str">
        <f>IFERROR(VLOOKUP(R229,'P1'!$B:$AP,31,FALSE),"")</f>
        <v/>
      </c>
      <c r="S231" s="239" t="str">
        <f>IFERROR(VLOOKUP(S229,'P1'!$B:$AP,31,FALSE),"")</f>
        <v/>
      </c>
      <c r="T231" s="239" t="str">
        <f>IFERROR(VLOOKUP(T229,'P1'!$B:$AP,31,FALSE),"")</f>
        <v/>
      </c>
      <c r="U231" s="239" t="str">
        <f>IFERROR(VLOOKUP(U229,'P1'!$B:$AP,31,FALSE),"")</f>
        <v/>
      </c>
      <c r="V231" s="239" t="str">
        <f>IFERROR(VLOOKUP(V229,'P1'!$B:$AP,31,FALSE),"")</f>
        <v/>
      </c>
      <c r="W231" s="239" t="str">
        <f>IFERROR(VLOOKUP(W229,'P1'!$B:$AP,31,FALSE),"")</f>
        <v/>
      </c>
      <c r="X231" s="239" t="str">
        <f>IFERROR(VLOOKUP(X229,'P1'!$B:$AP,31,FALSE),"")</f>
        <v/>
      </c>
      <c r="Y231" s="239" t="str">
        <f>IFERROR(VLOOKUP(Y229,'P1'!$B:$AP,31,FALSE),"")</f>
        <v/>
      </c>
      <c r="Z231" s="239" t="str">
        <f>IFERROR(VLOOKUP(Z229,'P1'!$B:$AP,31,FALSE),"")</f>
        <v/>
      </c>
      <c r="AA231" s="239" t="str">
        <f>IFERROR(VLOOKUP(AA229,'P1'!$B:$AP,31,FALSE),"")</f>
        <v/>
      </c>
      <c r="AB231" s="239" t="str">
        <f>IFERROR(VLOOKUP(AB229,'P1'!$B:$AP,31,FALSE),"")</f>
        <v/>
      </c>
      <c r="AC231" s="239" t="str">
        <f>IFERROR(VLOOKUP(AC229,'P1'!$B:$AP,31,FALSE),"")</f>
        <v/>
      </c>
      <c r="AD231" s="239" t="str">
        <f>IFERROR(VLOOKUP(AD229,'P1'!$B:$AP,31,FALSE),"")</f>
        <v/>
      </c>
      <c r="AE231" s="239" t="str">
        <f>IFERROR(VLOOKUP(AE229,'P1'!$B:$AP,31,FALSE),"")</f>
        <v/>
      </c>
      <c r="AF231" s="239" t="str">
        <f>IFERROR(VLOOKUP(AF229,'P1'!$B:$AP,31,FALSE),"")</f>
        <v/>
      </c>
      <c r="AG231" s="239" t="str">
        <f>IFERROR(VLOOKUP(AG229,'P1'!$B:$AP,31,FALSE),"")</f>
        <v/>
      </c>
      <c r="AH231" s="239" t="str">
        <f>IFERROR(VLOOKUP(AH229,'P1'!$B:$AP,31,FALSE),"")</f>
        <v/>
      </c>
      <c r="AI231" s="239" t="str">
        <f>IFERROR(VLOOKUP(AI229,'P1'!$B:$AP,31,FALSE),"")</f>
        <v/>
      </c>
      <c r="AJ231" s="239" t="str">
        <f>IFERROR(VLOOKUP(AJ229,'P1'!$B:$AP,31,FALSE),"")</f>
        <v/>
      </c>
      <c r="AK231" s="239" t="str">
        <f>IFERROR(VLOOKUP(AK229,'P1'!$B:$AP,31,FALSE),"")</f>
        <v/>
      </c>
      <c r="AL231" s="239" t="str">
        <f>IFERROR(VLOOKUP(AL229,'P1'!$B:$AP,31,FALSE),"")</f>
        <v/>
      </c>
      <c r="AM231" s="239" t="str">
        <f>IFERROR(VLOOKUP(AM229,'P1'!$B:$AP,31,FALSE),"")</f>
        <v/>
      </c>
      <c r="AN231" s="589"/>
      <c r="AO231" s="565"/>
      <c r="AP231" s="594"/>
      <c r="AQ231" s="595"/>
      <c r="AR231" s="565"/>
      <c r="AU231" s="242"/>
      <c r="AV231" s="242"/>
      <c r="AX231" s="242"/>
      <c r="AY231" s="242"/>
    </row>
    <row r="232" spans="1:51" ht="12" customHeight="1">
      <c r="A232" s="566">
        <v>71</v>
      </c>
      <c r="B232" s="569"/>
      <c r="C232" s="572"/>
      <c r="D232" s="575" t="s">
        <v>243</v>
      </c>
      <c r="E232" s="578"/>
      <c r="F232" s="581"/>
      <c r="G232" s="582"/>
      <c r="H232" s="236" t="s">
        <v>368</v>
      </c>
      <c r="I232" s="483"/>
      <c r="J232" s="483"/>
      <c r="K232" s="483"/>
      <c r="L232" s="483"/>
      <c r="M232" s="483"/>
      <c r="N232" s="483"/>
      <c r="O232" s="483"/>
      <c r="P232" s="483"/>
      <c r="Q232" s="483"/>
      <c r="R232" s="483"/>
      <c r="S232" s="483"/>
      <c r="T232" s="483"/>
      <c r="U232" s="483"/>
      <c r="V232" s="483"/>
      <c r="W232" s="483"/>
      <c r="X232" s="483"/>
      <c r="Y232" s="483"/>
      <c r="Z232" s="483"/>
      <c r="AA232" s="483"/>
      <c r="AB232" s="483"/>
      <c r="AC232" s="483"/>
      <c r="AD232" s="483"/>
      <c r="AE232" s="483"/>
      <c r="AF232" s="483"/>
      <c r="AG232" s="483"/>
      <c r="AH232" s="483"/>
      <c r="AI232" s="483"/>
      <c r="AJ232" s="483"/>
      <c r="AK232" s="483"/>
      <c r="AL232" s="483"/>
      <c r="AM232" s="483"/>
      <c r="AN232" s="587">
        <f>+SUM(I233:AM234)</f>
        <v>0</v>
      </c>
      <c r="AO232" s="563">
        <f>IF($AN$4="４週",AN232/4,AN232/(DAY(EOMONTH($I$20,0))/7))</f>
        <v>0</v>
      </c>
      <c r="AP232" s="590"/>
      <c r="AQ232" s="591"/>
      <c r="AR232" s="563" t="str">
        <f>IF(AN221="４週",AU233,AV233)</f>
        <v/>
      </c>
      <c r="AU232" s="237" t="s">
        <v>369</v>
      </c>
      <c r="AV232" s="237" t="s">
        <v>370</v>
      </c>
      <c r="AX232" s="237" t="s">
        <v>371</v>
      </c>
      <c r="AY232" s="237" t="s">
        <v>372</v>
      </c>
    </row>
    <row r="233" spans="1:51" ht="12" customHeight="1">
      <c r="A233" s="567"/>
      <c r="B233" s="570"/>
      <c r="C233" s="573"/>
      <c r="D233" s="576"/>
      <c r="E233" s="579"/>
      <c r="F233" s="583"/>
      <c r="G233" s="584"/>
      <c r="H233" s="238" t="s">
        <v>373</v>
      </c>
      <c r="I233" s="239" t="str">
        <f>IFERROR(VLOOKUP(I232,'P1'!$B:$AP,41,FALSE),"")</f>
        <v/>
      </c>
      <c r="J233" s="239" t="str">
        <f>IFERROR(VLOOKUP(J232,'P1'!$B:$AP,41,FALSE),"")</f>
        <v/>
      </c>
      <c r="K233" s="239" t="str">
        <f>IFERROR(VLOOKUP(K232,'P1'!$B:$AP,41,FALSE),"")</f>
        <v/>
      </c>
      <c r="L233" s="239" t="str">
        <f>IFERROR(VLOOKUP(L232,'P1'!$B:$AP,41,FALSE),"")</f>
        <v/>
      </c>
      <c r="M233" s="239" t="str">
        <f>IFERROR(VLOOKUP(M232,'P1'!$B:$AP,41,FALSE),"")</f>
        <v/>
      </c>
      <c r="N233" s="239" t="str">
        <f>IFERROR(VLOOKUP(N232,'P1'!$B:$AP,41,FALSE),"")</f>
        <v/>
      </c>
      <c r="O233" s="239" t="str">
        <f>IFERROR(VLOOKUP(O232,'P1'!$B:$AP,41,FALSE),"")</f>
        <v/>
      </c>
      <c r="P233" s="239" t="str">
        <f>IFERROR(VLOOKUP(P232,'P1'!$B:$AP,41,FALSE),"")</f>
        <v/>
      </c>
      <c r="Q233" s="239" t="str">
        <f>IFERROR(VLOOKUP(Q232,'P1'!$B:$AP,41,FALSE),"")</f>
        <v/>
      </c>
      <c r="R233" s="239" t="str">
        <f>IFERROR(VLOOKUP(R232,'P1'!$B:$AP,41,FALSE),"")</f>
        <v/>
      </c>
      <c r="S233" s="239" t="str">
        <f>IFERROR(VLOOKUP(S232,'P1'!$B:$AP,41,FALSE),"")</f>
        <v/>
      </c>
      <c r="T233" s="239" t="str">
        <f>IFERROR(VLOOKUP(T232,'P1'!$B:$AP,41,FALSE),"")</f>
        <v/>
      </c>
      <c r="U233" s="239" t="str">
        <f>IFERROR(VLOOKUP(U232,'P1'!$B:$AP,41,FALSE),"")</f>
        <v/>
      </c>
      <c r="V233" s="239" t="str">
        <f>IFERROR(VLOOKUP(V232,'P1'!$B:$AP,41,FALSE),"")</f>
        <v/>
      </c>
      <c r="W233" s="239" t="str">
        <f>IFERROR(VLOOKUP(W232,'P1'!$B:$AP,41,FALSE),"")</f>
        <v/>
      </c>
      <c r="X233" s="239" t="str">
        <f>IFERROR(VLOOKUP(X232,'P1'!$B:$AP,41,FALSE),"")</f>
        <v/>
      </c>
      <c r="Y233" s="239" t="str">
        <f>IFERROR(VLOOKUP(Y232,'P1'!$B:$AP,41,FALSE),"")</f>
        <v/>
      </c>
      <c r="Z233" s="239" t="str">
        <f>IFERROR(VLOOKUP(Z232,'P1'!$B:$AP,41,FALSE),"")</f>
        <v/>
      </c>
      <c r="AA233" s="239" t="str">
        <f>IFERROR(VLOOKUP(AA232,'P1'!$B:$AP,41,FALSE),"")</f>
        <v/>
      </c>
      <c r="AB233" s="239" t="str">
        <f>IFERROR(VLOOKUP(AB232,'P1'!$B:$AP,41,FALSE),"")</f>
        <v/>
      </c>
      <c r="AC233" s="239" t="str">
        <f>IFERROR(VLOOKUP(AC232,'P1'!$B:$AP,41,FALSE),"")</f>
        <v/>
      </c>
      <c r="AD233" s="239" t="str">
        <f>IFERROR(VLOOKUP(AD232,'P1'!$B:$AP,41,FALSE),"")</f>
        <v/>
      </c>
      <c r="AE233" s="239" t="str">
        <f>IFERROR(VLOOKUP(AE232,'P1'!$B:$AP,41,FALSE),"")</f>
        <v/>
      </c>
      <c r="AF233" s="239" t="str">
        <f>IFERROR(VLOOKUP(AF232,'P1'!$B:$AP,41,FALSE),"")</f>
        <v/>
      </c>
      <c r="AG233" s="239" t="str">
        <f>IFERROR(VLOOKUP(AG232,'P1'!$B:$AP,41,FALSE),"")</f>
        <v/>
      </c>
      <c r="AH233" s="239" t="str">
        <f>IFERROR(VLOOKUP(AH232,'P1'!$B:$AP,41,FALSE),"")</f>
        <v/>
      </c>
      <c r="AI233" s="239" t="str">
        <f>IFERROR(VLOOKUP(AI232,'P1'!$B:$AP,41,FALSE),"")</f>
        <v/>
      </c>
      <c r="AJ233" s="239" t="str">
        <f>IFERROR(VLOOKUP(AJ232,'P1'!$B:$AP,41,FALSE),"")</f>
        <v/>
      </c>
      <c r="AK233" s="239" t="str">
        <f>IFERROR(VLOOKUP(AK232,'P1'!$B:$AP,41,FALSE),"")</f>
        <v/>
      </c>
      <c r="AL233" s="239" t="str">
        <f>IFERROR(VLOOKUP(AL232,'P1'!$B:$AP,41,FALSE),"")</f>
        <v/>
      </c>
      <c r="AM233" s="239" t="str">
        <f>IFERROR(VLOOKUP(AM232,'P1'!$B:$AP,41,FALSE),"")</f>
        <v/>
      </c>
      <c r="AN233" s="588"/>
      <c r="AO233" s="564"/>
      <c r="AP233" s="592"/>
      <c r="AQ233" s="593"/>
      <c r="AR233" s="564"/>
      <c r="AU233" s="240" t="str">
        <f>IFERROR(IF($D232="□",ROUNDDOWN($AO232/$AK$7,1),ROUNDDOWN($AO232/$AK$9,1)),"")</f>
        <v/>
      </c>
      <c r="AV233" s="240" t="str">
        <f>IFERROR(IF($D232="□",ROUNDDOWN($AN232/$AO$7,1),ROUNDDOWN($AN232/$AO$9,1)),"")</f>
        <v/>
      </c>
      <c r="AX233" s="240" t="str">
        <f>IFERROR(IF($D232="□",(VLOOKUP(F232,'[8]ますた君 '!$C:$E,3,FALSE)/($AK$7*4)),(VLOOKUP(F232,'[8]ますた君 '!$C:$E,3,FALSE)/($AK$9*4))),"")</f>
        <v/>
      </c>
      <c r="AY233" s="240" t="str">
        <f>IFERROR(IF($D232="□",(VLOOKUP(F232,'[8]ますた君 '!$C:$E,3,FALSE)/$AO$7),(VLOOKUP(F232,'[8]ますた君 '!$C:$E,3,FALSE)/$AO$9)),"")</f>
        <v/>
      </c>
    </row>
    <row r="234" spans="1:51" ht="12" customHeight="1">
      <c r="A234" s="568"/>
      <c r="B234" s="571"/>
      <c r="C234" s="574"/>
      <c r="D234" s="577"/>
      <c r="E234" s="580"/>
      <c r="F234" s="585"/>
      <c r="G234" s="586"/>
      <c r="H234" s="241" t="s">
        <v>374</v>
      </c>
      <c r="I234" s="239" t="str">
        <f>IFERROR(VLOOKUP(I232,'P1'!$B:$AP,31,FALSE),"")</f>
        <v/>
      </c>
      <c r="J234" s="239" t="str">
        <f>IFERROR(VLOOKUP(J232,'P1'!$B:$AP,31,FALSE),"")</f>
        <v/>
      </c>
      <c r="K234" s="239" t="str">
        <f>IFERROR(VLOOKUP(K232,'P1'!$B:$AP,31,FALSE),"")</f>
        <v/>
      </c>
      <c r="L234" s="239" t="str">
        <f>IFERROR(VLOOKUP(L232,'P1'!$B:$AP,31,FALSE),"")</f>
        <v/>
      </c>
      <c r="M234" s="239" t="str">
        <f>IFERROR(VLOOKUP(M232,'P1'!$B:$AP,31,FALSE),"")</f>
        <v/>
      </c>
      <c r="N234" s="239" t="str">
        <f>IFERROR(VLOOKUP(N232,'P1'!$B:$AP,31,FALSE),"")</f>
        <v/>
      </c>
      <c r="O234" s="239" t="str">
        <f>IFERROR(VLOOKUP(O232,'P1'!$B:$AP,31,FALSE),"")</f>
        <v/>
      </c>
      <c r="P234" s="239" t="str">
        <f>IFERROR(VLOOKUP(P232,'P1'!$B:$AP,31,FALSE),"")</f>
        <v/>
      </c>
      <c r="Q234" s="239" t="str">
        <f>IFERROR(VLOOKUP(Q232,'P1'!$B:$AP,31,FALSE),"")</f>
        <v/>
      </c>
      <c r="R234" s="239" t="str">
        <f>IFERROR(VLOOKUP(R232,'P1'!$B:$AP,31,FALSE),"")</f>
        <v/>
      </c>
      <c r="S234" s="239" t="str">
        <f>IFERROR(VLOOKUP(S232,'P1'!$B:$AP,31,FALSE),"")</f>
        <v/>
      </c>
      <c r="T234" s="239" t="str">
        <f>IFERROR(VLOOKUP(T232,'P1'!$B:$AP,31,FALSE),"")</f>
        <v/>
      </c>
      <c r="U234" s="239" t="str">
        <f>IFERROR(VLOOKUP(U232,'P1'!$B:$AP,31,FALSE),"")</f>
        <v/>
      </c>
      <c r="V234" s="239" t="str">
        <f>IFERROR(VLOOKUP(V232,'P1'!$B:$AP,31,FALSE),"")</f>
        <v/>
      </c>
      <c r="W234" s="239" t="str">
        <f>IFERROR(VLOOKUP(W232,'P1'!$B:$AP,31,FALSE),"")</f>
        <v/>
      </c>
      <c r="X234" s="239" t="str">
        <f>IFERROR(VLOOKUP(X232,'P1'!$B:$AP,31,FALSE),"")</f>
        <v/>
      </c>
      <c r="Y234" s="239" t="str">
        <f>IFERROR(VLOOKUP(Y232,'P1'!$B:$AP,31,FALSE),"")</f>
        <v/>
      </c>
      <c r="Z234" s="239" t="str">
        <f>IFERROR(VLOOKUP(Z232,'P1'!$B:$AP,31,FALSE),"")</f>
        <v/>
      </c>
      <c r="AA234" s="239" t="str">
        <f>IFERROR(VLOOKUP(AA232,'P1'!$B:$AP,31,FALSE),"")</f>
        <v/>
      </c>
      <c r="AB234" s="239" t="str">
        <f>IFERROR(VLOOKUP(AB232,'P1'!$B:$AP,31,FALSE),"")</f>
        <v/>
      </c>
      <c r="AC234" s="239" t="str">
        <f>IFERROR(VLOOKUP(AC232,'P1'!$B:$AP,31,FALSE),"")</f>
        <v/>
      </c>
      <c r="AD234" s="239" t="str">
        <f>IFERROR(VLOOKUP(AD232,'P1'!$B:$AP,31,FALSE),"")</f>
        <v/>
      </c>
      <c r="AE234" s="239" t="str">
        <f>IFERROR(VLOOKUP(AE232,'P1'!$B:$AP,31,FALSE),"")</f>
        <v/>
      </c>
      <c r="AF234" s="239" t="str">
        <f>IFERROR(VLOOKUP(AF232,'P1'!$B:$AP,31,FALSE),"")</f>
        <v/>
      </c>
      <c r="AG234" s="239" t="str">
        <f>IFERROR(VLOOKUP(AG232,'P1'!$B:$AP,31,FALSE),"")</f>
        <v/>
      </c>
      <c r="AH234" s="239" t="str">
        <f>IFERROR(VLOOKUP(AH232,'P1'!$B:$AP,31,FALSE),"")</f>
        <v/>
      </c>
      <c r="AI234" s="239" t="str">
        <f>IFERROR(VLOOKUP(AI232,'P1'!$B:$AP,31,FALSE),"")</f>
        <v/>
      </c>
      <c r="AJ234" s="239" t="str">
        <f>IFERROR(VLOOKUP(AJ232,'P1'!$B:$AP,31,FALSE),"")</f>
        <v/>
      </c>
      <c r="AK234" s="239" t="str">
        <f>IFERROR(VLOOKUP(AK232,'P1'!$B:$AP,31,FALSE),"")</f>
        <v/>
      </c>
      <c r="AL234" s="239" t="str">
        <f>IFERROR(VLOOKUP(AL232,'P1'!$B:$AP,31,FALSE),"")</f>
        <v/>
      </c>
      <c r="AM234" s="239" t="str">
        <f>IFERROR(VLOOKUP(AM232,'P1'!$B:$AP,31,FALSE),"")</f>
        <v/>
      </c>
      <c r="AN234" s="589"/>
      <c r="AO234" s="565"/>
      <c r="AP234" s="594"/>
      <c r="AQ234" s="595"/>
      <c r="AR234" s="565"/>
      <c r="AU234" s="242"/>
      <c r="AV234" s="242"/>
      <c r="AX234" s="242"/>
      <c r="AY234" s="242"/>
    </row>
    <row r="235" spans="1:51" ht="12" customHeight="1">
      <c r="A235" s="566">
        <v>72</v>
      </c>
      <c r="B235" s="569"/>
      <c r="C235" s="572"/>
      <c r="D235" s="575" t="s">
        <v>243</v>
      </c>
      <c r="E235" s="578"/>
      <c r="F235" s="581"/>
      <c r="G235" s="582"/>
      <c r="H235" s="236" t="s">
        <v>368</v>
      </c>
      <c r="I235" s="483"/>
      <c r="J235" s="483"/>
      <c r="K235" s="483"/>
      <c r="L235" s="483"/>
      <c r="M235" s="483"/>
      <c r="N235" s="483"/>
      <c r="O235" s="483"/>
      <c r="P235" s="483"/>
      <c r="Q235" s="483"/>
      <c r="R235" s="483"/>
      <c r="S235" s="483"/>
      <c r="T235" s="483"/>
      <c r="U235" s="483"/>
      <c r="V235" s="483"/>
      <c r="W235" s="483"/>
      <c r="X235" s="483"/>
      <c r="Y235" s="483"/>
      <c r="Z235" s="483"/>
      <c r="AA235" s="483"/>
      <c r="AB235" s="483"/>
      <c r="AC235" s="483"/>
      <c r="AD235" s="483"/>
      <c r="AE235" s="483"/>
      <c r="AF235" s="483"/>
      <c r="AG235" s="483"/>
      <c r="AH235" s="483"/>
      <c r="AI235" s="483"/>
      <c r="AJ235" s="483"/>
      <c r="AK235" s="483"/>
      <c r="AL235" s="483"/>
      <c r="AM235" s="483"/>
      <c r="AN235" s="587">
        <f>+SUM(I236:AM237)</f>
        <v>0</v>
      </c>
      <c r="AO235" s="563">
        <f>IF($AN$4="４週",AN235/4,AN235/(DAY(EOMONTH($I$20,0))/7))</f>
        <v>0</v>
      </c>
      <c r="AP235" s="590"/>
      <c r="AQ235" s="591"/>
      <c r="AR235" s="563" t="str">
        <f>IF(AN224="４週",AU236,AV236)</f>
        <v/>
      </c>
      <c r="AU235" s="237" t="s">
        <v>369</v>
      </c>
      <c r="AV235" s="237" t="s">
        <v>370</v>
      </c>
      <c r="AX235" s="237" t="s">
        <v>371</v>
      </c>
      <c r="AY235" s="237" t="s">
        <v>372</v>
      </c>
    </row>
    <row r="236" spans="1:51" ht="12" customHeight="1">
      <c r="A236" s="567"/>
      <c r="B236" s="570"/>
      <c r="C236" s="573"/>
      <c r="D236" s="576"/>
      <c r="E236" s="579"/>
      <c r="F236" s="583"/>
      <c r="G236" s="584"/>
      <c r="H236" s="238" t="s">
        <v>373</v>
      </c>
      <c r="I236" s="239" t="str">
        <f>IFERROR(VLOOKUP(I235,'P1'!$B:$AP,41,FALSE),"")</f>
        <v/>
      </c>
      <c r="J236" s="239" t="str">
        <f>IFERROR(VLOOKUP(J235,'P1'!$B:$AP,41,FALSE),"")</f>
        <v/>
      </c>
      <c r="K236" s="239" t="str">
        <f>IFERROR(VLOOKUP(K235,'P1'!$B:$AP,41,FALSE),"")</f>
        <v/>
      </c>
      <c r="L236" s="239" t="str">
        <f>IFERROR(VLOOKUP(L235,'P1'!$B:$AP,41,FALSE),"")</f>
        <v/>
      </c>
      <c r="M236" s="239" t="str">
        <f>IFERROR(VLOOKUP(M235,'P1'!$B:$AP,41,FALSE),"")</f>
        <v/>
      </c>
      <c r="N236" s="239" t="str">
        <f>IFERROR(VLOOKUP(N235,'P1'!$B:$AP,41,FALSE),"")</f>
        <v/>
      </c>
      <c r="O236" s="239" t="str">
        <f>IFERROR(VLOOKUP(O235,'P1'!$B:$AP,41,FALSE),"")</f>
        <v/>
      </c>
      <c r="P236" s="239" t="str">
        <f>IFERROR(VLOOKUP(P235,'P1'!$B:$AP,41,FALSE),"")</f>
        <v/>
      </c>
      <c r="Q236" s="239" t="str">
        <f>IFERROR(VLOOKUP(Q235,'P1'!$B:$AP,41,FALSE),"")</f>
        <v/>
      </c>
      <c r="R236" s="239" t="str">
        <f>IFERROR(VLOOKUP(R235,'P1'!$B:$AP,41,FALSE),"")</f>
        <v/>
      </c>
      <c r="S236" s="239" t="str">
        <f>IFERROR(VLOOKUP(S235,'P1'!$B:$AP,41,FALSE),"")</f>
        <v/>
      </c>
      <c r="T236" s="239" t="str">
        <f>IFERROR(VLOOKUP(T235,'P1'!$B:$AP,41,FALSE),"")</f>
        <v/>
      </c>
      <c r="U236" s="239" t="str">
        <f>IFERROR(VLOOKUP(U235,'P1'!$B:$AP,41,FALSE),"")</f>
        <v/>
      </c>
      <c r="V236" s="239" t="str">
        <f>IFERROR(VLOOKUP(V235,'P1'!$B:$AP,41,FALSE),"")</f>
        <v/>
      </c>
      <c r="W236" s="239" t="str">
        <f>IFERROR(VLOOKUP(W235,'P1'!$B:$AP,41,FALSE),"")</f>
        <v/>
      </c>
      <c r="X236" s="239" t="str">
        <f>IFERROR(VLOOKUP(X235,'P1'!$B:$AP,41,FALSE),"")</f>
        <v/>
      </c>
      <c r="Y236" s="239" t="str">
        <f>IFERROR(VLOOKUP(Y235,'P1'!$B:$AP,41,FALSE),"")</f>
        <v/>
      </c>
      <c r="Z236" s="239" t="str">
        <f>IFERROR(VLOOKUP(Z235,'P1'!$B:$AP,41,FALSE),"")</f>
        <v/>
      </c>
      <c r="AA236" s="239" t="str">
        <f>IFERROR(VLOOKUP(AA235,'P1'!$B:$AP,41,FALSE),"")</f>
        <v/>
      </c>
      <c r="AB236" s="239" t="str">
        <f>IFERROR(VLOOKUP(AB235,'P1'!$B:$AP,41,FALSE),"")</f>
        <v/>
      </c>
      <c r="AC236" s="239" t="str">
        <f>IFERROR(VLOOKUP(AC235,'P1'!$B:$AP,41,FALSE),"")</f>
        <v/>
      </c>
      <c r="AD236" s="239" t="str">
        <f>IFERROR(VLOOKUP(AD235,'P1'!$B:$AP,41,FALSE),"")</f>
        <v/>
      </c>
      <c r="AE236" s="239" t="str">
        <f>IFERROR(VLOOKUP(AE235,'P1'!$B:$AP,41,FALSE),"")</f>
        <v/>
      </c>
      <c r="AF236" s="239" t="str">
        <f>IFERROR(VLOOKUP(AF235,'P1'!$B:$AP,41,FALSE),"")</f>
        <v/>
      </c>
      <c r="AG236" s="239" t="str">
        <f>IFERROR(VLOOKUP(AG235,'P1'!$B:$AP,41,FALSE),"")</f>
        <v/>
      </c>
      <c r="AH236" s="239" t="str">
        <f>IFERROR(VLOOKUP(AH235,'P1'!$B:$AP,41,FALSE),"")</f>
        <v/>
      </c>
      <c r="AI236" s="239" t="str">
        <f>IFERROR(VLOOKUP(AI235,'P1'!$B:$AP,41,FALSE),"")</f>
        <v/>
      </c>
      <c r="AJ236" s="239" t="str">
        <f>IFERROR(VLOOKUP(AJ235,'P1'!$B:$AP,41,FALSE),"")</f>
        <v/>
      </c>
      <c r="AK236" s="239" t="str">
        <f>IFERROR(VLOOKUP(AK235,'P1'!$B:$AP,41,FALSE),"")</f>
        <v/>
      </c>
      <c r="AL236" s="239" t="str">
        <f>IFERROR(VLOOKUP(AL235,'P1'!$B:$AP,41,FALSE),"")</f>
        <v/>
      </c>
      <c r="AM236" s="239" t="str">
        <f>IFERROR(VLOOKUP(AM235,'P1'!$B:$AP,41,FALSE),"")</f>
        <v/>
      </c>
      <c r="AN236" s="588"/>
      <c r="AO236" s="564"/>
      <c r="AP236" s="592"/>
      <c r="AQ236" s="593"/>
      <c r="AR236" s="564"/>
      <c r="AU236" s="240" t="str">
        <f>IFERROR(IF($D235="□",ROUNDDOWN($AO235/$AK$7,1),ROUNDDOWN($AO235/$AK$9,1)),"")</f>
        <v/>
      </c>
      <c r="AV236" s="240" t="str">
        <f>IFERROR(IF($D235="□",ROUNDDOWN($AN235/$AO$7,1),ROUNDDOWN($AN235/$AO$9,1)),"")</f>
        <v/>
      </c>
      <c r="AX236" s="240" t="str">
        <f>IFERROR(IF($D235="□",(VLOOKUP(F235,'[8]ますた君 '!$C:$E,3,FALSE)/($AK$7*4)),(VLOOKUP(F235,'[8]ますた君 '!$C:$E,3,FALSE)/($AK$9*4))),"")</f>
        <v/>
      </c>
      <c r="AY236" s="240" t="str">
        <f>IFERROR(IF($D235="□",(VLOOKUP(F235,'[8]ますた君 '!$C:$E,3,FALSE)/$AO$7),(VLOOKUP(F235,'[8]ますた君 '!$C:$E,3,FALSE)/$AO$9)),"")</f>
        <v/>
      </c>
    </row>
    <row r="237" spans="1:51" ht="12" customHeight="1">
      <c r="A237" s="568"/>
      <c r="B237" s="571"/>
      <c r="C237" s="574"/>
      <c r="D237" s="577"/>
      <c r="E237" s="580"/>
      <c r="F237" s="585"/>
      <c r="G237" s="586"/>
      <c r="H237" s="241" t="s">
        <v>374</v>
      </c>
      <c r="I237" s="239" t="str">
        <f>IFERROR(VLOOKUP(I235,'P1'!$B:$AP,31,FALSE),"")</f>
        <v/>
      </c>
      <c r="J237" s="239" t="str">
        <f>IFERROR(VLOOKUP(J235,'P1'!$B:$AP,31,FALSE),"")</f>
        <v/>
      </c>
      <c r="K237" s="239" t="str">
        <f>IFERROR(VLOOKUP(K235,'P1'!$B:$AP,31,FALSE),"")</f>
        <v/>
      </c>
      <c r="L237" s="239" t="str">
        <f>IFERROR(VLOOKUP(L235,'P1'!$B:$AP,31,FALSE),"")</f>
        <v/>
      </c>
      <c r="M237" s="239" t="str">
        <f>IFERROR(VLOOKUP(M235,'P1'!$B:$AP,31,FALSE),"")</f>
        <v/>
      </c>
      <c r="N237" s="239" t="str">
        <f>IFERROR(VLOOKUP(N235,'P1'!$B:$AP,31,FALSE),"")</f>
        <v/>
      </c>
      <c r="O237" s="239" t="str">
        <f>IFERROR(VLOOKUP(O235,'P1'!$B:$AP,31,FALSE),"")</f>
        <v/>
      </c>
      <c r="P237" s="239" t="str">
        <f>IFERROR(VLOOKUP(P235,'P1'!$B:$AP,31,FALSE),"")</f>
        <v/>
      </c>
      <c r="Q237" s="239" t="str">
        <f>IFERROR(VLOOKUP(Q235,'P1'!$B:$AP,31,FALSE),"")</f>
        <v/>
      </c>
      <c r="R237" s="239" t="str">
        <f>IFERROR(VLOOKUP(R235,'P1'!$B:$AP,31,FALSE),"")</f>
        <v/>
      </c>
      <c r="S237" s="239" t="str">
        <f>IFERROR(VLOOKUP(S235,'P1'!$B:$AP,31,FALSE),"")</f>
        <v/>
      </c>
      <c r="T237" s="239" t="str">
        <f>IFERROR(VLOOKUP(T235,'P1'!$B:$AP,31,FALSE),"")</f>
        <v/>
      </c>
      <c r="U237" s="239" t="str">
        <f>IFERROR(VLOOKUP(U235,'P1'!$B:$AP,31,FALSE),"")</f>
        <v/>
      </c>
      <c r="V237" s="239" t="str">
        <f>IFERROR(VLOOKUP(V235,'P1'!$B:$AP,31,FALSE),"")</f>
        <v/>
      </c>
      <c r="W237" s="239" t="str">
        <f>IFERROR(VLOOKUP(W235,'P1'!$B:$AP,31,FALSE),"")</f>
        <v/>
      </c>
      <c r="X237" s="239" t="str">
        <f>IFERROR(VLOOKUP(X235,'P1'!$B:$AP,31,FALSE),"")</f>
        <v/>
      </c>
      <c r="Y237" s="239" t="str">
        <f>IFERROR(VLOOKUP(Y235,'P1'!$B:$AP,31,FALSE),"")</f>
        <v/>
      </c>
      <c r="Z237" s="239" t="str">
        <f>IFERROR(VLOOKUP(Z235,'P1'!$B:$AP,31,FALSE),"")</f>
        <v/>
      </c>
      <c r="AA237" s="239" t="str">
        <f>IFERROR(VLOOKUP(AA235,'P1'!$B:$AP,31,FALSE),"")</f>
        <v/>
      </c>
      <c r="AB237" s="239" t="str">
        <f>IFERROR(VLOOKUP(AB235,'P1'!$B:$AP,31,FALSE),"")</f>
        <v/>
      </c>
      <c r="AC237" s="239" t="str">
        <f>IFERROR(VLOOKUP(AC235,'P1'!$B:$AP,31,FALSE),"")</f>
        <v/>
      </c>
      <c r="AD237" s="239" t="str">
        <f>IFERROR(VLOOKUP(AD235,'P1'!$B:$AP,31,FALSE),"")</f>
        <v/>
      </c>
      <c r="AE237" s="239" t="str">
        <f>IFERROR(VLOOKUP(AE235,'P1'!$B:$AP,31,FALSE),"")</f>
        <v/>
      </c>
      <c r="AF237" s="239" t="str">
        <f>IFERROR(VLOOKUP(AF235,'P1'!$B:$AP,31,FALSE),"")</f>
        <v/>
      </c>
      <c r="AG237" s="239" t="str">
        <f>IFERROR(VLOOKUP(AG235,'P1'!$B:$AP,31,FALSE),"")</f>
        <v/>
      </c>
      <c r="AH237" s="239" t="str">
        <f>IFERROR(VLOOKUP(AH235,'P1'!$B:$AP,31,FALSE),"")</f>
        <v/>
      </c>
      <c r="AI237" s="239" t="str">
        <f>IFERROR(VLOOKUP(AI235,'P1'!$B:$AP,31,FALSE),"")</f>
        <v/>
      </c>
      <c r="AJ237" s="239" t="str">
        <f>IFERROR(VLOOKUP(AJ235,'P1'!$B:$AP,31,FALSE),"")</f>
        <v/>
      </c>
      <c r="AK237" s="239" t="str">
        <f>IFERROR(VLOOKUP(AK235,'P1'!$B:$AP,31,FALSE),"")</f>
        <v/>
      </c>
      <c r="AL237" s="239" t="str">
        <f>IFERROR(VLOOKUP(AL235,'P1'!$B:$AP,31,FALSE),"")</f>
        <v/>
      </c>
      <c r="AM237" s="239" t="str">
        <f>IFERROR(VLOOKUP(AM235,'P1'!$B:$AP,31,FALSE),"")</f>
        <v/>
      </c>
      <c r="AN237" s="589"/>
      <c r="AO237" s="565"/>
      <c r="AP237" s="594"/>
      <c r="AQ237" s="595"/>
      <c r="AR237" s="565"/>
      <c r="AU237" s="242"/>
      <c r="AV237" s="242"/>
      <c r="AX237" s="242"/>
      <c r="AY237" s="242"/>
    </row>
    <row r="238" spans="1:51" ht="12" customHeight="1">
      <c r="A238" s="566">
        <v>73</v>
      </c>
      <c r="B238" s="569"/>
      <c r="C238" s="572"/>
      <c r="D238" s="575" t="s">
        <v>243</v>
      </c>
      <c r="E238" s="578"/>
      <c r="F238" s="581"/>
      <c r="G238" s="582"/>
      <c r="H238" s="236" t="s">
        <v>368</v>
      </c>
      <c r="I238" s="483"/>
      <c r="J238" s="483"/>
      <c r="K238" s="483"/>
      <c r="L238" s="483"/>
      <c r="M238" s="483"/>
      <c r="N238" s="483"/>
      <c r="O238" s="483"/>
      <c r="P238" s="483"/>
      <c r="Q238" s="483"/>
      <c r="R238" s="483"/>
      <c r="S238" s="483"/>
      <c r="T238" s="483"/>
      <c r="U238" s="483"/>
      <c r="V238" s="483"/>
      <c r="W238" s="483"/>
      <c r="X238" s="483"/>
      <c r="Y238" s="483"/>
      <c r="Z238" s="483"/>
      <c r="AA238" s="483"/>
      <c r="AB238" s="483"/>
      <c r="AC238" s="483"/>
      <c r="AD238" s="483"/>
      <c r="AE238" s="483"/>
      <c r="AF238" s="483"/>
      <c r="AG238" s="483"/>
      <c r="AH238" s="483"/>
      <c r="AI238" s="483"/>
      <c r="AJ238" s="483"/>
      <c r="AK238" s="483"/>
      <c r="AL238" s="483"/>
      <c r="AM238" s="483"/>
      <c r="AN238" s="587">
        <f>+SUM(I239:AM240)</f>
        <v>0</v>
      </c>
      <c r="AO238" s="563">
        <f>IF($AN$4="４週",AN238/4,AN238/(DAY(EOMONTH($I$20,0))/7))</f>
        <v>0</v>
      </c>
      <c r="AP238" s="590"/>
      <c r="AQ238" s="591"/>
      <c r="AR238" s="563" t="str">
        <f>IF(AN227="４週",AU239,AV239)</f>
        <v/>
      </c>
      <c r="AU238" s="237" t="s">
        <v>369</v>
      </c>
      <c r="AV238" s="237" t="s">
        <v>370</v>
      </c>
      <c r="AX238" s="237" t="s">
        <v>371</v>
      </c>
      <c r="AY238" s="237" t="s">
        <v>372</v>
      </c>
    </row>
    <row r="239" spans="1:51" ht="12" customHeight="1">
      <c r="A239" s="567"/>
      <c r="B239" s="570"/>
      <c r="C239" s="573"/>
      <c r="D239" s="576"/>
      <c r="E239" s="579"/>
      <c r="F239" s="583"/>
      <c r="G239" s="584"/>
      <c r="H239" s="238" t="s">
        <v>373</v>
      </c>
      <c r="I239" s="239" t="str">
        <f>IFERROR(VLOOKUP(I238,'P1'!$B:$AP,41,FALSE),"")</f>
        <v/>
      </c>
      <c r="J239" s="239" t="str">
        <f>IFERROR(VLOOKUP(J238,'P1'!$B:$AP,41,FALSE),"")</f>
        <v/>
      </c>
      <c r="K239" s="239" t="str">
        <f>IFERROR(VLOOKUP(K238,'P1'!$B:$AP,41,FALSE),"")</f>
        <v/>
      </c>
      <c r="L239" s="239" t="str">
        <f>IFERROR(VLOOKUP(L238,'P1'!$B:$AP,41,FALSE),"")</f>
        <v/>
      </c>
      <c r="M239" s="239" t="str">
        <f>IFERROR(VLOOKUP(M238,'P1'!$B:$AP,41,FALSE),"")</f>
        <v/>
      </c>
      <c r="N239" s="239" t="str">
        <f>IFERROR(VLOOKUP(N238,'P1'!$B:$AP,41,FALSE),"")</f>
        <v/>
      </c>
      <c r="O239" s="239" t="str">
        <f>IFERROR(VLOOKUP(O238,'P1'!$B:$AP,41,FALSE),"")</f>
        <v/>
      </c>
      <c r="P239" s="239" t="str">
        <f>IFERROR(VLOOKUP(P238,'P1'!$B:$AP,41,FALSE),"")</f>
        <v/>
      </c>
      <c r="Q239" s="239" t="str">
        <f>IFERROR(VLOOKUP(Q238,'P1'!$B:$AP,41,FALSE),"")</f>
        <v/>
      </c>
      <c r="R239" s="239" t="str">
        <f>IFERROR(VLOOKUP(R238,'P1'!$B:$AP,41,FALSE),"")</f>
        <v/>
      </c>
      <c r="S239" s="239" t="str">
        <f>IFERROR(VLOOKUP(S238,'P1'!$B:$AP,41,FALSE),"")</f>
        <v/>
      </c>
      <c r="T239" s="239" t="str">
        <f>IFERROR(VLOOKUP(T238,'P1'!$B:$AP,41,FALSE),"")</f>
        <v/>
      </c>
      <c r="U239" s="239" t="str">
        <f>IFERROR(VLOOKUP(U238,'P1'!$B:$AP,41,FALSE),"")</f>
        <v/>
      </c>
      <c r="V239" s="239" t="str">
        <f>IFERROR(VLOOKUP(V238,'P1'!$B:$AP,41,FALSE),"")</f>
        <v/>
      </c>
      <c r="W239" s="239" t="str">
        <f>IFERROR(VLOOKUP(W238,'P1'!$B:$AP,41,FALSE),"")</f>
        <v/>
      </c>
      <c r="X239" s="239" t="str">
        <f>IFERROR(VLOOKUP(X238,'P1'!$B:$AP,41,FALSE),"")</f>
        <v/>
      </c>
      <c r="Y239" s="239" t="str">
        <f>IFERROR(VLOOKUP(Y238,'P1'!$B:$AP,41,FALSE),"")</f>
        <v/>
      </c>
      <c r="Z239" s="239" t="str">
        <f>IFERROR(VLOOKUP(Z238,'P1'!$B:$AP,41,FALSE),"")</f>
        <v/>
      </c>
      <c r="AA239" s="239" t="str">
        <f>IFERROR(VLOOKUP(AA238,'P1'!$B:$AP,41,FALSE),"")</f>
        <v/>
      </c>
      <c r="AB239" s="239" t="str">
        <f>IFERROR(VLOOKUP(AB238,'P1'!$B:$AP,41,FALSE),"")</f>
        <v/>
      </c>
      <c r="AC239" s="239" t="str">
        <f>IFERROR(VLOOKUP(AC238,'P1'!$B:$AP,41,FALSE),"")</f>
        <v/>
      </c>
      <c r="AD239" s="239" t="str">
        <f>IFERROR(VLOOKUP(AD238,'P1'!$B:$AP,41,FALSE),"")</f>
        <v/>
      </c>
      <c r="AE239" s="239" t="str">
        <f>IFERROR(VLOOKUP(AE238,'P1'!$B:$AP,41,FALSE),"")</f>
        <v/>
      </c>
      <c r="AF239" s="239" t="str">
        <f>IFERROR(VLOOKUP(AF238,'P1'!$B:$AP,41,FALSE),"")</f>
        <v/>
      </c>
      <c r="AG239" s="239" t="str">
        <f>IFERROR(VLOOKUP(AG238,'P1'!$B:$AP,41,FALSE),"")</f>
        <v/>
      </c>
      <c r="AH239" s="239" t="str">
        <f>IFERROR(VLOOKUP(AH238,'P1'!$B:$AP,41,FALSE),"")</f>
        <v/>
      </c>
      <c r="AI239" s="239" t="str">
        <f>IFERROR(VLOOKUP(AI238,'P1'!$B:$AP,41,FALSE),"")</f>
        <v/>
      </c>
      <c r="AJ239" s="239" t="str">
        <f>IFERROR(VLOOKUP(AJ238,'P1'!$B:$AP,41,FALSE),"")</f>
        <v/>
      </c>
      <c r="AK239" s="239" t="str">
        <f>IFERROR(VLOOKUP(AK238,'P1'!$B:$AP,41,FALSE),"")</f>
        <v/>
      </c>
      <c r="AL239" s="239" t="str">
        <f>IFERROR(VLOOKUP(AL238,'P1'!$B:$AP,41,FALSE),"")</f>
        <v/>
      </c>
      <c r="AM239" s="239" t="str">
        <f>IFERROR(VLOOKUP(AM238,'P1'!$B:$AP,41,FALSE),"")</f>
        <v/>
      </c>
      <c r="AN239" s="588"/>
      <c r="AO239" s="564"/>
      <c r="AP239" s="592"/>
      <c r="AQ239" s="593"/>
      <c r="AR239" s="564"/>
      <c r="AU239" s="240" t="str">
        <f>IFERROR(IF($D238="□",ROUNDDOWN($AO238/$AK$7,1),ROUNDDOWN($AO238/$AK$9,1)),"")</f>
        <v/>
      </c>
      <c r="AV239" s="240" t="str">
        <f>IFERROR(IF($D238="□",ROUNDDOWN($AN238/$AO$7,1),ROUNDDOWN($AN238/$AO$9,1)),"")</f>
        <v/>
      </c>
      <c r="AX239" s="240" t="str">
        <f>IFERROR(IF($D238="□",(VLOOKUP(F238,'[8]ますた君 '!$C:$E,3,FALSE)/($AK$7*4)),(VLOOKUP(F238,'[8]ますた君 '!$C:$E,3,FALSE)/($AK$9*4))),"")</f>
        <v/>
      </c>
      <c r="AY239" s="240" t="str">
        <f>IFERROR(IF($D238="□",(VLOOKUP(F238,'[8]ますた君 '!$C:$E,3,FALSE)/$AO$7),(VLOOKUP(F238,'[8]ますた君 '!$C:$E,3,FALSE)/$AO$9)),"")</f>
        <v/>
      </c>
    </row>
    <row r="240" spans="1:51" ht="12" customHeight="1">
      <c r="A240" s="568"/>
      <c r="B240" s="571"/>
      <c r="C240" s="574"/>
      <c r="D240" s="577"/>
      <c r="E240" s="580"/>
      <c r="F240" s="585"/>
      <c r="G240" s="586"/>
      <c r="H240" s="241" t="s">
        <v>374</v>
      </c>
      <c r="I240" s="239" t="str">
        <f>IFERROR(VLOOKUP(I238,'P1'!$B:$AP,31,FALSE),"")</f>
        <v/>
      </c>
      <c r="J240" s="239" t="str">
        <f>IFERROR(VLOOKUP(J238,'P1'!$B:$AP,31,FALSE),"")</f>
        <v/>
      </c>
      <c r="K240" s="239" t="str">
        <f>IFERROR(VLOOKUP(K238,'P1'!$B:$AP,31,FALSE),"")</f>
        <v/>
      </c>
      <c r="L240" s="239" t="str">
        <f>IFERROR(VLOOKUP(L238,'P1'!$B:$AP,31,FALSE),"")</f>
        <v/>
      </c>
      <c r="M240" s="239" t="str">
        <f>IFERROR(VLOOKUP(M238,'P1'!$B:$AP,31,FALSE),"")</f>
        <v/>
      </c>
      <c r="N240" s="239" t="str">
        <f>IFERROR(VLOOKUP(N238,'P1'!$B:$AP,31,FALSE),"")</f>
        <v/>
      </c>
      <c r="O240" s="239" t="str">
        <f>IFERROR(VLOOKUP(O238,'P1'!$B:$AP,31,FALSE),"")</f>
        <v/>
      </c>
      <c r="P240" s="239" t="str">
        <f>IFERROR(VLOOKUP(P238,'P1'!$B:$AP,31,FALSE),"")</f>
        <v/>
      </c>
      <c r="Q240" s="239" t="str">
        <f>IFERROR(VLOOKUP(Q238,'P1'!$B:$AP,31,FALSE),"")</f>
        <v/>
      </c>
      <c r="R240" s="239" t="str">
        <f>IFERROR(VLOOKUP(R238,'P1'!$B:$AP,31,FALSE),"")</f>
        <v/>
      </c>
      <c r="S240" s="239" t="str">
        <f>IFERROR(VLOOKUP(S238,'P1'!$B:$AP,31,FALSE),"")</f>
        <v/>
      </c>
      <c r="T240" s="239" t="str">
        <f>IFERROR(VLOOKUP(T238,'P1'!$B:$AP,31,FALSE),"")</f>
        <v/>
      </c>
      <c r="U240" s="239" t="str">
        <f>IFERROR(VLOOKUP(U238,'P1'!$B:$AP,31,FALSE),"")</f>
        <v/>
      </c>
      <c r="V240" s="239" t="str">
        <f>IFERROR(VLOOKUP(V238,'P1'!$B:$AP,31,FALSE),"")</f>
        <v/>
      </c>
      <c r="W240" s="239" t="str">
        <f>IFERROR(VLOOKUP(W238,'P1'!$B:$AP,31,FALSE),"")</f>
        <v/>
      </c>
      <c r="X240" s="239" t="str">
        <f>IFERROR(VLOOKUP(X238,'P1'!$B:$AP,31,FALSE),"")</f>
        <v/>
      </c>
      <c r="Y240" s="239" t="str">
        <f>IFERROR(VLOOKUP(Y238,'P1'!$B:$AP,31,FALSE),"")</f>
        <v/>
      </c>
      <c r="Z240" s="239" t="str">
        <f>IFERROR(VLOOKUP(Z238,'P1'!$B:$AP,31,FALSE),"")</f>
        <v/>
      </c>
      <c r="AA240" s="239" t="str">
        <f>IFERROR(VLOOKUP(AA238,'P1'!$B:$AP,31,FALSE),"")</f>
        <v/>
      </c>
      <c r="AB240" s="239" t="str">
        <f>IFERROR(VLOOKUP(AB238,'P1'!$B:$AP,31,FALSE),"")</f>
        <v/>
      </c>
      <c r="AC240" s="239" t="str">
        <f>IFERROR(VLOOKUP(AC238,'P1'!$B:$AP,31,FALSE),"")</f>
        <v/>
      </c>
      <c r="AD240" s="239" t="str">
        <f>IFERROR(VLOOKUP(AD238,'P1'!$B:$AP,31,FALSE),"")</f>
        <v/>
      </c>
      <c r="AE240" s="239" t="str">
        <f>IFERROR(VLOOKUP(AE238,'P1'!$B:$AP,31,FALSE),"")</f>
        <v/>
      </c>
      <c r="AF240" s="239" t="str">
        <f>IFERROR(VLOOKUP(AF238,'P1'!$B:$AP,31,FALSE),"")</f>
        <v/>
      </c>
      <c r="AG240" s="239" t="str">
        <f>IFERROR(VLOOKUP(AG238,'P1'!$B:$AP,31,FALSE),"")</f>
        <v/>
      </c>
      <c r="AH240" s="239" t="str">
        <f>IFERROR(VLOOKUP(AH238,'P1'!$B:$AP,31,FALSE),"")</f>
        <v/>
      </c>
      <c r="AI240" s="239" t="str">
        <f>IFERROR(VLOOKUP(AI238,'P1'!$B:$AP,31,FALSE),"")</f>
        <v/>
      </c>
      <c r="AJ240" s="239" t="str">
        <f>IFERROR(VLOOKUP(AJ238,'P1'!$B:$AP,31,FALSE),"")</f>
        <v/>
      </c>
      <c r="AK240" s="239" t="str">
        <f>IFERROR(VLOOKUP(AK238,'P1'!$B:$AP,31,FALSE),"")</f>
        <v/>
      </c>
      <c r="AL240" s="239" t="str">
        <f>IFERROR(VLOOKUP(AL238,'P1'!$B:$AP,31,FALSE),"")</f>
        <v/>
      </c>
      <c r="AM240" s="239" t="str">
        <f>IFERROR(VLOOKUP(AM238,'P1'!$B:$AP,31,FALSE),"")</f>
        <v/>
      </c>
      <c r="AN240" s="589"/>
      <c r="AO240" s="565"/>
      <c r="AP240" s="594"/>
      <c r="AQ240" s="595"/>
      <c r="AR240" s="565"/>
      <c r="AU240" s="242"/>
      <c r="AV240" s="242"/>
      <c r="AX240" s="242"/>
      <c r="AY240" s="242"/>
    </row>
    <row r="241" spans="1:51" ht="12" customHeight="1">
      <c r="A241" s="566">
        <v>74</v>
      </c>
      <c r="B241" s="569"/>
      <c r="C241" s="572"/>
      <c r="D241" s="575" t="s">
        <v>243</v>
      </c>
      <c r="E241" s="578"/>
      <c r="F241" s="581"/>
      <c r="G241" s="582"/>
      <c r="H241" s="236" t="s">
        <v>368</v>
      </c>
      <c r="I241" s="483"/>
      <c r="J241" s="483"/>
      <c r="K241" s="483"/>
      <c r="L241" s="483"/>
      <c r="M241" s="483"/>
      <c r="N241" s="483"/>
      <c r="O241" s="483"/>
      <c r="P241" s="483"/>
      <c r="Q241" s="483"/>
      <c r="R241" s="483"/>
      <c r="S241" s="483"/>
      <c r="T241" s="483"/>
      <c r="U241" s="483"/>
      <c r="V241" s="483"/>
      <c r="W241" s="483"/>
      <c r="X241" s="483"/>
      <c r="Y241" s="483"/>
      <c r="Z241" s="483"/>
      <c r="AA241" s="483"/>
      <c r="AB241" s="483"/>
      <c r="AC241" s="483"/>
      <c r="AD241" s="483"/>
      <c r="AE241" s="483"/>
      <c r="AF241" s="483"/>
      <c r="AG241" s="483"/>
      <c r="AH241" s="483"/>
      <c r="AI241" s="483"/>
      <c r="AJ241" s="483"/>
      <c r="AK241" s="483"/>
      <c r="AL241" s="483"/>
      <c r="AM241" s="483"/>
      <c r="AN241" s="587">
        <f>+SUM(I242:AM243)</f>
        <v>0</v>
      </c>
      <c r="AO241" s="563">
        <f>IF($AN$4="４週",AN241/4,AN241/(DAY(EOMONTH($I$20,0))/7))</f>
        <v>0</v>
      </c>
      <c r="AP241" s="590"/>
      <c r="AQ241" s="591"/>
      <c r="AR241" s="563" t="str">
        <f>IF(AN230="４週",AU242,AV242)</f>
        <v/>
      </c>
      <c r="AU241" s="237" t="s">
        <v>369</v>
      </c>
      <c r="AV241" s="237" t="s">
        <v>370</v>
      </c>
      <c r="AX241" s="237" t="s">
        <v>371</v>
      </c>
      <c r="AY241" s="237" t="s">
        <v>372</v>
      </c>
    </row>
    <row r="242" spans="1:51" ht="12" customHeight="1">
      <c r="A242" s="567"/>
      <c r="B242" s="570"/>
      <c r="C242" s="573"/>
      <c r="D242" s="576"/>
      <c r="E242" s="579"/>
      <c r="F242" s="583"/>
      <c r="G242" s="584"/>
      <c r="H242" s="238" t="s">
        <v>373</v>
      </c>
      <c r="I242" s="239" t="str">
        <f>IFERROR(VLOOKUP(I241,'P1'!$B:$AP,41,FALSE),"")</f>
        <v/>
      </c>
      <c r="J242" s="239" t="str">
        <f>IFERROR(VLOOKUP(J241,'P1'!$B:$AP,41,FALSE),"")</f>
        <v/>
      </c>
      <c r="K242" s="239" t="str">
        <f>IFERROR(VLOOKUP(K241,'P1'!$B:$AP,41,FALSE),"")</f>
        <v/>
      </c>
      <c r="L242" s="239" t="str">
        <f>IFERROR(VLOOKUP(L241,'P1'!$B:$AP,41,FALSE),"")</f>
        <v/>
      </c>
      <c r="M242" s="239" t="str">
        <f>IFERROR(VLOOKUP(M241,'P1'!$B:$AP,41,FALSE),"")</f>
        <v/>
      </c>
      <c r="N242" s="239" t="str">
        <f>IFERROR(VLOOKUP(N241,'P1'!$B:$AP,41,FALSE),"")</f>
        <v/>
      </c>
      <c r="O242" s="239" t="str">
        <f>IFERROR(VLOOKUP(O241,'P1'!$B:$AP,41,FALSE),"")</f>
        <v/>
      </c>
      <c r="P242" s="239" t="str">
        <f>IFERROR(VLOOKUP(P241,'P1'!$B:$AP,41,FALSE),"")</f>
        <v/>
      </c>
      <c r="Q242" s="239" t="str">
        <f>IFERROR(VLOOKUP(Q241,'P1'!$B:$AP,41,FALSE),"")</f>
        <v/>
      </c>
      <c r="R242" s="239" t="str">
        <f>IFERROR(VLOOKUP(R241,'P1'!$B:$AP,41,FALSE),"")</f>
        <v/>
      </c>
      <c r="S242" s="239" t="str">
        <f>IFERROR(VLOOKUP(S241,'P1'!$B:$AP,41,FALSE),"")</f>
        <v/>
      </c>
      <c r="T242" s="239" t="str">
        <f>IFERROR(VLOOKUP(T241,'P1'!$B:$AP,41,FALSE),"")</f>
        <v/>
      </c>
      <c r="U242" s="239" t="str">
        <f>IFERROR(VLOOKUP(U241,'P1'!$B:$AP,41,FALSE),"")</f>
        <v/>
      </c>
      <c r="V242" s="239" t="str">
        <f>IFERROR(VLOOKUP(V241,'P1'!$B:$AP,41,FALSE),"")</f>
        <v/>
      </c>
      <c r="W242" s="239" t="str">
        <f>IFERROR(VLOOKUP(W241,'P1'!$B:$AP,41,FALSE),"")</f>
        <v/>
      </c>
      <c r="X242" s="239" t="str">
        <f>IFERROR(VLOOKUP(X241,'P1'!$B:$AP,41,FALSE),"")</f>
        <v/>
      </c>
      <c r="Y242" s="239" t="str">
        <f>IFERROR(VLOOKUP(Y241,'P1'!$B:$AP,41,FALSE),"")</f>
        <v/>
      </c>
      <c r="Z242" s="239" t="str">
        <f>IFERROR(VLOOKUP(Z241,'P1'!$B:$AP,41,FALSE),"")</f>
        <v/>
      </c>
      <c r="AA242" s="239" t="str">
        <f>IFERROR(VLOOKUP(AA241,'P1'!$B:$AP,41,FALSE),"")</f>
        <v/>
      </c>
      <c r="AB242" s="239" t="str">
        <f>IFERROR(VLOOKUP(AB241,'P1'!$B:$AP,41,FALSE),"")</f>
        <v/>
      </c>
      <c r="AC242" s="239" t="str">
        <f>IFERROR(VLOOKUP(AC241,'P1'!$B:$AP,41,FALSE),"")</f>
        <v/>
      </c>
      <c r="AD242" s="239" t="str">
        <f>IFERROR(VLOOKUP(AD241,'P1'!$B:$AP,41,FALSE),"")</f>
        <v/>
      </c>
      <c r="AE242" s="239" t="str">
        <f>IFERROR(VLOOKUP(AE241,'P1'!$B:$AP,41,FALSE),"")</f>
        <v/>
      </c>
      <c r="AF242" s="239" t="str">
        <f>IFERROR(VLOOKUP(AF241,'P1'!$B:$AP,41,FALSE),"")</f>
        <v/>
      </c>
      <c r="AG242" s="239" t="str">
        <f>IFERROR(VLOOKUP(AG241,'P1'!$B:$AP,41,FALSE),"")</f>
        <v/>
      </c>
      <c r="AH242" s="239" t="str">
        <f>IFERROR(VLOOKUP(AH241,'P1'!$B:$AP,41,FALSE),"")</f>
        <v/>
      </c>
      <c r="AI242" s="239" t="str">
        <f>IFERROR(VLOOKUP(AI241,'P1'!$B:$AP,41,FALSE),"")</f>
        <v/>
      </c>
      <c r="AJ242" s="239" t="str">
        <f>IFERROR(VLOOKUP(AJ241,'P1'!$B:$AP,41,FALSE),"")</f>
        <v/>
      </c>
      <c r="AK242" s="239" t="str">
        <f>IFERROR(VLOOKUP(AK241,'P1'!$B:$AP,41,FALSE),"")</f>
        <v/>
      </c>
      <c r="AL242" s="239" t="str">
        <f>IFERROR(VLOOKUP(AL241,'P1'!$B:$AP,41,FALSE),"")</f>
        <v/>
      </c>
      <c r="AM242" s="239" t="str">
        <f>IFERROR(VLOOKUP(AM241,'P1'!$B:$AP,41,FALSE),"")</f>
        <v/>
      </c>
      <c r="AN242" s="588"/>
      <c r="AO242" s="564"/>
      <c r="AP242" s="592"/>
      <c r="AQ242" s="593"/>
      <c r="AR242" s="564"/>
      <c r="AU242" s="240" t="str">
        <f>IFERROR(IF($D241="□",ROUNDDOWN($AO241/$AK$7,1),ROUNDDOWN($AO241/$AK$9,1)),"")</f>
        <v/>
      </c>
      <c r="AV242" s="240" t="str">
        <f>IFERROR(IF($D241="□",ROUNDDOWN($AN241/$AO$7,1),ROUNDDOWN($AN241/$AO$9,1)),"")</f>
        <v/>
      </c>
      <c r="AX242" s="240" t="str">
        <f>IFERROR(IF($D241="□",(VLOOKUP(F241,'[8]ますた君 '!$C:$E,3,FALSE)/($AK$7*4)),(VLOOKUP(F241,'[8]ますた君 '!$C:$E,3,FALSE)/($AK$9*4))),"")</f>
        <v/>
      </c>
      <c r="AY242" s="240" t="str">
        <f>IFERROR(IF($D241="□",(VLOOKUP(F241,'[8]ますた君 '!$C:$E,3,FALSE)/$AO$7),(VLOOKUP(F241,'[8]ますた君 '!$C:$E,3,FALSE)/$AO$9)),"")</f>
        <v/>
      </c>
    </row>
    <row r="243" spans="1:51" ht="12" customHeight="1">
      <c r="A243" s="568"/>
      <c r="B243" s="571"/>
      <c r="C243" s="574"/>
      <c r="D243" s="577"/>
      <c r="E243" s="580"/>
      <c r="F243" s="585"/>
      <c r="G243" s="586"/>
      <c r="H243" s="241" t="s">
        <v>374</v>
      </c>
      <c r="I243" s="243" t="str">
        <f>IFERROR(VLOOKUP(I241,'P1'!$B:$AP,31,FALSE),"")</f>
        <v/>
      </c>
      <c r="J243" s="239" t="str">
        <f>IFERROR(VLOOKUP(J241,'P1'!$B:$AP,31,FALSE),"")</f>
        <v/>
      </c>
      <c r="K243" s="239" t="str">
        <f>IFERROR(VLOOKUP(K241,'P1'!$B:$AP,31,FALSE),"")</f>
        <v/>
      </c>
      <c r="L243" s="239" t="str">
        <f>IFERROR(VLOOKUP(L241,'P1'!$B:$AP,31,FALSE),"")</f>
        <v/>
      </c>
      <c r="M243" s="239" t="str">
        <f>IFERROR(VLOOKUP(M241,'P1'!$B:$AP,31,FALSE),"")</f>
        <v/>
      </c>
      <c r="N243" s="239" t="str">
        <f>IFERROR(VLOOKUP(N241,'P1'!$B:$AP,31,FALSE),"")</f>
        <v/>
      </c>
      <c r="O243" s="239" t="str">
        <f>IFERROR(VLOOKUP(O241,'P1'!$B:$AP,31,FALSE),"")</f>
        <v/>
      </c>
      <c r="P243" s="239" t="str">
        <f>IFERROR(VLOOKUP(P241,'P1'!$B:$AP,31,FALSE),"")</f>
        <v/>
      </c>
      <c r="Q243" s="239" t="str">
        <f>IFERROR(VLOOKUP(Q241,'P1'!$B:$AP,31,FALSE),"")</f>
        <v/>
      </c>
      <c r="R243" s="239" t="str">
        <f>IFERROR(VLOOKUP(R241,'P1'!$B:$AP,31,FALSE),"")</f>
        <v/>
      </c>
      <c r="S243" s="239" t="str">
        <f>IFERROR(VLOOKUP(S241,'P1'!$B:$AP,31,FALSE),"")</f>
        <v/>
      </c>
      <c r="T243" s="239" t="str">
        <f>IFERROR(VLOOKUP(T241,'P1'!$B:$AP,31,FALSE),"")</f>
        <v/>
      </c>
      <c r="U243" s="239" t="str">
        <f>IFERROR(VLOOKUP(U241,'P1'!$B:$AP,31,FALSE),"")</f>
        <v/>
      </c>
      <c r="V243" s="239" t="str">
        <f>IFERROR(VLOOKUP(V241,'P1'!$B:$AP,31,FALSE),"")</f>
        <v/>
      </c>
      <c r="W243" s="239" t="str">
        <f>IFERROR(VLOOKUP(W241,'P1'!$B:$AP,31,FALSE),"")</f>
        <v/>
      </c>
      <c r="X243" s="239" t="str">
        <f>IFERROR(VLOOKUP(X241,'P1'!$B:$AP,31,FALSE),"")</f>
        <v/>
      </c>
      <c r="Y243" s="239" t="str">
        <f>IFERROR(VLOOKUP(Y241,'P1'!$B:$AP,31,FALSE),"")</f>
        <v/>
      </c>
      <c r="Z243" s="239" t="str">
        <f>IFERROR(VLOOKUP(Z241,'P1'!$B:$AP,31,FALSE),"")</f>
        <v/>
      </c>
      <c r="AA243" s="239" t="str">
        <f>IFERROR(VLOOKUP(AA241,'P1'!$B:$AP,31,FALSE),"")</f>
        <v/>
      </c>
      <c r="AB243" s="239" t="str">
        <f>IFERROR(VLOOKUP(AB241,'P1'!$B:$AP,31,FALSE),"")</f>
        <v/>
      </c>
      <c r="AC243" s="239" t="str">
        <f>IFERROR(VLOOKUP(AC241,'P1'!$B:$AP,31,FALSE),"")</f>
        <v/>
      </c>
      <c r="AD243" s="239" t="str">
        <f>IFERROR(VLOOKUP(AD241,'P1'!$B:$AP,31,FALSE),"")</f>
        <v/>
      </c>
      <c r="AE243" s="239" t="str">
        <f>IFERROR(VLOOKUP(AE241,'P1'!$B:$AP,31,FALSE),"")</f>
        <v/>
      </c>
      <c r="AF243" s="239" t="str">
        <f>IFERROR(VLOOKUP(AF241,'P1'!$B:$AP,31,FALSE),"")</f>
        <v/>
      </c>
      <c r="AG243" s="239" t="str">
        <f>IFERROR(VLOOKUP(AG241,'P1'!$B:$AP,31,FALSE),"")</f>
        <v/>
      </c>
      <c r="AH243" s="239" t="str">
        <f>IFERROR(VLOOKUP(AH241,'P1'!$B:$AP,31,FALSE),"")</f>
        <v/>
      </c>
      <c r="AI243" s="239" t="str">
        <f>IFERROR(VLOOKUP(AI241,'P1'!$B:$AP,31,FALSE),"")</f>
        <v/>
      </c>
      <c r="AJ243" s="239" t="str">
        <f>IFERROR(VLOOKUP(AJ241,'P1'!$B:$AP,31,FALSE),"")</f>
        <v/>
      </c>
      <c r="AK243" s="239" t="str">
        <f>IFERROR(VLOOKUP(AK241,'P1'!$B:$AP,31,FALSE),"")</f>
        <v/>
      </c>
      <c r="AL243" s="239" t="str">
        <f>IFERROR(VLOOKUP(AL241,'P1'!$B:$AP,31,FALSE),"")</f>
        <v/>
      </c>
      <c r="AM243" s="239" t="str">
        <f>IFERROR(VLOOKUP(AM241,'P1'!$B:$AP,31,FALSE),"")</f>
        <v/>
      </c>
      <c r="AN243" s="589"/>
      <c r="AO243" s="565"/>
      <c r="AP243" s="594"/>
      <c r="AQ243" s="595"/>
      <c r="AR243" s="565"/>
      <c r="AU243" s="242"/>
      <c r="AV243" s="242"/>
      <c r="AX243" s="242"/>
      <c r="AY243" s="242"/>
    </row>
    <row r="244" spans="1:51" ht="12" customHeight="1">
      <c r="A244" s="566">
        <v>75</v>
      </c>
      <c r="B244" s="569"/>
      <c r="C244" s="572"/>
      <c r="D244" s="575" t="s">
        <v>243</v>
      </c>
      <c r="E244" s="578"/>
      <c r="F244" s="581"/>
      <c r="G244" s="582"/>
      <c r="H244" s="236" t="s">
        <v>368</v>
      </c>
      <c r="I244" s="483"/>
      <c r="J244" s="483"/>
      <c r="K244" s="483"/>
      <c r="L244" s="483"/>
      <c r="M244" s="483"/>
      <c r="N244" s="483"/>
      <c r="O244" s="483"/>
      <c r="P244" s="483"/>
      <c r="Q244" s="483"/>
      <c r="R244" s="483"/>
      <c r="S244" s="483"/>
      <c r="T244" s="483"/>
      <c r="U244" s="483"/>
      <c r="V244" s="483"/>
      <c r="W244" s="483"/>
      <c r="X244" s="483"/>
      <c r="Y244" s="483"/>
      <c r="Z244" s="483"/>
      <c r="AA244" s="483"/>
      <c r="AB244" s="483"/>
      <c r="AC244" s="483"/>
      <c r="AD244" s="483"/>
      <c r="AE244" s="483"/>
      <c r="AF244" s="483"/>
      <c r="AG244" s="483"/>
      <c r="AH244" s="483"/>
      <c r="AI244" s="483"/>
      <c r="AJ244" s="483"/>
      <c r="AK244" s="483"/>
      <c r="AL244" s="483"/>
      <c r="AM244" s="483"/>
      <c r="AN244" s="587">
        <f>+SUM(I245:AM246)</f>
        <v>0</v>
      </c>
      <c r="AO244" s="563">
        <f>IF($AN$4="４週",AN244/4,AN244/(DAY(EOMONTH($I$20,0))/7))</f>
        <v>0</v>
      </c>
      <c r="AP244" s="590"/>
      <c r="AQ244" s="591"/>
      <c r="AR244" s="563" t="str">
        <f>IF(AN233="４週",AU245,AV245)</f>
        <v/>
      </c>
      <c r="AU244" s="237" t="s">
        <v>369</v>
      </c>
      <c r="AV244" s="237" t="s">
        <v>370</v>
      </c>
      <c r="AX244" s="237" t="s">
        <v>371</v>
      </c>
      <c r="AY244" s="237" t="s">
        <v>372</v>
      </c>
    </row>
    <row r="245" spans="1:51" ht="12" customHeight="1">
      <c r="A245" s="567"/>
      <c r="B245" s="570"/>
      <c r="C245" s="573"/>
      <c r="D245" s="576"/>
      <c r="E245" s="579"/>
      <c r="F245" s="583"/>
      <c r="G245" s="584"/>
      <c r="H245" s="238" t="s">
        <v>373</v>
      </c>
      <c r="I245" s="239" t="str">
        <f>IFERROR(VLOOKUP(I244,'P1'!$B:$AP,41,FALSE),"")</f>
        <v/>
      </c>
      <c r="J245" s="239" t="str">
        <f>IFERROR(VLOOKUP(J244,'P1'!$B:$AP,41,FALSE),"")</f>
        <v/>
      </c>
      <c r="K245" s="239" t="str">
        <f>IFERROR(VLOOKUP(K244,'P1'!$B:$AP,41,FALSE),"")</f>
        <v/>
      </c>
      <c r="L245" s="239" t="str">
        <f>IFERROR(VLOOKUP(L244,'P1'!$B:$AP,41,FALSE),"")</f>
        <v/>
      </c>
      <c r="M245" s="239" t="str">
        <f>IFERROR(VLOOKUP(M244,'P1'!$B:$AP,41,FALSE),"")</f>
        <v/>
      </c>
      <c r="N245" s="239" t="str">
        <f>IFERROR(VLOOKUP(N244,'P1'!$B:$AP,41,FALSE),"")</f>
        <v/>
      </c>
      <c r="O245" s="239" t="str">
        <f>IFERROR(VLOOKUP(O244,'P1'!$B:$AP,41,FALSE),"")</f>
        <v/>
      </c>
      <c r="P245" s="239" t="str">
        <f>IFERROR(VLOOKUP(P244,'P1'!$B:$AP,41,FALSE),"")</f>
        <v/>
      </c>
      <c r="Q245" s="239" t="str">
        <f>IFERROR(VLOOKUP(Q244,'P1'!$B:$AP,41,FALSE),"")</f>
        <v/>
      </c>
      <c r="R245" s="239" t="str">
        <f>IFERROR(VLOOKUP(R244,'P1'!$B:$AP,41,FALSE),"")</f>
        <v/>
      </c>
      <c r="S245" s="239" t="str">
        <f>IFERROR(VLOOKUP(S244,'P1'!$B:$AP,41,FALSE),"")</f>
        <v/>
      </c>
      <c r="T245" s="239" t="str">
        <f>IFERROR(VLOOKUP(T244,'P1'!$B:$AP,41,FALSE),"")</f>
        <v/>
      </c>
      <c r="U245" s="239" t="str">
        <f>IFERROR(VLOOKUP(U244,'P1'!$B:$AP,41,FALSE),"")</f>
        <v/>
      </c>
      <c r="V245" s="239" t="str">
        <f>IFERROR(VLOOKUP(V244,'P1'!$B:$AP,41,FALSE),"")</f>
        <v/>
      </c>
      <c r="W245" s="239" t="str">
        <f>IFERROR(VLOOKUP(W244,'P1'!$B:$AP,41,FALSE),"")</f>
        <v/>
      </c>
      <c r="X245" s="239" t="str">
        <f>IFERROR(VLOOKUP(X244,'P1'!$B:$AP,41,FALSE),"")</f>
        <v/>
      </c>
      <c r="Y245" s="239" t="str">
        <f>IFERROR(VLOOKUP(Y244,'P1'!$B:$AP,41,FALSE),"")</f>
        <v/>
      </c>
      <c r="Z245" s="239" t="str">
        <f>IFERROR(VLOOKUP(Z244,'P1'!$B:$AP,41,FALSE),"")</f>
        <v/>
      </c>
      <c r="AA245" s="239" t="str">
        <f>IFERROR(VLOOKUP(AA244,'P1'!$B:$AP,41,FALSE),"")</f>
        <v/>
      </c>
      <c r="AB245" s="239" t="str">
        <f>IFERROR(VLOOKUP(AB244,'P1'!$B:$AP,41,FALSE),"")</f>
        <v/>
      </c>
      <c r="AC245" s="239" t="str">
        <f>IFERROR(VLOOKUP(AC244,'P1'!$B:$AP,41,FALSE),"")</f>
        <v/>
      </c>
      <c r="AD245" s="239" t="str">
        <f>IFERROR(VLOOKUP(AD244,'P1'!$B:$AP,41,FALSE),"")</f>
        <v/>
      </c>
      <c r="AE245" s="239" t="str">
        <f>IFERROR(VLOOKUP(AE244,'P1'!$B:$AP,41,FALSE),"")</f>
        <v/>
      </c>
      <c r="AF245" s="239" t="str">
        <f>IFERROR(VLOOKUP(AF244,'P1'!$B:$AP,41,FALSE),"")</f>
        <v/>
      </c>
      <c r="AG245" s="239" t="str">
        <f>IFERROR(VLOOKUP(AG244,'P1'!$B:$AP,41,FALSE),"")</f>
        <v/>
      </c>
      <c r="AH245" s="239" t="str">
        <f>IFERROR(VLOOKUP(AH244,'P1'!$B:$AP,41,FALSE),"")</f>
        <v/>
      </c>
      <c r="AI245" s="239" t="str">
        <f>IFERROR(VLOOKUP(AI244,'P1'!$B:$AP,41,FALSE),"")</f>
        <v/>
      </c>
      <c r="AJ245" s="239" t="str">
        <f>IFERROR(VLOOKUP(AJ244,'P1'!$B:$AP,41,FALSE),"")</f>
        <v/>
      </c>
      <c r="AK245" s="239" t="str">
        <f>IFERROR(VLOOKUP(AK244,'P1'!$B:$AP,41,FALSE),"")</f>
        <v/>
      </c>
      <c r="AL245" s="239" t="str">
        <f>IFERROR(VLOOKUP(AL244,'P1'!$B:$AP,41,FALSE),"")</f>
        <v/>
      </c>
      <c r="AM245" s="239" t="str">
        <f>IFERROR(VLOOKUP(AM244,'P1'!$B:$AP,41,FALSE),"")</f>
        <v/>
      </c>
      <c r="AN245" s="588"/>
      <c r="AO245" s="564"/>
      <c r="AP245" s="592"/>
      <c r="AQ245" s="593"/>
      <c r="AR245" s="564"/>
      <c r="AU245" s="240" t="str">
        <f>IFERROR(IF($D244="□",ROUNDDOWN($AO244/$AK$7,1),ROUNDDOWN($AO244/$AK$9,1)),"")</f>
        <v/>
      </c>
      <c r="AV245" s="240" t="str">
        <f>IFERROR(IF($D244="□",ROUNDDOWN($AN244/$AO$7,1),ROUNDDOWN($AN244/$AO$9,1)),"")</f>
        <v/>
      </c>
      <c r="AX245" s="240" t="str">
        <f>IFERROR(IF($D244="□",(VLOOKUP(F244,'[8]ますた君 '!$C:$E,3,FALSE)/($AK$7*4)),(VLOOKUP(F244,'[8]ますた君 '!$C:$E,3,FALSE)/($AK$9*4))),"")</f>
        <v/>
      </c>
      <c r="AY245" s="240" t="str">
        <f>IFERROR(IF($D244="□",(VLOOKUP(F244,'[8]ますた君 '!$C:$E,3,FALSE)/$AO$7),(VLOOKUP(F244,'[8]ますた君 '!$C:$E,3,FALSE)/$AO$9)),"")</f>
        <v/>
      </c>
    </row>
    <row r="246" spans="1:51" ht="12" customHeight="1">
      <c r="A246" s="568"/>
      <c r="B246" s="571"/>
      <c r="C246" s="574"/>
      <c r="D246" s="577"/>
      <c r="E246" s="580"/>
      <c r="F246" s="585"/>
      <c r="G246" s="586"/>
      <c r="H246" s="241" t="s">
        <v>374</v>
      </c>
      <c r="I246" s="239" t="str">
        <f>IFERROR(VLOOKUP(I244,'P1'!$B:$AP,31,FALSE),"")</f>
        <v/>
      </c>
      <c r="J246" s="239" t="str">
        <f>IFERROR(VLOOKUP(J244,'P1'!$B:$AP,31,FALSE),"")</f>
        <v/>
      </c>
      <c r="K246" s="239" t="str">
        <f>IFERROR(VLOOKUP(K244,'P1'!$B:$AP,31,FALSE),"")</f>
        <v/>
      </c>
      <c r="L246" s="239" t="str">
        <f>IFERROR(VLOOKUP(L244,'P1'!$B:$AP,31,FALSE),"")</f>
        <v/>
      </c>
      <c r="M246" s="239" t="str">
        <f>IFERROR(VLOOKUP(M244,'P1'!$B:$AP,31,FALSE),"")</f>
        <v/>
      </c>
      <c r="N246" s="239" t="str">
        <f>IFERROR(VLOOKUP(N244,'P1'!$B:$AP,31,FALSE),"")</f>
        <v/>
      </c>
      <c r="O246" s="239" t="str">
        <f>IFERROR(VLOOKUP(O244,'P1'!$B:$AP,31,FALSE),"")</f>
        <v/>
      </c>
      <c r="P246" s="239" t="str">
        <f>IFERROR(VLOOKUP(P244,'P1'!$B:$AP,31,FALSE),"")</f>
        <v/>
      </c>
      <c r="Q246" s="239" t="str">
        <f>IFERROR(VLOOKUP(Q244,'P1'!$B:$AP,31,FALSE),"")</f>
        <v/>
      </c>
      <c r="R246" s="239" t="str">
        <f>IFERROR(VLOOKUP(R244,'P1'!$B:$AP,31,FALSE),"")</f>
        <v/>
      </c>
      <c r="S246" s="239" t="str">
        <f>IFERROR(VLOOKUP(S244,'P1'!$B:$AP,31,FALSE),"")</f>
        <v/>
      </c>
      <c r="T246" s="239" t="str">
        <f>IFERROR(VLOOKUP(T244,'P1'!$B:$AP,31,FALSE),"")</f>
        <v/>
      </c>
      <c r="U246" s="239" t="str">
        <f>IFERROR(VLOOKUP(U244,'P1'!$B:$AP,31,FALSE),"")</f>
        <v/>
      </c>
      <c r="V246" s="239" t="str">
        <f>IFERROR(VLOOKUP(V244,'P1'!$B:$AP,31,FALSE),"")</f>
        <v/>
      </c>
      <c r="W246" s="239" t="str">
        <f>IFERROR(VLOOKUP(W244,'P1'!$B:$AP,31,FALSE),"")</f>
        <v/>
      </c>
      <c r="X246" s="239" t="str">
        <f>IFERROR(VLOOKUP(X244,'P1'!$B:$AP,31,FALSE),"")</f>
        <v/>
      </c>
      <c r="Y246" s="239" t="str">
        <f>IFERROR(VLOOKUP(Y244,'P1'!$B:$AP,31,FALSE),"")</f>
        <v/>
      </c>
      <c r="Z246" s="239" t="str">
        <f>IFERROR(VLOOKUP(Z244,'P1'!$B:$AP,31,FALSE),"")</f>
        <v/>
      </c>
      <c r="AA246" s="239" t="str">
        <f>IFERROR(VLOOKUP(AA244,'P1'!$B:$AP,31,FALSE),"")</f>
        <v/>
      </c>
      <c r="AB246" s="239" t="str">
        <f>IFERROR(VLOOKUP(AB244,'P1'!$B:$AP,31,FALSE),"")</f>
        <v/>
      </c>
      <c r="AC246" s="239" t="str">
        <f>IFERROR(VLOOKUP(AC244,'P1'!$B:$AP,31,FALSE),"")</f>
        <v/>
      </c>
      <c r="AD246" s="239" t="str">
        <f>IFERROR(VLOOKUP(AD244,'P1'!$B:$AP,31,FALSE),"")</f>
        <v/>
      </c>
      <c r="AE246" s="239" t="str">
        <f>IFERROR(VLOOKUP(AE244,'P1'!$B:$AP,31,FALSE),"")</f>
        <v/>
      </c>
      <c r="AF246" s="239" t="str">
        <f>IFERROR(VLOOKUP(AF244,'P1'!$B:$AP,31,FALSE),"")</f>
        <v/>
      </c>
      <c r="AG246" s="239" t="str">
        <f>IFERROR(VLOOKUP(AG244,'P1'!$B:$AP,31,FALSE),"")</f>
        <v/>
      </c>
      <c r="AH246" s="239" t="str">
        <f>IFERROR(VLOOKUP(AH244,'P1'!$B:$AP,31,FALSE),"")</f>
        <v/>
      </c>
      <c r="AI246" s="239" t="str">
        <f>IFERROR(VLOOKUP(AI244,'P1'!$B:$AP,31,FALSE),"")</f>
        <v/>
      </c>
      <c r="AJ246" s="239" t="str">
        <f>IFERROR(VLOOKUP(AJ244,'P1'!$B:$AP,31,FALSE),"")</f>
        <v/>
      </c>
      <c r="AK246" s="239" t="str">
        <f>IFERROR(VLOOKUP(AK244,'P1'!$B:$AP,31,FALSE),"")</f>
        <v/>
      </c>
      <c r="AL246" s="239" t="str">
        <f>IFERROR(VLOOKUP(AL244,'P1'!$B:$AP,31,FALSE),"")</f>
        <v/>
      </c>
      <c r="AM246" s="239" t="str">
        <f>IFERROR(VLOOKUP(AM244,'P1'!$B:$AP,31,FALSE),"")</f>
        <v/>
      </c>
      <c r="AN246" s="589"/>
      <c r="AO246" s="565"/>
      <c r="AP246" s="594"/>
      <c r="AQ246" s="595"/>
      <c r="AR246" s="565"/>
      <c r="AU246" s="242"/>
      <c r="AV246" s="242"/>
      <c r="AX246" s="242"/>
      <c r="AY246" s="242"/>
    </row>
    <row r="247" spans="1:51" ht="12" customHeight="1">
      <c r="A247" s="566">
        <v>76</v>
      </c>
      <c r="B247" s="569"/>
      <c r="C247" s="572"/>
      <c r="D247" s="575" t="s">
        <v>243</v>
      </c>
      <c r="E247" s="578"/>
      <c r="F247" s="581"/>
      <c r="G247" s="582"/>
      <c r="H247" s="236" t="s">
        <v>368</v>
      </c>
      <c r="I247" s="483"/>
      <c r="J247" s="483"/>
      <c r="K247" s="483"/>
      <c r="L247" s="483"/>
      <c r="M247" s="483"/>
      <c r="N247" s="483"/>
      <c r="O247" s="483"/>
      <c r="P247" s="483"/>
      <c r="Q247" s="483"/>
      <c r="R247" s="483"/>
      <c r="S247" s="483"/>
      <c r="T247" s="483"/>
      <c r="U247" s="483"/>
      <c r="V247" s="483"/>
      <c r="W247" s="483"/>
      <c r="X247" s="483"/>
      <c r="Y247" s="483"/>
      <c r="Z247" s="483"/>
      <c r="AA247" s="483"/>
      <c r="AB247" s="483"/>
      <c r="AC247" s="483"/>
      <c r="AD247" s="483"/>
      <c r="AE247" s="483"/>
      <c r="AF247" s="483"/>
      <c r="AG247" s="483"/>
      <c r="AH247" s="483"/>
      <c r="AI247" s="483"/>
      <c r="AJ247" s="483"/>
      <c r="AK247" s="483"/>
      <c r="AL247" s="483"/>
      <c r="AM247" s="483"/>
      <c r="AN247" s="587">
        <f>+SUM(I248:AM249)</f>
        <v>0</v>
      </c>
      <c r="AO247" s="563">
        <f>IF($AN$4="４週",AN247/4,AN247/(DAY(EOMONTH($I$20,0))/7))</f>
        <v>0</v>
      </c>
      <c r="AP247" s="590"/>
      <c r="AQ247" s="591"/>
      <c r="AR247" s="563" t="str">
        <f>IF(AN236="４週",AU248,AV248)</f>
        <v/>
      </c>
      <c r="AU247" s="237" t="s">
        <v>369</v>
      </c>
      <c r="AV247" s="237" t="s">
        <v>370</v>
      </c>
      <c r="AX247" s="237" t="s">
        <v>371</v>
      </c>
      <c r="AY247" s="237" t="s">
        <v>372</v>
      </c>
    </row>
    <row r="248" spans="1:51" ht="12" customHeight="1">
      <c r="A248" s="567"/>
      <c r="B248" s="570"/>
      <c r="C248" s="573"/>
      <c r="D248" s="576"/>
      <c r="E248" s="579"/>
      <c r="F248" s="583"/>
      <c r="G248" s="584"/>
      <c r="H248" s="238" t="s">
        <v>373</v>
      </c>
      <c r="I248" s="239" t="str">
        <f>IFERROR(VLOOKUP(I247,'P1'!$B:$AP,41,FALSE),"")</f>
        <v/>
      </c>
      <c r="J248" s="239" t="str">
        <f>IFERROR(VLOOKUP(J247,'P1'!$B:$AP,41,FALSE),"")</f>
        <v/>
      </c>
      <c r="K248" s="239" t="str">
        <f>IFERROR(VLOOKUP(K247,'P1'!$B:$AP,41,FALSE),"")</f>
        <v/>
      </c>
      <c r="L248" s="239" t="str">
        <f>IFERROR(VLOOKUP(L247,'P1'!$B:$AP,41,FALSE),"")</f>
        <v/>
      </c>
      <c r="M248" s="239" t="str">
        <f>IFERROR(VLOOKUP(M247,'P1'!$B:$AP,41,FALSE),"")</f>
        <v/>
      </c>
      <c r="N248" s="239" t="str">
        <f>IFERROR(VLOOKUP(N247,'P1'!$B:$AP,41,FALSE),"")</f>
        <v/>
      </c>
      <c r="O248" s="239" t="str">
        <f>IFERROR(VLOOKUP(O247,'P1'!$B:$AP,41,FALSE),"")</f>
        <v/>
      </c>
      <c r="P248" s="239" t="str">
        <f>IFERROR(VLOOKUP(P247,'P1'!$B:$AP,41,FALSE),"")</f>
        <v/>
      </c>
      <c r="Q248" s="239" t="str">
        <f>IFERROR(VLOOKUP(Q247,'P1'!$B:$AP,41,FALSE),"")</f>
        <v/>
      </c>
      <c r="R248" s="239" t="str">
        <f>IFERROR(VLOOKUP(R247,'P1'!$B:$AP,41,FALSE),"")</f>
        <v/>
      </c>
      <c r="S248" s="239" t="str">
        <f>IFERROR(VLOOKUP(S247,'P1'!$B:$AP,41,FALSE),"")</f>
        <v/>
      </c>
      <c r="T248" s="239" t="str">
        <f>IFERROR(VLOOKUP(T247,'P1'!$B:$AP,41,FALSE),"")</f>
        <v/>
      </c>
      <c r="U248" s="239" t="str">
        <f>IFERROR(VLOOKUP(U247,'P1'!$B:$AP,41,FALSE),"")</f>
        <v/>
      </c>
      <c r="V248" s="239" t="str">
        <f>IFERROR(VLOOKUP(V247,'P1'!$B:$AP,41,FALSE),"")</f>
        <v/>
      </c>
      <c r="W248" s="239" t="str">
        <f>IFERROR(VLOOKUP(W247,'P1'!$B:$AP,41,FALSE),"")</f>
        <v/>
      </c>
      <c r="X248" s="239" t="str">
        <f>IFERROR(VLOOKUP(X247,'P1'!$B:$AP,41,FALSE),"")</f>
        <v/>
      </c>
      <c r="Y248" s="239" t="str">
        <f>IFERROR(VLOOKUP(Y247,'P1'!$B:$AP,41,FALSE),"")</f>
        <v/>
      </c>
      <c r="Z248" s="239" t="str">
        <f>IFERROR(VLOOKUP(Z247,'P1'!$B:$AP,41,FALSE),"")</f>
        <v/>
      </c>
      <c r="AA248" s="239" t="str">
        <f>IFERROR(VLOOKUP(AA247,'P1'!$B:$AP,41,FALSE),"")</f>
        <v/>
      </c>
      <c r="AB248" s="239" t="str">
        <f>IFERROR(VLOOKUP(AB247,'P1'!$B:$AP,41,FALSE),"")</f>
        <v/>
      </c>
      <c r="AC248" s="239" t="str">
        <f>IFERROR(VLOOKUP(AC247,'P1'!$B:$AP,41,FALSE),"")</f>
        <v/>
      </c>
      <c r="AD248" s="239" t="str">
        <f>IFERROR(VLOOKUP(AD247,'P1'!$B:$AP,41,FALSE),"")</f>
        <v/>
      </c>
      <c r="AE248" s="239" t="str">
        <f>IFERROR(VLOOKUP(AE247,'P1'!$B:$AP,41,FALSE),"")</f>
        <v/>
      </c>
      <c r="AF248" s="239" t="str">
        <f>IFERROR(VLOOKUP(AF247,'P1'!$B:$AP,41,FALSE),"")</f>
        <v/>
      </c>
      <c r="AG248" s="239" t="str">
        <f>IFERROR(VLOOKUP(AG247,'P1'!$B:$AP,41,FALSE),"")</f>
        <v/>
      </c>
      <c r="AH248" s="239" t="str">
        <f>IFERROR(VLOOKUP(AH247,'P1'!$B:$AP,41,FALSE),"")</f>
        <v/>
      </c>
      <c r="AI248" s="239" t="str">
        <f>IFERROR(VLOOKUP(AI247,'P1'!$B:$AP,41,FALSE),"")</f>
        <v/>
      </c>
      <c r="AJ248" s="239" t="str">
        <f>IFERROR(VLOOKUP(AJ247,'P1'!$B:$AP,41,FALSE),"")</f>
        <v/>
      </c>
      <c r="AK248" s="239" t="str">
        <f>IFERROR(VLOOKUP(AK247,'P1'!$B:$AP,41,FALSE),"")</f>
        <v/>
      </c>
      <c r="AL248" s="239" t="str">
        <f>IFERROR(VLOOKUP(AL247,'P1'!$B:$AP,41,FALSE),"")</f>
        <v/>
      </c>
      <c r="AM248" s="239" t="str">
        <f>IFERROR(VLOOKUP(AM247,'P1'!$B:$AP,41,FALSE),"")</f>
        <v/>
      </c>
      <c r="AN248" s="588"/>
      <c r="AO248" s="564"/>
      <c r="AP248" s="592"/>
      <c r="AQ248" s="593"/>
      <c r="AR248" s="564"/>
      <c r="AU248" s="240" t="str">
        <f>IFERROR(IF($D247="□",ROUNDDOWN($AO247/$AK$7,1),ROUNDDOWN($AO247/$AK$9,1)),"")</f>
        <v/>
      </c>
      <c r="AV248" s="240" t="str">
        <f>IFERROR(IF($D247="□",ROUNDDOWN($AN247/$AO$7,1),ROUNDDOWN($AN247/$AO$9,1)),"")</f>
        <v/>
      </c>
      <c r="AX248" s="240" t="str">
        <f>IFERROR(IF($D247="□",(VLOOKUP(F247,'[8]ますた君 '!$C:$E,3,FALSE)/($AK$7*4)),(VLOOKUP(F247,'[8]ますた君 '!$C:$E,3,FALSE)/($AK$9*4))),"")</f>
        <v/>
      </c>
      <c r="AY248" s="240" t="str">
        <f>IFERROR(IF($D247="□",(VLOOKUP(F247,'[8]ますた君 '!$C:$E,3,FALSE)/$AO$7),(VLOOKUP(F247,'[8]ますた君 '!$C:$E,3,FALSE)/$AO$9)),"")</f>
        <v/>
      </c>
    </row>
    <row r="249" spans="1:51" ht="12" customHeight="1">
      <c r="A249" s="568"/>
      <c r="B249" s="571"/>
      <c r="C249" s="574"/>
      <c r="D249" s="577"/>
      <c r="E249" s="580"/>
      <c r="F249" s="585"/>
      <c r="G249" s="586"/>
      <c r="H249" s="241" t="s">
        <v>374</v>
      </c>
      <c r="I249" s="239" t="str">
        <f>IFERROR(VLOOKUP(I247,'P1'!$B:$AP,31,FALSE),"")</f>
        <v/>
      </c>
      <c r="J249" s="239" t="str">
        <f>IFERROR(VLOOKUP(J247,'P1'!$B:$AP,31,FALSE),"")</f>
        <v/>
      </c>
      <c r="K249" s="239" t="str">
        <f>IFERROR(VLOOKUP(K247,'P1'!$B:$AP,31,FALSE),"")</f>
        <v/>
      </c>
      <c r="L249" s="239" t="str">
        <f>IFERROR(VLOOKUP(L247,'P1'!$B:$AP,31,FALSE),"")</f>
        <v/>
      </c>
      <c r="M249" s="239" t="str">
        <f>IFERROR(VLOOKUP(M247,'P1'!$B:$AP,31,FALSE),"")</f>
        <v/>
      </c>
      <c r="N249" s="239" t="str">
        <f>IFERROR(VLOOKUP(N247,'P1'!$B:$AP,31,FALSE),"")</f>
        <v/>
      </c>
      <c r="O249" s="239" t="str">
        <f>IFERROR(VLOOKUP(O247,'P1'!$B:$AP,31,FALSE),"")</f>
        <v/>
      </c>
      <c r="P249" s="239" t="str">
        <f>IFERROR(VLOOKUP(P247,'P1'!$B:$AP,31,FALSE),"")</f>
        <v/>
      </c>
      <c r="Q249" s="239" t="str">
        <f>IFERROR(VLOOKUP(Q247,'P1'!$B:$AP,31,FALSE),"")</f>
        <v/>
      </c>
      <c r="R249" s="239" t="str">
        <f>IFERROR(VLOOKUP(R247,'P1'!$B:$AP,31,FALSE),"")</f>
        <v/>
      </c>
      <c r="S249" s="239" t="str">
        <f>IFERROR(VLOOKUP(S247,'P1'!$B:$AP,31,FALSE),"")</f>
        <v/>
      </c>
      <c r="T249" s="239" t="str">
        <f>IFERROR(VLOOKUP(T247,'P1'!$B:$AP,31,FALSE),"")</f>
        <v/>
      </c>
      <c r="U249" s="239" t="str">
        <f>IFERROR(VLOOKUP(U247,'P1'!$B:$AP,31,FALSE),"")</f>
        <v/>
      </c>
      <c r="V249" s="239" t="str">
        <f>IFERROR(VLOOKUP(V247,'P1'!$B:$AP,31,FALSE),"")</f>
        <v/>
      </c>
      <c r="W249" s="239" t="str">
        <f>IFERROR(VLOOKUP(W247,'P1'!$B:$AP,31,FALSE),"")</f>
        <v/>
      </c>
      <c r="X249" s="239" t="str">
        <f>IFERROR(VLOOKUP(X247,'P1'!$B:$AP,31,FALSE),"")</f>
        <v/>
      </c>
      <c r="Y249" s="239" t="str">
        <f>IFERROR(VLOOKUP(Y247,'P1'!$B:$AP,31,FALSE),"")</f>
        <v/>
      </c>
      <c r="Z249" s="239" t="str">
        <f>IFERROR(VLOOKUP(Z247,'P1'!$B:$AP,31,FALSE),"")</f>
        <v/>
      </c>
      <c r="AA249" s="239" t="str">
        <f>IFERROR(VLOOKUP(AA247,'P1'!$B:$AP,31,FALSE),"")</f>
        <v/>
      </c>
      <c r="AB249" s="239" t="str">
        <f>IFERROR(VLOOKUP(AB247,'P1'!$B:$AP,31,FALSE),"")</f>
        <v/>
      </c>
      <c r="AC249" s="239" t="str">
        <f>IFERROR(VLOOKUP(AC247,'P1'!$B:$AP,31,FALSE),"")</f>
        <v/>
      </c>
      <c r="AD249" s="239" t="str">
        <f>IFERROR(VLOOKUP(AD247,'P1'!$B:$AP,31,FALSE),"")</f>
        <v/>
      </c>
      <c r="AE249" s="239" t="str">
        <f>IFERROR(VLOOKUP(AE247,'P1'!$B:$AP,31,FALSE),"")</f>
        <v/>
      </c>
      <c r="AF249" s="239" t="str">
        <f>IFERROR(VLOOKUP(AF247,'P1'!$B:$AP,31,FALSE),"")</f>
        <v/>
      </c>
      <c r="AG249" s="239" t="str">
        <f>IFERROR(VLOOKUP(AG247,'P1'!$B:$AP,31,FALSE),"")</f>
        <v/>
      </c>
      <c r="AH249" s="239" t="str">
        <f>IFERROR(VLOOKUP(AH247,'P1'!$B:$AP,31,FALSE),"")</f>
        <v/>
      </c>
      <c r="AI249" s="239" t="str">
        <f>IFERROR(VLOOKUP(AI247,'P1'!$B:$AP,31,FALSE),"")</f>
        <v/>
      </c>
      <c r="AJ249" s="239" t="str">
        <f>IFERROR(VLOOKUP(AJ247,'P1'!$B:$AP,31,FALSE),"")</f>
        <v/>
      </c>
      <c r="AK249" s="239" t="str">
        <f>IFERROR(VLOOKUP(AK247,'P1'!$B:$AP,31,FALSE),"")</f>
        <v/>
      </c>
      <c r="AL249" s="239" t="str">
        <f>IFERROR(VLOOKUP(AL247,'P1'!$B:$AP,31,FALSE),"")</f>
        <v/>
      </c>
      <c r="AM249" s="239" t="str">
        <f>IFERROR(VLOOKUP(AM247,'P1'!$B:$AP,31,FALSE),"")</f>
        <v/>
      </c>
      <c r="AN249" s="589"/>
      <c r="AO249" s="565"/>
      <c r="AP249" s="594"/>
      <c r="AQ249" s="595"/>
      <c r="AR249" s="565"/>
      <c r="AU249" s="242"/>
      <c r="AV249" s="242"/>
      <c r="AX249" s="242"/>
      <c r="AY249" s="242"/>
    </row>
    <row r="250" spans="1:51" ht="12" customHeight="1">
      <c r="A250" s="566">
        <v>77</v>
      </c>
      <c r="B250" s="569"/>
      <c r="C250" s="596"/>
      <c r="D250" s="575" t="s">
        <v>243</v>
      </c>
      <c r="E250" s="578"/>
      <c r="F250" s="581"/>
      <c r="G250" s="582"/>
      <c r="H250" s="236" t="s">
        <v>368</v>
      </c>
      <c r="I250" s="483"/>
      <c r="J250" s="483"/>
      <c r="K250" s="483"/>
      <c r="L250" s="483"/>
      <c r="M250" s="483"/>
      <c r="N250" s="483"/>
      <c r="O250" s="483"/>
      <c r="P250" s="483"/>
      <c r="Q250" s="483"/>
      <c r="R250" s="483"/>
      <c r="S250" s="483"/>
      <c r="T250" s="483"/>
      <c r="U250" s="483"/>
      <c r="V250" s="483"/>
      <c r="W250" s="483"/>
      <c r="X250" s="483"/>
      <c r="Y250" s="483"/>
      <c r="Z250" s="483"/>
      <c r="AA250" s="483"/>
      <c r="AB250" s="483"/>
      <c r="AC250" s="483"/>
      <c r="AD250" s="483"/>
      <c r="AE250" s="483"/>
      <c r="AF250" s="483"/>
      <c r="AG250" s="483"/>
      <c r="AH250" s="483"/>
      <c r="AI250" s="483"/>
      <c r="AJ250" s="483"/>
      <c r="AK250" s="483"/>
      <c r="AL250" s="483"/>
      <c r="AM250" s="483"/>
      <c r="AN250" s="587">
        <f>+SUM(I251:AM252)</f>
        <v>0</v>
      </c>
      <c r="AO250" s="563">
        <f>IF($AN$4="４週",AN250/4,AN250/(DAY(EOMONTH($I$20,0))/7))</f>
        <v>0</v>
      </c>
      <c r="AP250" s="590"/>
      <c r="AQ250" s="591"/>
      <c r="AR250" s="563" t="str">
        <f>IF(AN239="４週",AU251,AV251)</f>
        <v/>
      </c>
      <c r="AU250" s="237" t="s">
        <v>369</v>
      </c>
      <c r="AV250" s="237" t="s">
        <v>370</v>
      </c>
      <c r="AX250" s="237" t="s">
        <v>371</v>
      </c>
      <c r="AY250" s="237" t="s">
        <v>372</v>
      </c>
    </row>
    <row r="251" spans="1:51" ht="12" customHeight="1">
      <c r="A251" s="567"/>
      <c r="B251" s="570"/>
      <c r="C251" s="597"/>
      <c r="D251" s="576"/>
      <c r="E251" s="579"/>
      <c r="F251" s="583"/>
      <c r="G251" s="584"/>
      <c r="H251" s="238" t="s">
        <v>373</v>
      </c>
      <c r="I251" s="239" t="str">
        <f>IFERROR(VLOOKUP(I250,'P1'!$B:$AP,41,FALSE),"")</f>
        <v/>
      </c>
      <c r="J251" s="239" t="str">
        <f>IFERROR(VLOOKUP(J250,'P1'!$B:$AP,41,FALSE),"")</f>
        <v/>
      </c>
      <c r="K251" s="239" t="str">
        <f>IFERROR(VLOOKUP(K250,'P1'!$B:$AP,41,FALSE),"")</f>
        <v/>
      </c>
      <c r="L251" s="239" t="str">
        <f>IFERROR(VLOOKUP(L250,'P1'!$B:$AP,41,FALSE),"")</f>
        <v/>
      </c>
      <c r="M251" s="239" t="str">
        <f>IFERROR(VLOOKUP(M250,'P1'!$B:$AP,41,FALSE),"")</f>
        <v/>
      </c>
      <c r="N251" s="239" t="str">
        <f>IFERROR(VLOOKUP(N250,'P1'!$B:$AP,41,FALSE),"")</f>
        <v/>
      </c>
      <c r="O251" s="239" t="str">
        <f>IFERROR(VLOOKUP(O250,'P1'!$B:$AP,41,FALSE),"")</f>
        <v/>
      </c>
      <c r="P251" s="239" t="str">
        <f>IFERROR(VLOOKUP(P250,'P1'!$B:$AP,41,FALSE),"")</f>
        <v/>
      </c>
      <c r="Q251" s="239" t="str">
        <f>IFERROR(VLOOKUP(Q250,'P1'!$B:$AP,41,FALSE),"")</f>
        <v/>
      </c>
      <c r="R251" s="239" t="str">
        <f>IFERROR(VLOOKUP(R250,'P1'!$B:$AP,41,FALSE),"")</f>
        <v/>
      </c>
      <c r="S251" s="239" t="str">
        <f>IFERROR(VLOOKUP(S250,'P1'!$B:$AP,41,FALSE),"")</f>
        <v/>
      </c>
      <c r="T251" s="239" t="str">
        <f>IFERROR(VLOOKUP(T250,'P1'!$B:$AP,41,FALSE),"")</f>
        <v/>
      </c>
      <c r="U251" s="239" t="str">
        <f>IFERROR(VLOOKUP(U250,'P1'!$B:$AP,41,FALSE),"")</f>
        <v/>
      </c>
      <c r="V251" s="239" t="str">
        <f>IFERROR(VLOOKUP(V250,'P1'!$B:$AP,41,FALSE),"")</f>
        <v/>
      </c>
      <c r="W251" s="239" t="str">
        <f>IFERROR(VLOOKUP(W250,'P1'!$B:$AP,41,FALSE),"")</f>
        <v/>
      </c>
      <c r="X251" s="239" t="str">
        <f>IFERROR(VLOOKUP(X250,'P1'!$B:$AP,41,FALSE),"")</f>
        <v/>
      </c>
      <c r="Y251" s="239" t="str">
        <f>IFERROR(VLOOKUP(Y250,'P1'!$B:$AP,41,FALSE),"")</f>
        <v/>
      </c>
      <c r="Z251" s="239" t="str">
        <f>IFERROR(VLOOKUP(Z250,'P1'!$B:$AP,41,FALSE),"")</f>
        <v/>
      </c>
      <c r="AA251" s="239" t="str">
        <f>IFERROR(VLOOKUP(AA250,'P1'!$B:$AP,41,FALSE),"")</f>
        <v/>
      </c>
      <c r="AB251" s="239" t="str">
        <f>IFERROR(VLOOKUP(AB250,'P1'!$B:$AP,41,FALSE),"")</f>
        <v/>
      </c>
      <c r="AC251" s="239" t="str">
        <f>IFERROR(VLOOKUP(AC250,'P1'!$B:$AP,41,FALSE),"")</f>
        <v/>
      </c>
      <c r="AD251" s="239" t="str">
        <f>IFERROR(VLOOKUP(AD250,'P1'!$B:$AP,41,FALSE),"")</f>
        <v/>
      </c>
      <c r="AE251" s="239" t="str">
        <f>IFERROR(VLOOKUP(AE250,'P1'!$B:$AP,41,FALSE),"")</f>
        <v/>
      </c>
      <c r="AF251" s="239" t="str">
        <f>IFERROR(VLOOKUP(AF250,'P1'!$B:$AP,41,FALSE),"")</f>
        <v/>
      </c>
      <c r="AG251" s="239" t="str">
        <f>IFERROR(VLOOKUP(AG250,'P1'!$B:$AP,41,FALSE),"")</f>
        <v/>
      </c>
      <c r="AH251" s="239" t="str">
        <f>IFERROR(VLOOKUP(AH250,'P1'!$B:$AP,41,FALSE),"")</f>
        <v/>
      </c>
      <c r="AI251" s="239" t="str">
        <f>IFERROR(VLOOKUP(AI250,'P1'!$B:$AP,41,FALSE),"")</f>
        <v/>
      </c>
      <c r="AJ251" s="239" t="str">
        <f>IFERROR(VLOOKUP(AJ250,'P1'!$B:$AP,41,FALSE),"")</f>
        <v/>
      </c>
      <c r="AK251" s="239" t="str">
        <f>IFERROR(VLOOKUP(AK250,'P1'!$B:$AP,41,FALSE),"")</f>
        <v/>
      </c>
      <c r="AL251" s="239" t="str">
        <f>IFERROR(VLOOKUP(AL250,'P1'!$B:$AP,41,FALSE),"")</f>
        <v/>
      </c>
      <c r="AM251" s="239" t="str">
        <f>IFERROR(VLOOKUP(AM250,'P1'!$B:$AP,41,FALSE),"")</f>
        <v/>
      </c>
      <c r="AN251" s="588"/>
      <c r="AO251" s="564"/>
      <c r="AP251" s="592"/>
      <c r="AQ251" s="593"/>
      <c r="AR251" s="564"/>
      <c r="AU251" s="240" t="str">
        <f>IFERROR(IF($D250="□",ROUNDDOWN($AO250/$AK$7,1),ROUNDDOWN($AO250/$AK$9,1)),"")</f>
        <v/>
      </c>
      <c r="AV251" s="240" t="str">
        <f>IFERROR(IF($D250="□",ROUNDDOWN($AN250/$AO$7,1),ROUNDDOWN($AN250/$AO$9,1)),"")</f>
        <v/>
      </c>
      <c r="AX251" s="240" t="str">
        <f>IFERROR(IF($D250="□",(VLOOKUP(F250,'[8]ますた君 '!$C:$E,3,FALSE)/($AK$7*4)),(VLOOKUP(F250,'[8]ますた君 '!$C:$E,3,FALSE)/($AK$9*4))),"")</f>
        <v/>
      </c>
      <c r="AY251" s="240" t="str">
        <f>IFERROR(IF($D250="□",(VLOOKUP(F250,'[8]ますた君 '!$C:$E,3,FALSE)/$AO$7),(VLOOKUP(F250,'[8]ますた君 '!$C:$E,3,FALSE)/$AO$9)),"")</f>
        <v/>
      </c>
    </row>
    <row r="252" spans="1:51" ht="12" customHeight="1">
      <c r="A252" s="568"/>
      <c r="B252" s="571"/>
      <c r="C252" s="598"/>
      <c r="D252" s="577"/>
      <c r="E252" s="580"/>
      <c r="F252" s="585"/>
      <c r="G252" s="586"/>
      <c r="H252" s="241" t="s">
        <v>374</v>
      </c>
      <c r="I252" s="239" t="str">
        <f>IFERROR(VLOOKUP(I250,'P1'!$B:$AP,31,FALSE),"")</f>
        <v/>
      </c>
      <c r="J252" s="239" t="str">
        <f>IFERROR(VLOOKUP(J250,'P1'!$B:$AP,31,FALSE),"")</f>
        <v/>
      </c>
      <c r="K252" s="239" t="str">
        <f>IFERROR(VLOOKUP(K250,'P1'!$B:$AP,31,FALSE),"")</f>
        <v/>
      </c>
      <c r="L252" s="239" t="str">
        <f>IFERROR(VLOOKUP(L250,'P1'!$B:$AP,31,FALSE),"")</f>
        <v/>
      </c>
      <c r="M252" s="239" t="str">
        <f>IFERROR(VLOOKUP(M250,'P1'!$B:$AP,31,FALSE),"")</f>
        <v/>
      </c>
      <c r="N252" s="239" t="str">
        <f>IFERROR(VLOOKUP(N250,'P1'!$B:$AP,31,FALSE),"")</f>
        <v/>
      </c>
      <c r="O252" s="239" t="str">
        <f>IFERROR(VLOOKUP(O250,'P1'!$B:$AP,31,FALSE),"")</f>
        <v/>
      </c>
      <c r="P252" s="239" t="str">
        <f>IFERROR(VLOOKUP(P250,'P1'!$B:$AP,31,FALSE),"")</f>
        <v/>
      </c>
      <c r="Q252" s="239" t="str">
        <f>IFERROR(VLOOKUP(Q250,'P1'!$B:$AP,31,FALSE),"")</f>
        <v/>
      </c>
      <c r="R252" s="239" t="str">
        <f>IFERROR(VLOOKUP(R250,'P1'!$B:$AP,31,FALSE),"")</f>
        <v/>
      </c>
      <c r="S252" s="239" t="str">
        <f>IFERROR(VLOOKUP(S250,'P1'!$B:$AP,31,FALSE),"")</f>
        <v/>
      </c>
      <c r="T252" s="239" t="str">
        <f>IFERROR(VLOOKUP(T250,'P1'!$B:$AP,31,FALSE),"")</f>
        <v/>
      </c>
      <c r="U252" s="239" t="str">
        <f>IFERROR(VLOOKUP(U250,'P1'!$B:$AP,31,FALSE),"")</f>
        <v/>
      </c>
      <c r="V252" s="239" t="str">
        <f>IFERROR(VLOOKUP(V250,'P1'!$B:$AP,31,FALSE),"")</f>
        <v/>
      </c>
      <c r="W252" s="239" t="str">
        <f>IFERROR(VLOOKUP(W250,'P1'!$B:$AP,31,FALSE),"")</f>
        <v/>
      </c>
      <c r="X252" s="239" t="str">
        <f>IFERROR(VLOOKUP(X250,'P1'!$B:$AP,31,FALSE),"")</f>
        <v/>
      </c>
      <c r="Y252" s="239" t="str">
        <f>IFERROR(VLOOKUP(Y250,'P1'!$B:$AP,31,FALSE),"")</f>
        <v/>
      </c>
      <c r="Z252" s="239" t="str">
        <f>IFERROR(VLOOKUP(Z250,'P1'!$B:$AP,31,FALSE),"")</f>
        <v/>
      </c>
      <c r="AA252" s="239" t="str">
        <f>IFERROR(VLOOKUP(AA250,'P1'!$B:$AP,31,FALSE),"")</f>
        <v/>
      </c>
      <c r="AB252" s="239" t="str">
        <f>IFERROR(VLOOKUP(AB250,'P1'!$B:$AP,31,FALSE),"")</f>
        <v/>
      </c>
      <c r="AC252" s="239" t="str">
        <f>IFERROR(VLOOKUP(AC250,'P1'!$B:$AP,31,FALSE),"")</f>
        <v/>
      </c>
      <c r="AD252" s="239" t="str">
        <f>IFERROR(VLOOKUP(AD250,'P1'!$B:$AP,31,FALSE),"")</f>
        <v/>
      </c>
      <c r="AE252" s="239" t="str">
        <f>IFERROR(VLOOKUP(AE250,'P1'!$B:$AP,31,FALSE),"")</f>
        <v/>
      </c>
      <c r="AF252" s="239" t="str">
        <f>IFERROR(VLOOKUP(AF250,'P1'!$B:$AP,31,FALSE),"")</f>
        <v/>
      </c>
      <c r="AG252" s="239" t="str">
        <f>IFERROR(VLOOKUP(AG250,'P1'!$B:$AP,31,FALSE),"")</f>
        <v/>
      </c>
      <c r="AH252" s="239" t="str">
        <f>IFERROR(VLOOKUP(AH250,'P1'!$B:$AP,31,FALSE),"")</f>
        <v/>
      </c>
      <c r="AI252" s="239" t="str">
        <f>IFERROR(VLOOKUP(AI250,'P1'!$B:$AP,31,FALSE),"")</f>
        <v/>
      </c>
      <c r="AJ252" s="239" t="str">
        <f>IFERROR(VLOOKUP(AJ250,'P1'!$B:$AP,31,FALSE),"")</f>
        <v/>
      </c>
      <c r="AK252" s="239" t="str">
        <f>IFERROR(VLOOKUP(AK250,'P1'!$B:$AP,31,FALSE),"")</f>
        <v/>
      </c>
      <c r="AL252" s="239" t="str">
        <f>IFERROR(VLOOKUP(AL250,'P1'!$B:$AP,31,FALSE),"")</f>
        <v/>
      </c>
      <c r="AM252" s="239" t="str">
        <f>IFERROR(VLOOKUP(AM250,'P1'!$B:$AP,31,FALSE),"")</f>
        <v/>
      </c>
      <c r="AN252" s="589"/>
      <c r="AO252" s="565"/>
      <c r="AP252" s="594"/>
      <c r="AQ252" s="595"/>
      <c r="AR252" s="565"/>
      <c r="AU252" s="242"/>
      <c r="AV252" s="242"/>
      <c r="AX252" s="242"/>
      <c r="AY252" s="242"/>
    </row>
    <row r="253" spans="1:51" ht="12" customHeight="1">
      <c r="A253" s="566">
        <v>78</v>
      </c>
      <c r="B253" s="569"/>
      <c r="C253" s="572"/>
      <c r="D253" s="575" t="s">
        <v>243</v>
      </c>
      <c r="E253" s="578"/>
      <c r="F253" s="581"/>
      <c r="G253" s="582"/>
      <c r="H253" s="236" t="s">
        <v>368</v>
      </c>
      <c r="I253" s="483"/>
      <c r="J253" s="483"/>
      <c r="K253" s="483"/>
      <c r="L253" s="483"/>
      <c r="M253" s="483"/>
      <c r="N253" s="483"/>
      <c r="O253" s="483"/>
      <c r="P253" s="483"/>
      <c r="Q253" s="483"/>
      <c r="R253" s="483"/>
      <c r="S253" s="483"/>
      <c r="T253" s="483"/>
      <c r="U253" s="483"/>
      <c r="V253" s="483"/>
      <c r="W253" s="483"/>
      <c r="X253" s="483"/>
      <c r="Y253" s="483"/>
      <c r="Z253" s="483"/>
      <c r="AA253" s="483"/>
      <c r="AB253" s="483"/>
      <c r="AC253" s="483"/>
      <c r="AD253" s="483"/>
      <c r="AE253" s="483"/>
      <c r="AF253" s="483"/>
      <c r="AG253" s="483"/>
      <c r="AH253" s="483"/>
      <c r="AI253" s="483"/>
      <c r="AJ253" s="483"/>
      <c r="AK253" s="483"/>
      <c r="AL253" s="483"/>
      <c r="AM253" s="483"/>
      <c r="AN253" s="587">
        <f>+SUM(I254:AM255)</f>
        <v>0</v>
      </c>
      <c r="AO253" s="563">
        <f>IF($AN$4="４週",AN253/4,AN253/(DAY(EOMONTH($I$20,0))/7))</f>
        <v>0</v>
      </c>
      <c r="AP253" s="590"/>
      <c r="AQ253" s="591"/>
      <c r="AR253" s="563" t="str">
        <f>IF(AN242="４週",AU254,AV254)</f>
        <v/>
      </c>
      <c r="AU253" s="237" t="s">
        <v>369</v>
      </c>
      <c r="AV253" s="237" t="s">
        <v>370</v>
      </c>
      <c r="AX253" s="237" t="s">
        <v>371</v>
      </c>
      <c r="AY253" s="237" t="s">
        <v>372</v>
      </c>
    </row>
    <row r="254" spans="1:51" ht="12" customHeight="1">
      <c r="A254" s="567"/>
      <c r="B254" s="570"/>
      <c r="C254" s="573"/>
      <c r="D254" s="576"/>
      <c r="E254" s="579"/>
      <c r="F254" s="583"/>
      <c r="G254" s="584"/>
      <c r="H254" s="238" t="s">
        <v>373</v>
      </c>
      <c r="I254" s="239" t="str">
        <f>IFERROR(VLOOKUP(I253,'P1'!$B:$AP,41,FALSE),"")</f>
        <v/>
      </c>
      <c r="J254" s="239" t="str">
        <f>IFERROR(VLOOKUP(J253,'P1'!$B:$AP,41,FALSE),"")</f>
        <v/>
      </c>
      <c r="K254" s="239" t="str">
        <f>IFERROR(VLOOKUP(K253,'P1'!$B:$AP,41,FALSE),"")</f>
        <v/>
      </c>
      <c r="L254" s="239" t="str">
        <f>IFERROR(VLOOKUP(L253,'P1'!$B:$AP,41,FALSE),"")</f>
        <v/>
      </c>
      <c r="M254" s="239" t="str">
        <f>IFERROR(VLOOKUP(M253,'P1'!$B:$AP,41,FALSE),"")</f>
        <v/>
      </c>
      <c r="N254" s="239" t="str">
        <f>IFERROR(VLOOKUP(N253,'P1'!$B:$AP,41,FALSE),"")</f>
        <v/>
      </c>
      <c r="O254" s="239" t="str">
        <f>IFERROR(VLOOKUP(O253,'P1'!$B:$AP,41,FALSE),"")</f>
        <v/>
      </c>
      <c r="P254" s="239" t="str">
        <f>IFERROR(VLOOKUP(P253,'P1'!$B:$AP,41,FALSE),"")</f>
        <v/>
      </c>
      <c r="Q254" s="239" t="str">
        <f>IFERROR(VLOOKUP(Q253,'P1'!$B:$AP,41,FALSE),"")</f>
        <v/>
      </c>
      <c r="R254" s="239" t="str">
        <f>IFERROR(VLOOKUP(R253,'P1'!$B:$AP,41,FALSE),"")</f>
        <v/>
      </c>
      <c r="S254" s="239" t="str">
        <f>IFERROR(VLOOKUP(S253,'P1'!$B:$AP,41,FALSE),"")</f>
        <v/>
      </c>
      <c r="T254" s="239" t="str">
        <f>IFERROR(VLOOKUP(T253,'P1'!$B:$AP,41,FALSE),"")</f>
        <v/>
      </c>
      <c r="U254" s="239" t="str">
        <f>IFERROR(VLOOKUP(U253,'P1'!$B:$AP,41,FALSE),"")</f>
        <v/>
      </c>
      <c r="V254" s="239" t="str">
        <f>IFERROR(VLOOKUP(V253,'P1'!$B:$AP,41,FALSE),"")</f>
        <v/>
      </c>
      <c r="W254" s="239" t="str">
        <f>IFERROR(VLOOKUP(W253,'P1'!$B:$AP,41,FALSE),"")</f>
        <v/>
      </c>
      <c r="X254" s="239" t="str">
        <f>IFERROR(VLOOKUP(X253,'P1'!$B:$AP,41,FALSE),"")</f>
        <v/>
      </c>
      <c r="Y254" s="239" t="str">
        <f>IFERROR(VLOOKUP(Y253,'P1'!$B:$AP,41,FALSE),"")</f>
        <v/>
      </c>
      <c r="Z254" s="239" t="str">
        <f>IFERROR(VLOOKUP(Z253,'P1'!$B:$AP,41,FALSE),"")</f>
        <v/>
      </c>
      <c r="AA254" s="239" t="str">
        <f>IFERROR(VLOOKUP(AA253,'P1'!$B:$AP,41,FALSE),"")</f>
        <v/>
      </c>
      <c r="AB254" s="239" t="str">
        <f>IFERROR(VLOOKUP(AB253,'P1'!$B:$AP,41,FALSE),"")</f>
        <v/>
      </c>
      <c r="AC254" s="239" t="str">
        <f>IFERROR(VLOOKUP(AC253,'P1'!$B:$AP,41,FALSE),"")</f>
        <v/>
      </c>
      <c r="AD254" s="239" t="str">
        <f>IFERROR(VLOOKUP(AD253,'P1'!$B:$AP,41,FALSE),"")</f>
        <v/>
      </c>
      <c r="AE254" s="239" t="str">
        <f>IFERROR(VLOOKUP(AE253,'P1'!$B:$AP,41,FALSE),"")</f>
        <v/>
      </c>
      <c r="AF254" s="239" t="str">
        <f>IFERROR(VLOOKUP(AF253,'P1'!$B:$AP,41,FALSE),"")</f>
        <v/>
      </c>
      <c r="AG254" s="239" t="str">
        <f>IFERROR(VLOOKUP(AG253,'P1'!$B:$AP,41,FALSE),"")</f>
        <v/>
      </c>
      <c r="AH254" s="239" t="str">
        <f>IFERROR(VLOOKUP(AH253,'P1'!$B:$AP,41,FALSE),"")</f>
        <v/>
      </c>
      <c r="AI254" s="239" t="str">
        <f>IFERROR(VLOOKUP(AI253,'P1'!$B:$AP,41,FALSE),"")</f>
        <v/>
      </c>
      <c r="AJ254" s="239" t="str">
        <f>IFERROR(VLOOKUP(AJ253,'P1'!$B:$AP,41,FALSE),"")</f>
        <v/>
      </c>
      <c r="AK254" s="239" t="str">
        <f>IFERROR(VLOOKUP(AK253,'P1'!$B:$AP,41,FALSE),"")</f>
        <v/>
      </c>
      <c r="AL254" s="239" t="str">
        <f>IFERROR(VLOOKUP(AL253,'P1'!$B:$AP,41,FALSE),"")</f>
        <v/>
      </c>
      <c r="AM254" s="239" t="str">
        <f>IFERROR(VLOOKUP(AM253,'P1'!$B:$AP,41,FALSE),"")</f>
        <v/>
      </c>
      <c r="AN254" s="588"/>
      <c r="AO254" s="564"/>
      <c r="AP254" s="592"/>
      <c r="AQ254" s="593"/>
      <c r="AR254" s="564"/>
      <c r="AU254" s="240" t="str">
        <f>IFERROR(IF($D253="□",ROUNDDOWN($AO253/$AK$7,1),ROUNDDOWN($AO253/$AK$9,1)),"")</f>
        <v/>
      </c>
      <c r="AV254" s="240" t="str">
        <f>IFERROR(IF($D253="□",ROUNDDOWN($AN253/$AO$7,1),ROUNDDOWN($AN253/$AO$9,1)),"")</f>
        <v/>
      </c>
      <c r="AX254" s="240" t="str">
        <f>IFERROR(IF($D253="□",(VLOOKUP(F253,'[8]ますた君 '!$C:$E,3,FALSE)/($AK$7*4)),(VLOOKUP(F253,'[8]ますた君 '!$C:$E,3,FALSE)/($AK$9*4))),"")</f>
        <v/>
      </c>
      <c r="AY254" s="240" t="str">
        <f>IFERROR(IF($D253="□",(VLOOKUP(F253,'[8]ますた君 '!$C:$E,3,FALSE)/$AO$7),(VLOOKUP(F253,'[8]ますた君 '!$C:$E,3,FALSE)/$AO$9)),"")</f>
        <v/>
      </c>
    </row>
    <row r="255" spans="1:51" ht="12" customHeight="1">
      <c r="A255" s="568"/>
      <c r="B255" s="571"/>
      <c r="C255" s="574"/>
      <c r="D255" s="577"/>
      <c r="E255" s="580"/>
      <c r="F255" s="585"/>
      <c r="G255" s="586"/>
      <c r="H255" s="241" t="s">
        <v>374</v>
      </c>
      <c r="I255" s="239" t="str">
        <f>IFERROR(VLOOKUP(I253,'P1'!$B:$AP,31,FALSE),"")</f>
        <v/>
      </c>
      <c r="J255" s="239" t="str">
        <f>IFERROR(VLOOKUP(J253,'P1'!$B:$AP,31,FALSE),"")</f>
        <v/>
      </c>
      <c r="K255" s="239" t="str">
        <f>IFERROR(VLOOKUP(K253,'P1'!$B:$AP,31,FALSE),"")</f>
        <v/>
      </c>
      <c r="L255" s="239" t="str">
        <f>IFERROR(VLOOKUP(L253,'P1'!$B:$AP,31,FALSE),"")</f>
        <v/>
      </c>
      <c r="M255" s="239" t="str">
        <f>IFERROR(VLOOKUP(M253,'P1'!$B:$AP,31,FALSE),"")</f>
        <v/>
      </c>
      <c r="N255" s="239" t="str">
        <f>IFERROR(VLOOKUP(N253,'P1'!$B:$AP,31,FALSE),"")</f>
        <v/>
      </c>
      <c r="O255" s="239" t="str">
        <f>IFERROR(VLOOKUP(O253,'P1'!$B:$AP,31,FALSE),"")</f>
        <v/>
      </c>
      <c r="P255" s="239" t="str">
        <f>IFERROR(VLOOKUP(P253,'P1'!$B:$AP,31,FALSE),"")</f>
        <v/>
      </c>
      <c r="Q255" s="239" t="str">
        <f>IFERROR(VLOOKUP(Q253,'P1'!$B:$AP,31,FALSE),"")</f>
        <v/>
      </c>
      <c r="R255" s="239" t="str">
        <f>IFERROR(VLOOKUP(R253,'P1'!$B:$AP,31,FALSE),"")</f>
        <v/>
      </c>
      <c r="S255" s="239" t="str">
        <f>IFERROR(VLOOKUP(S253,'P1'!$B:$AP,31,FALSE),"")</f>
        <v/>
      </c>
      <c r="T255" s="239" t="str">
        <f>IFERROR(VLOOKUP(T253,'P1'!$B:$AP,31,FALSE),"")</f>
        <v/>
      </c>
      <c r="U255" s="239" t="str">
        <f>IFERROR(VLOOKUP(U253,'P1'!$B:$AP,31,FALSE),"")</f>
        <v/>
      </c>
      <c r="V255" s="239" t="str">
        <f>IFERROR(VLOOKUP(V253,'P1'!$B:$AP,31,FALSE),"")</f>
        <v/>
      </c>
      <c r="W255" s="239" t="str">
        <f>IFERROR(VLOOKUP(W253,'P1'!$B:$AP,31,FALSE),"")</f>
        <v/>
      </c>
      <c r="X255" s="239" t="str">
        <f>IFERROR(VLOOKUP(X253,'P1'!$B:$AP,31,FALSE),"")</f>
        <v/>
      </c>
      <c r="Y255" s="239" t="str">
        <f>IFERROR(VLOOKUP(Y253,'P1'!$B:$AP,31,FALSE),"")</f>
        <v/>
      </c>
      <c r="Z255" s="239" t="str">
        <f>IFERROR(VLOOKUP(Z253,'P1'!$B:$AP,31,FALSE),"")</f>
        <v/>
      </c>
      <c r="AA255" s="239" t="str">
        <f>IFERROR(VLOOKUP(AA253,'P1'!$B:$AP,31,FALSE),"")</f>
        <v/>
      </c>
      <c r="AB255" s="239" t="str">
        <f>IFERROR(VLOOKUP(AB253,'P1'!$B:$AP,31,FALSE),"")</f>
        <v/>
      </c>
      <c r="AC255" s="239" t="str">
        <f>IFERROR(VLOOKUP(AC253,'P1'!$B:$AP,31,FALSE),"")</f>
        <v/>
      </c>
      <c r="AD255" s="239" t="str">
        <f>IFERROR(VLOOKUP(AD253,'P1'!$B:$AP,31,FALSE),"")</f>
        <v/>
      </c>
      <c r="AE255" s="239" t="str">
        <f>IFERROR(VLOOKUP(AE253,'P1'!$B:$AP,31,FALSE),"")</f>
        <v/>
      </c>
      <c r="AF255" s="239" t="str">
        <f>IFERROR(VLOOKUP(AF253,'P1'!$B:$AP,31,FALSE),"")</f>
        <v/>
      </c>
      <c r="AG255" s="239" t="str">
        <f>IFERROR(VLOOKUP(AG253,'P1'!$B:$AP,31,FALSE),"")</f>
        <v/>
      </c>
      <c r="AH255" s="239" t="str">
        <f>IFERROR(VLOOKUP(AH253,'P1'!$B:$AP,31,FALSE),"")</f>
        <v/>
      </c>
      <c r="AI255" s="239" t="str">
        <f>IFERROR(VLOOKUP(AI253,'P1'!$B:$AP,31,FALSE),"")</f>
        <v/>
      </c>
      <c r="AJ255" s="239" t="str">
        <f>IFERROR(VLOOKUP(AJ253,'P1'!$B:$AP,31,FALSE),"")</f>
        <v/>
      </c>
      <c r="AK255" s="239" t="str">
        <f>IFERROR(VLOOKUP(AK253,'P1'!$B:$AP,31,FALSE),"")</f>
        <v/>
      </c>
      <c r="AL255" s="239" t="str">
        <f>IFERROR(VLOOKUP(AL253,'P1'!$B:$AP,31,FALSE),"")</f>
        <v/>
      </c>
      <c r="AM255" s="239" t="str">
        <f>IFERROR(VLOOKUP(AM253,'P1'!$B:$AP,31,FALSE),"")</f>
        <v/>
      </c>
      <c r="AN255" s="589"/>
      <c r="AO255" s="565"/>
      <c r="AP255" s="594"/>
      <c r="AQ255" s="595"/>
      <c r="AR255" s="565"/>
      <c r="AU255" s="242"/>
      <c r="AV255" s="242"/>
      <c r="AX255" s="242"/>
      <c r="AY255" s="242"/>
    </row>
    <row r="256" spans="1:51" ht="12" customHeight="1">
      <c r="A256" s="566">
        <v>79</v>
      </c>
      <c r="B256" s="569"/>
      <c r="C256" s="572"/>
      <c r="D256" s="575" t="s">
        <v>243</v>
      </c>
      <c r="E256" s="578"/>
      <c r="F256" s="581"/>
      <c r="G256" s="582"/>
      <c r="H256" s="236" t="s">
        <v>368</v>
      </c>
      <c r="I256" s="483"/>
      <c r="J256" s="483"/>
      <c r="K256" s="483"/>
      <c r="L256" s="483"/>
      <c r="M256" s="483"/>
      <c r="N256" s="483"/>
      <c r="O256" s="483"/>
      <c r="P256" s="483"/>
      <c r="Q256" s="483"/>
      <c r="R256" s="483"/>
      <c r="S256" s="483"/>
      <c r="T256" s="483"/>
      <c r="U256" s="483"/>
      <c r="V256" s="483"/>
      <c r="W256" s="483"/>
      <c r="X256" s="483"/>
      <c r="Y256" s="483"/>
      <c r="Z256" s="483"/>
      <c r="AA256" s="483"/>
      <c r="AB256" s="483"/>
      <c r="AC256" s="483"/>
      <c r="AD256" s="483"/>
      <c r="AE256" s="483"/>
      <c r="AF256" s="483"/>
      <c r="AG256" s="483"/>
      <c r="AH256" s="483"/>
      <c r="AI256" s="483"/>
      <c r="AJ256" s="483"/>
      <c r="AK256" s="483"/>
      <c r="AL256" s="483"/>
      <c r="AM256" s="483"/>
      <c r="AN256" s="587">
        <f>+SUM(I257:AM258)</f>
        <v>0</v>
      </c>
      <c r="AO256" s="563">
        <f>IF($AN$4="４週",AN256/4,AN256/(DAY(EOMONTH($I$20,0))/7))</f>
        <v>0</v>
      </c>
      <c r="AP256" s="590"/>
      <c r="AQ256" s="591"/>
      <c r="AR256" s="563" t="str">
        <f>IF(AN245="４週",AU257,AV257)</f>
        <v/>
      </c>
      <c r="AU256" s="237" t="s">
        <v>369</v>
      </c>
      <c r="AV256" s="237" t="s">
        <v>370</v>
      </c>
      <c r="AX256" s="237" t="s">
        <v>371</v>
      </c>
      <c r="AY256" s="237" t="s">
        <v>372</v>
      </c>
    </row>
    <row r="257" spans="1:51" ht="12" customHeight="1">
      <c r="A257" s="567"/>
      <c r="B257" s="570"/>
      <c r="C257" s="573"/>
      <c r="D257" s="576"/>
      <c r="E257" s="579"/>
      <c r="F257" s="583"/>
      <c r="G257" s="584"/>
      <c r="H257" s="238" t="s">
        <v>373</v>
      </c>
      <c r="I257" s="239" t="str">
        <f>IFERROR(VLOOKUP(I256,'P1'!$B:$AP,41,FALSE),"")</f>
        <v/>
      </c>
      <c r="J257" s="239" t="str">
        <f>IFERROR(VLOOKUP(J256,'P1'!$B:$AP,41,FALSE),"")</f>
        <v/>
      </c>
      <c r="K257" s="239" t="str">
        <f>IFERROR(VLOOKUP(K256,'P1'!$B:$AP,41,FALSE),"")</f>
        <v/>
      </c>
      <c r="L257" s="239" t="str">
        <f>IFERROR(VLOOKUP(L256,'P1'!$B:$AP,41,FALSE),"")</f>
        <v/>
      </c>
      <c r="M257" s="239" t="str">
        <f>IFERROR(VLOOKUP(M256,'P1'!$B:$AP,41,FALSE),"")</f>
        <v/>
      </c>
      <c r="N257" s="239" t="str">
        <f>IFERROR(VLOOKUP(N256,'P1'!$B:$AP,41,FALSE),"")</f>
        <v/>
      </c>
      <c r="O257" s="239" t="str">
        <f>IFERROR(VLOOKUP(O256,'P1'!$B:$AP,41,FALSE),"")</f>
        <v/>
      </c>
      <c r="P257" s="239" t="str">
        <f>IFERROR(VLOOKUP(P256,'P1'!$B:$AP,41,FALSE),"")</f>
        <v/>
      </c>
      <c r="Q257" s="239" t="str">
        <f>IFERROR(VLOOKUP(Q256,'P1'!$B:$AP,41,FALSE),"")</f>
        <v/>
      </c>
      <c r="R257" s="239" t="str">
        <f>IFERROR(VLOOKUP(R256,'P1'!$B:$AP,41,FALSE),"")</f>
        <v/>
      </c>
      <c r="S257" s="239" t="str">
        <f>IFERROR(VLOOKUP(S256,'P1'!$B:$AP,41,FALSE),"")</f>
        <v/>
      </c>
      <c r="T257" s="239" t="str">
        <f>IFERROR(VLOOKUP(T256,'P1'!$B:$AP,41,FALSE),"")</f>
        <v/>
      </c>
      <c r="U257" s="239" t="str">
        <f>IFERROR(VLOOKUP(U256,'P1'!$B:$AP,41,FALSE),"")</f>
        <v/>
      </c>
      <c r="V257" s="239" t="str">
        <f>IFERROR(VLOOKUP(V256,'P1'!$B:$AP,41,FALSE),"")</f>
        <v/>
      </c>
      <c r="W257" s="239" t="str">
        <f>IFERROR(VLOOKUP(W256,'P1'!$B:$AP,41,FALSE),"")</f>
        <v/>
      </c>
      <c r="X257" s="239" t="str">
        <f>IFERROR(VLOOKUP(X256,'P1'!$B:$AP,41,FALSE),"")</f>
        <v/>
      </c>
      <c r="Y257" s="239" t="str">
        <f>IFERROR(VLOOKUP(Y256,'P1'!$B:$AP,41,FALSE),"")</f>
        <v/>
      </c>
      <c r="Z257" s="239" t="str">
        <f>IFERROR(VLOOKUP(Z256,'P1'!$B:$AP,41,FALSE),"")</f>
        <v/>
      </c>
      <c r="AA257" s="239" t="str">
        <f>IFERROR(VLOOKUP(AA256,'P1'!$B:$AP,41,FALSE),"")</f>
        <v/>
      </c>
      <c r="AB257" s="239" t="str">
        <f>IFERROR(VLOOKUP(AB256,'P1'!$B:$AP,41,FALSE),"")</f>
        <v/>
      </c>
      <c r="AC257" s="239" t="str">
        <f>IFERROR(VLOOKUP(AC256,'P1'!$B:$AP,41,FALSE),"")</f>
        <v/>
      </c>
      <c r="AD257" s="239" t="str">
        <f>IFERROR(VLOOKUP(AD256,'P1'!$B:$AP,41,FALSE),"")</f>
        <v/>
      </c>
      <c r="AE257" s="239" t="str">
        <f>IFERROR(VLOOKUP(AE256,'P1'!$B:$AP,41,FALSE),"")</f>
        <v/>
      </c>
      <c r="AF257" s="239" t="str">
        <f>IFERROR(VLOOKUP(AF256,'P1'!$B:$AP,41,FALSE),"")</f>
        <v/>
      </c>
      <c r="AG257" s="239" t="str">
        <f>IFERROR(VLOOKUP(AG256,'P1'!$B:$AP,41,FALSE),"")</f>
        <v/>
      </c>
      <c r="AH257" s="239" t="str">
        <f>IFERROR(VLOOKUP(AH256,'P1'!$B:$AP,41,FALSE),"")</f>
        <v/>
      </c>
      <c r="AI257" s="239" t="str">
        <f>IFERROR(VLOOKUP(AI256,'P1'!$B:$AP,41,FALSE),"")</f>
        <v/>
      </c>
      <c r="AJ257" s="239" t="str">
        <f>IFERROR(VLOOKUP(AJ256,'P1'!$B:$AP,41,FALSE),"")</f>
        <v/>
      </c>
      <c r="AK257" s="239" t="str">
        <f>IFERROR(VLOOKUP(AK256,'P1'!$B:$AP,41,FALSE),"")</f>
        <v/>
      </c>
      <c r="AL257" s="239" t="str">
        <f>IFERROR(VLOOKUP(AL256,'P1'!$B:$AP,41,FALSE),"")</f>
        <v/>
      </c>
      <c r="AM257" s="239" t="str">
        <f>IFERROR(VLOOKUP(AM256,'P1'!$B:$AP,41,FALSE),"")</f>
        <v/>
      </c>
      <c r="AN257" s="588"/>
      <c r="AO257" s="564"/>
      <c r="AP257" s="592"/>
      <c r="AQ257" s="593"/>
      <c r="AR257" s="564"/>
      <c r="AU257" s="240" t="str">
        <f>IFERROR(IF($D256="□",ROUNDDOWN($AO256/$AK$7,1),ROUNDDOWN($AO256/$AK$9,1)),"")</f>
        <v/>
      </c>
      <c r="AV257" s="240" t="str">
        <f>IFERROR(IF($D256="□",ROUNDDOWN($AN256/$AO$7,1),ROUNDDOWN($AN256/$AO$9,1)),"")</f>
        <v/>
      </c>
      <c r="AX257" s="240" t="str">
        <f>IFERROR(IF($D256="□",(VLOOKUP(F256,'[8]ますた君 '!$C:$E,3,FALSE)/($AK$7*4)),(VLOOKUP(F256,'[8]ますた君 '!$C:$E,3,FALSE)/($AK$9*4))),"")</f>
        <v/>
      </c>
      <c r="AY257" s="240" t="str">
        <f>IFERROR(IF($D256="□",(VLOOKUP(F256,'[8]ますた君 '!$C:$E,3,FALSE)/$AO$7),(VLOOKUP(F256,'[8]ますた君 '!$C:$E,3,FALSE)/$AO$9)),"")</f>
        <v/>
      </c>
    </row>
    <row r="258" spans="1:51" ht="12" customHeight="1">
      <c r="A258" s="568"/>
      <c r="B258" s="571"/>
      <c r="C258" s="574"/>
      <c r="D258" s="577"/>
      <c r="E258" s="580"/>
      <c r="F258" s="585"/>
      <c r="G258" s="586"/>
      <c r="H258" s="241" t="s">
        <v>374</v>
      </c>
      <c r="I258" s="239" t="str">
        <f>IFERROR(VLOOKUP(I256,'P1'!$B:$AP,31,FALSE),"")</f>
        <v/>
      </c>
      <c r="J258" s="239" t="str">
        <f>IFERROR(VLOOKUP(J256,'P1'!$B:$AP,31,FALSE),"")</f>
        <v/>
      </c>
      <c r="K258" s="239" t="str">
        <f>IFERROR(VLOOKUP(K256,'P1'!$B:$AP,31,FALSE),"")</f>
        <v/>
      </c>
      <c r="L258" s="239" t="str">
        <f>IFERROR(VLOOKUP(L256,'P1'!$B:$AP,31,FALSE),"")</f>
        <v/>
      </c>
      <c r="M258" s="239" t="str">
        <f>IFERROR(VLOOKUP(M256,'P1'!$B:$AP,31,FALSE),"")</f>
        <v/>
      </c>
      <c r="N258" s="239" t="str">
        <f>IFERROR(VLOOKUP(N256,'P1'!$B:$AP,31,FALSE),"")</f>
        <v/>
      </c>
      <c r="O258" s="239" t="str">
        <f>IFERROR(VLOOKUP(O256,'P1'!$B:$AP,31,FALSE),"")</f>
        <v/>
      </c>
      <c r="P258" s="239" t="str">
        <f>IFERROR(VLOOKUP(P256,'P1'!$B:$AP,31,FALSE),"")</f>
        <v/>
      </c>
      <c r="Q258" s="239" t="str">
        <f>IFERROR(VLOOKUP(Q256,'P1'!$B:$AP,31,FALSE),"")</f>
        <v/>
      </c>
      <c r="R258" s="239" t="str">
        <f>IFERROR(VLOOKUP(R256,'P1'!$B:$AP,31,FALSE),"")</f>
        <v/>
      </c>
      <c r="S258" s="239" t="str">
        <f>IFERROR(VLOOKUP(S256,'P1'!$B:$AP,31,FALSE),"")</f>
        <v/>
      </c>
      <c r="T258" s="239" t="str">
        <f>IFERROR(VLOOKUP(T256,'P1'!$B:$AP,31,FALSE),"")</f>
        <v/>
      </c>
      <c r="U258" s="239" t="str">
        <f>IFERROR(VLOOKUP(U256,'P1'!$B:$AP,31,FALSE),"")</f>
        <v/>
      </c>
      <c r="V258" s="239" t="str">
        <f>IFERROR(VLOOKUP(V256,'P1'!$B:$AP,31,FALSE),"")</f>
        <v/>
      </c>
      <c r="W258" s="239" t="str">
        <f>IFERROR(VLOOKUP(W256,'P1'!$B:$AP,31,FALSE),"")</f>
        <v/>
      </c>
      <c r="X258" s="239" t="str">
        <f>IFERROR(VLOOKUP(X256,'P1'!$B:$AP,31,FALSE),"")</f>
        <v/>
      </c>
      <c r="Y258" s="239" t="str">
        <f>IFERROR(VLOOKUP(Y256,'P1'!$B:$AP,31,FALSE),"")</f>
        <v/>
      </c>
      <c r="Z258" s="239" t="str">
        <f>IFERROR(VLOOKUP(Z256,'P1'!$B:$AP,31,FALSE),"")</f>
        <v/>
      </c>
      <c r="AA258" s="239" t="str">
        <f>IFERROR(VLOOKUP(AA256,'P1'!$B:$AP,31,FALSE),"")</f>
        <v/>
      </c>
      <c r="AB258" s="239" t="str">
        <f>IFERROR(VLOOKUP(AB256,'P1'!$B:$AP,31,FALSE),"")</f>
        <v/>
      </c>
      <c r="AC258" s="239" t="str">
        <f>IFERROR(VLOOKUP(AC256,'P1'!$B:$AP,31,FALSE),"")</f>
        <v/>
      </c>
      <c r="AD258" s="239" t="str">
        <f>IFERROR(VLOOKUP(AD256,'P1'!$B:$AP,31,FALSE),"")</f>
        <v/>
      </c>
      <c r="AE258" s="239" t="str">
        <f>IFERROR(VLOOKUP(AE256,'P1'!$B:$AP,31,FALSE),"")</f>
        <v/>
      </c>
      <c r="AF258" s="239" t="str">
        <f>IFERROR(VLOOKUP(AF256,'P1'!$B:$AP,31,FALSE),"")</f>
        <v/>
      </c>
      <c r="AG258" s="239" t="str">
        <f>IFERROR(VLOOKUP(AG256,'P1'!$B:$AP,31,FALSE),"")</f>
        <v/>
      </c>
      <c r="AH258" s="239" t="str">
        <f>IFERROR(VLOOKUP(AH256,'P1'!$B:$AP,31,FALSE),"")</f>
        <v/>
      </c>
      <c r="AI258" s="239" t="str">
        <f>IFERROR(VLOOKUP(AI256,'P1'!$B:$AP,31,FALSE),"")</f>
        <v/>
      </c>
      <c r="AJ258" s="239" t="str">
        <f>IFERROR(VLOOKUP(AJ256,'P1'!$B:$AP,31,FALSE),"")</f>
        <v/>
      </c>
      <c r="AK258" s="239" t="str">
        <f>IFERROR(VLOOKUP(AK256,'P1'!$B:$AP,31,FALSE),"")</f>
        <v/>
      </c>
      <c r="AL258" s="239" t="str">
        <f>IFERROR(VLOOKUP(AL256,'P1'!$B:$AP,31,FALSE),"")</f>
        <v/>
      </c>
      <c r="AM258" s="239" t="str">
        <f>IFERROR(VLOOKUP(AM256,'P1'!$B:$AP,31,FALSE),"")</f>
        <v/>
      </c>
      <c r="AN258" s="589"/>
      <c r="AO258" s="565"/>
      <c r="AP258" s="594"/>
      <c r="AQ258" s="595"/>
      <c r="AR258" s="565"/>
      <c r="AU258" s="242"/>
      <c r="AV258" s="242"/>
      <c r="AX258" s="242"/>
      <c r="AY258" s="242"/>
    </row>
    <row r="259" spans="1:51" ht="12" customHeight="1">
      <c r="A259" s="566">
        <v>80</v>
      </c>
      <c r="B259" s="569"/>
      <c r="C259" s="572"/>
      <c r="D259" s="575" t="s">
        <v>243</v>
      </c>
      <c r="E259" s="578"/>
      <c r="F259" s="581"/>
      <c r="G259" s="582"/>
      <c r="H259" s="236" t="s">
        <v>368</v>
      </c>
      <c r="I259" s="483"/>
      <c r="J259" s="483"/>
      <c r="K259" s="483"/>
      <c r="L259" s="483"/>
      <c r="M259" s="483"/>
      <c r="N259" s="483"/>
      <c r="O259" s="483"/>
      <c r="P259" s="483"/>
      <c r="Q259" s="483"/>
      <c r="R259" s="483"/>
      <c r="S259" s="483"/>
      <c r="T259" s="483"/>
      <c r="U259" s="483"/>
      <c r="V259" s="483"/>
      <c r="W259" s="483"/>
      <c r="X259" s="483"/>
      <c r="Y259" s="483"/>
      <c r="Z259" s="483"/>
      <c r="AA259" s="483"/>
      <c r="AB259" s="483"/>
      <c r="AC259" s="483"/>
      <c r="AD259" s="483"/>
      <c r="AE259" s="483"/>
      <c r="AF259" s="483"/>
      <c r="AG259" s="483"/>
      <c r="AH259" s="483"/>
      <c r="AI259" s="483"/>
      <c r="AJ259" s="483"/>
      <c r="AK259" s="483"/>
      <c r="AL259" s="483"/>
      <c r="AM259" s="483"/>
      <c r="AN259" s="587">
        <f>+SUM(I260:AM261)</f>
        <v>0</v>
      </c>
      <c r="AO259" s="563">
        <f>IF($AN$4="４週",AN259/4,AN259/(DAY(EOMONTH($I$20,0))/7))</f>
        <v>0</v>
      </c>
      <c r="AP259" s="590"/>
      <c r="AQ259" s="591"/>
      <c r="AR259" s="563" t="str">
        <f>IF(AN248="４週",AU260,AV260)</f>
        <v/>
      </c>
      <c r="AU259" s="237" t="s">
        <v>369</v>
      </c>
      <c r="AV259" s="237" t="s">
        <v>370</v>
      </c>
      <c r="AX259" s="237" t="s">
        <v>371</v>
      </c>
      <c r="AY259" s="237" t="s">
        <v>372</v>
      </c>
    </row>
    <row r="260" spans="1:51" ht="12" customHeight="1">
      <c r="A260" s="567"/>
      <c r="B260" s="570"/>
      <c r="C260" s="573"/>
      <c r="D260" s="576"/>
      <c r="E260" s="579"/>
      <c r="F260" s="583"/>
      <c r="G260" s="584"/>
      <c r="H260" s="238" t="s">
        <v>373</v>
      </c>
      <c r="I260" s="239" t="str">
        <f>IFERROR(VLOOKUP(I259,'P1'!$B:$AP,41,FALSE),"")</f>
        <v/>
      </c>
      <c r="J260" s="239" t="str">
        <f>IFERROR(VLOOKUP(J259,'P1'!$B:$AP,41,FALSE),"")</f>
        <v/>
      </c>
      <c r="K260" s="239" t="str">
        <f>IFERROR(VLOOKUP(K259,'P1'!$B:$AP,41,FALSE),"")</f>
        <v/>
      </c>
      <c r="L260" s="239" t="str">
        <f>IFERROR(VLOOKUP(L259,'P1'!$B:$AP,41,FALSE),"")</f>
        <v/>
      </c>
      <c r="M260" s="239" t="str">
        <f>IFERROR(VLOOKUP(M259,'P1'!$B:$AP,41,FALSE),"")</f>
        <v/>
      </c>
      <c r="N260" s="239" t="str">
        <f>IFERROR(VLOOKUP(N259,'P1'!$B:$AP,41,FALSE),"")</f>
        <v/>
      </c>
      <c r="O260" s="239" t="str">
        <f>IFERROR(VLOOKUP(O259,'P1'!$B:$AP,41,FALSE),"")</f>
        <v/>
      </c>
      <c r="P260" s="239" t="str">
        <f>IFERROR(VLOOKUP(P259,'P1'!$B:$AP,41,FALSE),"")</f>
        <v/>
      </c>
      <c r="Q260" s="239" t="str">
        <f>IFERROR(VLOOKUP(Q259,'P1'!$B:$AP,41,FALSE),"")</f>
        <v/>
      </c>
      <c r="R260" s="239" t="str">
        <f>IFERROR(VLOOKUP(R259,'P1'!$B:$AP,41,FALSE),"")</f>
        <v/>
      </c>
      <c r="S260" s="239" t="str">
        <f>IFERROR(VLOOKUP(S259,'P1'!$B:$AP,41,FALSE),"")</f>
        <v/>
      </c>
      <c r="T260" s="239" t="str">
        <f>IFERROR(VLOOKUP(T259,'P1'!$B:$AP,41,FALSE),"")</f>
        <v/>
      </c>
      <c r="U260" s="239" t="str">
        <f>IFERROR(VLOOKUP(U259,'P1'!$B:$AP,41,FALSE),"")</f>
        <v/>
      </c>
      <c r="V260" s="239" t="str">
        <f>IFERROR(VLOOKUP(V259,'P1'!$B:$AP,41,FALSE),"")</f>
        <v/>
      </c>
      <c r="W260" s="239" t="str">
        <f>IFERROR(VLOOKUP(W259,'P1'!$B:$AP,41,FALSE),"")</f>
        <v/>
      </c>
      <c r="X260" s="239" t="str">
        <f>IFERROR(VLOOKUP(X259,'P1'!$B:$AP,41,FALSE),"")</f>
        <v/>
      </c>
      <c r="Y260" s="239" t="str">
        <f>IFERROR(VLOOKUP(Y259,'P1'!$B:$AP,41,FALSE),"")</f>
        <v/>
      </c>
      <c r="Z260" s="239" t="str">
        <f>IFERROR(VLOOKUP(Z259,'P1'!$B:$AP,41,FALSE),"")</f>
        <v/>
      </c>
      <c r="AA260" s="239" t="str">
        <f>IFERROR(VLOOKUP(AA259,'P1'!$B:$AP,41,FALSE),"")</f>
        <v/>
      </c>
      <c r="AB260" s="239" t="str">
        <f>IFERROR(VLOOKUP(AB259,'P1'!$B:$AP,41,FALSE),"")</f>
        <v/>
      </c>
      <c r="AC260" s="239" t="str">
        <f>IFERROR(VLOOKUP(AC259,'P1'!$B:$AP,41,FALSE),"")</f>
        <v/>
      </c>
      <c r="AD260" s="239" t="str">
        <f>IFERROR(VLOOKUP(AD259,'P1'!$B:$AP,41,FALSE),"")</f>
        <v/>
      </c>
      <c r="AE260" s="239" t="str">
        <f>IFERROR(VLOOKUP(AE259,'P1'!$B:$AP,41,FALSE),"")</f>
        <v/>
      </c>
      <c r="AF260" s="239" t="str">
        <f>IFERROR(VLOOKUP(AF259,'P1'!$B:$AP,41,FALSE),"")</f>
        <v/>
      </c>
      <c r="AG260" s="239" t="str">
        <f>IFERROR(VLOOKUP(AG259,'P1'!$B:$AP,41,FALSE),"")</f>
        <v/>
      </c>
      <c r="AH260" s="239" t="str">
        <f>IFERROR(VLOOKUP(AH259,'P1'!$B:$AP,41,FALSE),"")</f>
        <v/>
      </c>
      <c r="AI260" s="239" t="str">
        <f>IFERROR(VLOOKUP(AI259,'P1'!$B:$AP,41,FALSE),"")</f>
        <v/>
      </c>
      <c r="AJ260" s="239" t="str">
        <f>IFERROR(VLOOKUP(AJ259,'P1'!$B:$AP,41,FALSE),"")</f>
        <v/>
      </c>
      <c r="AK260" s="239" t="str">
        <f>IFERROR(VLOOKUP(AK259,'P1'!$B:$AP,41,FALSE),"")</f>
        <v/>
      </c>
      <c r="AL260" s="239" t="str">
        <f>IFERROR(VLOOKUP(AL259,'P1'!$B:$AP,41,FALSE),"")</f>
        <v/>
      </c>
      <c r="AM260" s="239" t="str">
        <f>IFERROR(VLOOKUP(AM259,'P1'!$B:$AP,41,FALSE),"")</f>
        <v/>
      </c>
      <c r="AN260" s="588"/>
      <c r="AO260" s="564"/>
      <c r="AP260" s="592"/>
      <c r="AQ260" s="593"/>
      <c r="AR260" s="564"/>
      <c r="AU260" s="240" t="str">
        <f>IFERROR(IF($D259="□",ROUNDDOWN($AO259/$AK$7,1),ROUNDDOWN($AO259/$AK$9,1)),"")</f>
        <v/>
      </c>
      <c r="AV260" s="240" t="str">
        <f>IFERROR(IF($D259="□",ROUNDDOWN($AN259/$AO$7,1),ROUNDDOWN($AN259/$AO$9,1)),"")</f>
        <v/>
      </c>
      <c r="AX260" s="240" t="str">
        <f>IFERROR(IF($D259="□",(VLOOKUP(F259,'[8]ますた君 '!$C:$E,3,FALSE)/($AK$7*4)),(VLOOKUP(F259,'[8]ますた君 '!$C:$E,3,FALSE)/($AK$9*4))),"")</f>
        <v/>
      </c>
      <c r="AY260" s="240" t="str">
        <f>IFERROR(IF($D259="□",(VLOOKUP(F259,'[8]ますた君 '!$C:$E,3,FALSE)/$AO$7),(VLOOKUP(F259,'[8]ますた君 '!$C:$E,3,FALSE)/$AO$9)),"")</f>
        <v/>
      </c>
    </row>
    <row r="261" spans="1:51" ht="12" customHeight="1">
      <c r="A261" s="568"/>
      <c r="B261" s="571"/>
      <c r="C261" s="574"/>
      <c r="D261" s="577"/>
      <c r="E261" s="580"/>
      <c r="F261" s="585"/>
      <c r="G261" s="586"/>
      <c r="H261" s="241" t="s">
        <v>374</v>
      </c>
      <c r="I261" s="239" t="str">
        <f>IFERROR(VLOOKUP(I259,'P1'!$B:$AP,31,FALSE),"")</f>
        <v/>
      </c>
      <c r="J261" s="239" t="str">
        <f>IFERROR(VLOOKUP(J259,'P1'!$B:$AP,31,FALSE),"")</f>
        <v/>
      </c>
      <c r="K261" s="239" t="str">
        <f>IFERROR(VLOOKUP(K259,'P1'!$B:$AP,31,FALSE),"")</f>
        <v/>
      </c>
      <c r="L261" s="239" t="str">
        <f>IFERROR(VLOOKUP(L259,'P1'!$B:$AP,31,FALSE),"")</f>
        <v/>
      </c>
      <c r="M261" s="239" t="str">
        <f>IFERROR(VLOOKUP(M259,'P1'!$B:$AP,31,FALSE),"")</f>
        <v/>
      </c>
      <c r="N261" s="239" t="str">
        <f>IFERROR(VLOOKUP(N259,'P1'!$B:$AP,31,FALSE),"")</f>
        <v/>
      </c>
      <c r="O261" s="239" t="str">
        <f>IFERROR(VLOOKUP(O259,'P1'!$B:$AP,31,FALSE),"")</f>
        <v/>
      </c>
      <c r="P261" s="239" t="str">
        <f>IFERROR(VLOOKUP(P259,'P1'!$B:$AP,31,FALSE),"")</f>
        <v/>
      </c>
      <c r="Q261" s="239" t="str">
        <f>IFERROR(VLOOKUP(Q259,'P1'!$B:$AP,31,FALSE),"")</f>
        <v/>
      </c>
      <c r="R261" s="239" t="str">
        <f>IFERROR(VLOOKUP(R259,'P1'!$B:$AP,31,FALSE),"")</f>
        <v/>
      </c>
      <c r="S261" s="239" t="str">
        <f>IFERROR(VLOOKUP(S259,'P1'!$B:$AP,31,FALSE),"")</f>
        <v/>
      </c>
      <c r="T261" s="239" t="str">
        <f>IFERROR(VLOOKUP(T259,'P1'!$B:$AP,31,FALSE),"")</f>
        <v/>
      </c>
      <c r="U261" s="239" t="str">
        <f>IFERROR(VLOOKUP(U259,'P1'!$B:$AP,31,FALSE),"")</f>
        <v/>
      </c>
      <c r="V261" s="239" t="str">
        <f>IFERROR(VLOOKUP(V259,'P1'!$B:$AP,31,FALSE),"")</f>
        <v/>
      </c>
      <c r="W261" s="239" t="str">
        <f>IFERROR(VLOOKUP(W259,'P1'!$B:$AP,31,FALSE),"")</f>
        <v/>
      </c>
      <c r="X261" s="239" t="str">
        <f>IFERROR(VLOOKUP(X259,'P1'!$B:$AP,31,FALSE),"")</f>
        <v/>
      </c>
      <c r="Y261" s="239" t="str">
        <f>IFERROR(VLOOKUP(Y259,'P1'!$B:$AP,31,FALSE),"")</f>
        <v/>
      </c>
      <c r="Z261" s="239" t="str">
        <f>IFERROR(VLOOKUP(Z259,'P1'!$B:$AP,31,FALSE),"")</f>
        <v/>
      </c>
      <c r="AA261" s="239" t="str">
        <f>IFERROR(VLOOKUP(AA259,'P1'!$B:$AP,31,FALSE),"")</f>
        <v/>
      </c>
      <c r="AB261" s="239" t="str">
        <f>IFERROR(VLOOKUP(AB259,'P1'!$B:$AP,31,FALSE),"")</f>
        <v/>
      </c>
      <c r="AC261" s="239" t="str">
        <f>IFERROR(VLOOKUP(AC259,'P1'!$B:$AP,31,FALSE),"")</f>
        <v/>
      </c>
      <c r="AD261" s="239" t="str">
        <f>IFERROR(VLOOKUP(AD259,'P1'!$B:$AP,31,FALSE),"")</f>
        <v/>
      </c>
      <c r="AE261" s="239" t="str">
        <f>IFERROR(VLOOKUP(AE259,'P1'!$B:$AP,31,FALSE),"")</f>
        <v/>
      </c>
      <c r="AF261" s="239" t="str">
        <f>IFERROR(VLOOKUP(AF259,'P1'!$B:$AP,31,FALSE),"")</f>
        <v/>
      </c>
      <c r="AG261" s="239" t="str">
        <f>IFERROR(VLOOKUP(AG259,'P1'!$B:$AP,31,FALSE),"")</f>
        <v/>
      </c>
      <c r="AH261" s="239" t="str">
        <f>IFERROR(VLOOKUP(AH259,'P1'!$B:$AP,31,FALSE),"")</f>
        <v/>
      </c>
      <c r="AI261" s="239" t="str">
        <f>IFERROR(VLOOKUP(AI259,'P1'!$B:$AP,31,FALSE),"")</f>
        <v/>
      </c>
      <c r="AJ261" s="239" t="str">
        <f>IFERROR(VLOOKUP(AJ259,'P1'!$B:$AP,31,FALSE),"")</f>
        <v/>
      </c>
      <c r="AK261" s="239" t="str">
        <f>IFERROR(VLOOKUP(AK259,'P1'!$B:$AP,31,FALSE),"")</f>
        <v/>
      </c>
      <c r="AL261" s="239" t="str">
        <f>IFERROR(VLOOKUP(AL259,'P1'!$B:$AP,31,FALSE),"")</f>
        <v/>
      </c>
      <c r="AM261" s="239" t="str">
        <f>IFERROR(VLOOKUP(AM259,'P1'!$B:$AP,31,FALSE),"")</f>
        <v/>
      </c>
      <c r="AN261" s="589"/>
      <c r="AO261" s="565"/>
      <c r="AP261" s="594"/>
      <c r="AQ261" s="595"/>
      <c r="AR261" s="565"/>
      <c r="AU261" s="242"/>
      <c r="AV261" s="242"/>
      <c r="AX261" s="242"/>
      <c r="AY261" s="242"/>
    </row>
    <row r="262" spans="1:51" ht="12" customHeight="1">
      <c r="A262" s="566">
        <v>81</v>
      </c>
      <c r="B262" s="569"/>
      <c r="C262" s="572"/>
      <c r="D262" s="575" t="s">
        <v>243</v>
      </c>
      <c r="E262" s="578"/>
      <c r="F262" s="581"/>
      <c r="G262" s="582"/>
      <c r="H262" s="236" t="s">
        <v>368</v>
      </c>
      <c r="I262" s="483"/>
      <c r="J262" s="483"/>
      <c r="K262" s="483"/>
      <c r="L262" s="483"/>
      <c r="M262" s="483"/>
      <c r="N262" s="483"/>
      <c r="O262" s="483"/>
      <c r="P262" s="483"/>
      <c r="Q262" s="483"/>
      <c r="R262" s="483"/>
      <c r="S262" s="483"/>
      <c r="T262" s="483"/>
      <c r="U262" s="483"/>
      <c r="V262" s="483"/>
      <c r="W262" s="483"/>
      <c r="X262" s="483"/>
      <c r="Y262" s="483"/>
      <c r="Z262" s="483"/>
      <c r="AA262" s="483"/>
      <c r="AB262" s="483"/>
      <c r="AC262" s="483"/>
      <c r="AD262" s="483"/>
      <c r="AE262" s="483"/>
      <c r="AF262" s="483"/>
      <c r="AG262" s="483"/>
      <c r="AH262" s="483"/>
      <c r="AI262" s="483"/>
      <c r="AJ262" s="483"/>
      <c r="AK262" s="483"/>
      <c r="AL262" s="483"/>
      <c r="AM262" s="483"/>
      <c r="AN262" s="587">
        <f>+SUM(I263:AM264)</f>
        <v>0</v>
      </c>
      <c r="AO262" s="563">
        <f>IF($AN$4="４週",AN262/4,AN262/(DAY(EOMONTH($I$20,0))/7))</f>
        <v>0</v>
      </c>
      <c r="AP262" s="590"/>
      <c r="AQ262" s="591"/>
      <c r="AR262" s="563" t="str">
        <f>IF(AN244="４週",AU263,AV263)</f>
        <v/>
      </c>
      <c r="AS262" s="205"/>
      <c r="AT262" s="206"/>
      <c r="AU262" s="237" t="s">
        <v>369</v>
      </c>
      <c r="AV262" s="237" t="s">
        <v>370</v>
      </c>
      <c r="AX262" s="237" t="s">
        <v>371</v>
      </c>
      <c r="AY262" s="237" t="s">
        <v>372</v>
      </c>
    </row>
    <row r="263" spans="1:51" ht="12" customHeight="1">
      <c r="A263" s="567"/>
      <c r="B263" s="570"/>
      <c r="C263" s="573"/>
      <c r="D263" s="576"/>
      <c r="E263" s="579"/>
      <c r="F263" s="583"/>
      <c r="G263" s="584"/>
      <c r="H263" s="238" t="s">
        <v>373</v>
      </c>
      <c r="I263" s="239" t="str">
        <f>IFERROR(VLOOKUP(I262,'P1'!$B:$AP,41,FALSE),"")</f>
        <v/>
      </c>
      <c r="J263" s="239" t="str">
        <f>IFERROR(VLOOKUP(J262,'P1'!$B:$AP,41,FALSE),"")</f>
        <v/>
      </c>
      <c r="K263" s="239" t="str">
        <f>IFERROR(VLOOKUP(K262,'P1'!$B:$AP,41,FALSE),"")</f>
        <v/>
      </c>
      <c r="L263" s="239" t="str">
        <f>IFERROR(VLOOKUP(L262,'P1'!$B:$AP,41,FALSE),"")</f>
        <v/>
      </c>
      <c r="M263" s="239" t="str">
        <f>IFERROR(VLOOKUP(M262,'P1'!$B:$AP,41,FALSE),"")</f>
        <v/>
      </c>
      <c r="N263" s="239" t="str">
        <f>IFERROR(VLOOKUP(N262,'P1'!$B:$AP,41,FALSE),"")</f>
        <v/>
      </c>
      <c r="O263" s="239" t="str">
        <f>IFERROR(VLOOKUP(O262,'P1'!$B:$AP,41,FALSE),"")</f>
        <v/>
      </c>
      <c r="P263" s="239" t="str">
        <f>IFERROR(VLOOKUP(P262,'P1'!$B:$AP,41,FALSE),"")</f>
        <v/>
      </c>
      <c r="Q263" s="239" t="str">
        <f>IFERROR(VLOOKUP(Q262,'P1'!$B:$AP,41,FALSE),"")</f>
        <v/>
      </c>
      <c r="R263" s="239" t="str">
        <f>IFERROR(VLOOKUP(R262,'P1'!$B:$AP,41,FALSE),"")</f>
        <v/>
      </c>
      <c r="S263" s="239" t="str">
        <f>IFERROR(VLOOKUP(S262,'P1'!$B:$AP,41,FALSE),"")</f>
        <v/>
      </c>
      <c r="T263" s="239" t="str">
        <f>IFERROR(VLOOKUP(T262,'P1'!$B:$AP,41,FALSE),"")</f>
        <v/>
      </c>
      <c r="U263" s="239" t="str">
        <f>IFERROR(VLOOKUP(U262,'P1'!$B:$AP,41,FALSE),"")</f>
        <v/>
      </c>
      <c r="V263" s="239" t="str">
        <f>IFERROR(VLOOKUP(V262,'P1'!$B:$AP,41,FALSE),"")</f>
        <v/>
      </c>
      <c r="W263" s="239" t="str">
        <f>IFERROR(VLOOKUP(W262,'P1'!$B:$AP,41,FALSE),"")</f>
        <v/>
      </c>
      <c r="X263" s="239" t="str">
        <f>IFERROR(VLOOKUP(X262,'P1'!$B:$AP,41,FALSE),"")</f>
        <v/>
      </c>
      <c r="Y263" s="239" t="str">
        <f>IFERROR(VLOOKUP(Y262,'P1'!$B:$AP,41,FALSE),"")</f>
        <v/>
      </c>
      <c r="Z263" s="239" t="str">
        <f>IFERROR(VLOOKUP(Z262,'P1'!$B:$AP,41,FALSE),"")</f>
        <v/>
      </c>
      <c r="AA263" s="239" t="str">
        <f>IFERROR(VLOOKUP(AA262,'P1'!$B:$AP,41,FALSE),"")</f>
        <v/>
      </c>
      <c r="AB263" s="239" t="str">
        <f>IFERROR(VLOOKUP(AB262,'P1'!$B:$AP,41,FALSE),"")</f>
        <v/>
      </c>
      <c r="AC263" s="239" t="str">
        <f>IFERROR(VLOOKUP(AC262,'P1'!$B:$AP,41,FALSE),"")</f>
        <v/>
      </c>
      <c r="AD263" s="239" t="str">
        <f>IFERROR(VLOOKUP(AD262,'P1'!$B:$AP,41,FALSE),"")</f>
        <v/>
      </c>
      <c r="AE263" s="239" t="str">
        <f>IFERROR(VLOOKUP(AE262,'P1'!$B:$AP,41,FALSE),"")</f>
        <v/>
      </c>
      <c r="AF263" s="239" t="str">
        <f>IFERROR(VLOOKUP(AF262,'P1'!$B:$AP,41,FALSE),"")</f>
        <v/>
      </c>
      <c r="AG263" s="239" t="str">
        <f>IFERROR(VLOOKUP(AG262,'P1'!$B:$AP,41,FALSE),"")</f>
        <v/>
      </c>
      <c r="AH263" s="239" t="str">
        <f>IFERROR(VLOOKUP(AH262,'P1'!$B:$AP,41,FALSE),"")</f>
        <v/>
      </c>
      <c r="AI263" s="239" t="str">
        <f>IFERROR(VLOOKUP(AI262,'P1'!$B:$AP,41,FALSE),"")</f>
        <v/>
      </c>
      <c r="AJ263" s="239" t="str">
        <f>IFERROR(VLOOKUP(AJ262,'P1'!$B:$AP,41,FALSE),"")</f>
        <v/>
      </c>
      <c r="AK263" s="239" t="str">
        <f>IFERROR(VLOOKUP(AK262,'P1'!$B:$AP,41,FALSE),"")</f>
        <v/>
      </c>
      <c r="AL263" s="239" t="str">
        <f>IFERROR(VLOOKUP(AL262,'P1'!$B:$AP,41,FALSE),"")</f>
        <v/>
      </c>
      <c r="AM263" s="239" t="str">
        <f>IFERROR(VLOOKUP(AM262,'P1'!$B:$AP,41,FALSE),"")</f>
        <v/>
      </c>
      <c r="AN263" s="588"/>
      <c r="AO263" s="564"/>
      <c r="AP263" s="592"/>
      <c r="AQ263" s="593"/>
      <c r="AR263" s="564"/>
      <c r="AS263" s="205"/>
      <c r="AT263" s="206"/>
      <c r="AU263" s="240" t="str">
        <f>IFERROR(IF($D262="□",ROUNDDOWN($AO262/$AK$7,1),ROUNDDOWN($AO262/$AK$9,1)),"")</f>
        <v/>
      </c>
      <c r="AV263" s="240" t="str">
        <f>IFERROR(IF($D262="□",ROUNDDOWN($AN262/$AO$7,1),ROUNDDOWN($AN262/$AO$9,1)),"")</f>
        <v/>
      </c>
      <c r="AX263" s="240" t="str">
        <f>IFERROR(IF($D262="□",(VLOOKUP(F262,'[8]ますた君 '!$C:$E,3,FALSE)/($AK$7*4)),(VLOOKUP(F262,'[8]ますた君 '!$C:$E,3,FALSE)/($AK$9*4))),"")</f>
        <v/>
      </c>
      <c r="AY263" s="240" t="str">
        <f>IFERROR(IF($D262="□",(VLOOKUP(F262,'[8]ますた君 '!$C:$E,3,FALSE)/$AO$7),(VLOOKUP(F262,'[8]ますた君 '!$C:$E,3,FALSE)/$AO$9)),"")</f>
        <v/>
      </c>
    </row>
    <row r="264" spans="1:51" ht="12" customHeight="1">
      <c r="A264" s="568"/>
      <c r="B264" s="571"/>
      <c r="C264" s="574"/>
      <c r="D264" s="577"/>
      <c r="E264" s="580"/>
      <c r="F264" s="585"/>
      <c r="G264" s="586"/>
      <c r="H264" s="241" t="s">
        <v>374</v>
      </c>
      <c r="I264" s="239" t="str">
        <f>IFERROR(VLOOKUP(I262,'P1'!$B:$AP,31,FALSE),"")</f>
        <v/>
      </c>
      <c r="J264" s="239" t="str">
        <f>IFERROR(VLOOKUP(J262,'P1'!$B:$AP,31,FALSE),"")</f>
        <v/>
      </c>
      <c r="K264" s="239" t="str">
        <f>IFERROR(VLOOKUP(K262,'P1'!$B:$AP,31,FALSE),"")</f>
        <v/>
      </c>
      <c r="L264" s="239" t="str">
        <f>IFERROR(VLOOKUP(L262,'P1'!$B:$AP,31,FALSE),"")</f>
        <v/>
      </c>
      <c r="M264" s="239" t="str">
        <f>IFERROR(VLOOKUP(M262,'P1'!$B:$AP,31,FALSE),"")</f>
        <v/>
      </c>
      <c r="N264" s="239" t="str">
        <f>IFERROR(VLOOKUP(N262,'P1'!$B:$AP,31,FALSE),"")</f>
        <v/>
      </c>
      <c r="O264" s="239" t="str">
        <f>IFERROR(VLOOKUP(O262,'P1'!$B:$AP,31,FALSE),"")</f>
        <v/>
      </c>
      <c r="P264" s="239" t="str">
        <f>IFERROR(VLOOKUP(P262,'P1'!$B:$AP,31,FALSE),"")</f>
        <v/>
      </c>
      <c r="Q264" s="239" t="str">
        <f>IFERROR(VLOOKUP(Q262,'P1'!$B:$AP,31,FALSE),"")</f>
        <v/>
      </c>
      <c r="R264" s="239" t="str">
        <f>IFERROR(VLOOKUP(R262,'P1'!$B:$AP,31,FALSE),"")</f>
        <v/>
      </c>
      <c r="S264" s="239" t="str">
        <f>IFERROR(VLOOKUP(S262,'P1'!$B:$AP,31,FALSE),"")</f>
        <v/>
      </c>
      <c r="T264" s="239" t="str">
        <f>IFERROR(VLOOKUP(T262,'P1'!$B:$AP,31,FALSE),"")</f>
        <v/>
      </c>
      <c r="U264" s="239" t="str">
        <f>IFERROR(VLOOKUP(U262,'P1'!$B:$AP,31,FALSE),"")</f>
        <v/>
      </c>
      <c r="V264" s="239" t="str">
        <f>IFERROR(VLOOKUP(V262,'P1'!$B:$AP,31,FALSE),"")</f>
        <v/>
      </c>
      <c r="W264" s="239" t="str">
        <f>IFERROR(VLOOKUP(W262,'P1'!$B:$AP,31,FALSE),"")</f>
        <v/>
      </c>
      <c r="X264" s="239" t="str">
        <f>IFERROR(VLOOKUP(X262,'P1'!$B:$AP,31,FALSE),"")</f>
        <v/>
      </c>
      <c r="Y264" s="239" t="str">
        <f>IFERROR(VLOOKUP(Y262,'P1'!$B:$AP,31,FALSE),"")</f>
        <v/>
      </c>
      <c r="Z264" s="239" t="str">
        <f>IFERROR(VLOOKUP(Z262,'P1'!$B:$AP,31,FALSE),"")</f>
        <v/>
      </c>
      <c r="AA264" s="239" t="str">
        <f>IFERROR(VLOOKUP(AA262,'P1'!$B:$AP,31,FALSE),"")</f>
        <v/>
      </c>
      <c r="AB264" s="239" t="str">
        <f>IFERROR(VLOOKUP(AB262,'P1'!$B:$AP,31,FALSE),"")</f>
        <v/>
      </c>
      <c r="AC264" s="239" t="str">
        <f>IFERROR(VLOOKUP(AC262,'P1'!$B:$AP,31,FALSE),"")</f>
        <v/>
      </c>
      <c r="AD264" s="239" t="str">
        <f>IFERROR(VLOOKUP(AD262,'P1'!$B:$AP,31,FALSE),"")</f>
        <v/>
      </c>
      <c r="AE264" s="239" t="str">
        <f>IFERROR(VLOOKUP(AE262,'P1'!$B:$AP,31,FALSE),"")</f>
        <v/>
      </c>
      <c r="AF264" s="239" t="str">
        <f>IFERROR(VLOOKUP(AF262,'P1'!$B:$AP,31,FALSE),"")</f>
        <v/>
      </c>
      <c r="AG264" s="239" t="str">
        <f>IFERROR(VLOOKUP(AG262,'P1'!$B:$AP,31,FALSE),"")</f>
        <v/>
      </c>
      <c r="AH264" s="239" t="str">
        <f>IFERROR(VLOOKUP(AH262,'P1'!$B:$AP,31,FALSE),"")</f>
        <v/>
      </c>
      <c r="AI264" s="239" t="str">
        <f>IFERROR(VLOOKUP(AI262,'P1'!$B:$AP,31,FALSE),"")</f>
        <v/>
      </c>
      <c r="AJ264" s="239" t="str">
        <f>IFERROR(VLOOKUP(AJ262,'P1'!$B:$AP,31,FALSE),"")</f>
        <v/>
      </c>
      <c r="AK264" s="239" t="str">
        <f>IFERROR(VLOOKUP(AK262,'P1'!$B:$AP,31,FALSE),"")</f>
        <v/>
      </c>
      <c r="AL264" s="239" t="str">
        <f>IFERROR(VLOOKUP(AL262,'P1'!$B:$AP,31,FALSE),"")</f>
        <v/>
      </c>
      <c r="AM264" s="239" t="str">
        <f>IFERROR(VLOOKUP(AM262,'P1'!$B:$AP,31,FALSE),"")</f>
        <v/>
      </c>
      <c r="AN264" s="589"/>
      <c r="AO264" s="565"/>
      <c r="AP264" s="594"/>
      <c r="AQ264" s="595"/>
      <c r="AR264" s="565"/>
      <c r="AS264" s="211"/>
      <c r="AT264" s="206"/>
      <c r="AU264" s="242"/>
      <c r="AV264" s="242"/>
      <c r="AX264" s="242"/>
      <c r="AY264" s="242"/>
    </row>
    <row r="265" spans="1:51" ht="12" customHeight="1">
      <c r="A265" s="566">
        <v>82</v>
      </c>
      <c r="B265" s="569"/>
      <c r="C265" s="572"/>
      <c r="D265" s="575" t="s">
        <v>243</v>
      </c>
      <c r="E265" s="578"/>
      <c r="F265" s="581"/>
      <c r="G265" s="582"/>
      <c r="H265" s="236" t="s">
        <v>368</v>
      </c>
      <c r="I265" s="483"/>
      <c r="J265" s="483"/>
      <c r="K265" s="483"/>
      <c r="L265" s="483"/>
      <c r="M265" s="483"/>
      <c r="N265" s="483"/>
      <c r="O265" s="483"/>
      <c r="P265" s="483"/>
      <c r="Q265" s="483"/>
      <c r="R265" s="483"/>
      <c r="S265" s="483"/>
      <c r="T265" s="483"/>
      <c r="U265" s="483"/>
      <c r="V265" s="483"/>
      <c r="W265" s="483"/>
      <c r="X265" s="483"/>
      <c r="Y265" s="483"/>
      <c r="Z265" s="483"/>
      <c r="AA265" s="483"/>
      <c r="AB265" s="483"/>
      <c r="AC265" s="483"/>
      <c r="AD265" s="483"/>
      <c r="AE265" s="483"/>
      <c r="AF265" s="483"/>
      <c r="AG265" s="483"/>
      <c r="AH265" s="483"/>
      <c r="AI265" s="483"/>
      <c r="AJ265" s="483"/>
      <c r="AK265" s="483"/>
      <c r="AL265" s="483"/>
      <c r="AM265" s="483"/>
      <c r="AN265" s="587">
        <f>+SUM(I266:AM267)</f>
        <v>0</v>
      </c>
      <c r="AO265" s="563">
        <f>IF($AN$4="４週",AN265/4,AN265/(DAY(EOMONTH($I$20,0))/7))</f>
        <v>0</v>
      </c>
      <c r="AP265" s="590"/>
      <c r="AQ265" s="591"/>
      <c r="AR265" s="563" t="str">
        <f>IF(AN247="４週",AU266,AV266)</f>
        <v/>
      </c>
      <c r="AS265" s="211"/>
      <c r="AT265" s="206"/>
      <c r="AU265" s="237" t="s">
        <v>369</v>
      </c>
      <c r="AV265" s="237" t="s">
        <v>370</v>
      </c>
      <c r="AX265" s="237" t="s">
        <v>371</v>
      </c>
      <c r="AY265" s="237" t="s">
        <v>372</v>
      </c>
    </row>
    <row r="266" spans="1:51" ht="12" customHeight="1">
      <c r="A266" s="567"/>
      <c r="B266" s="570"/>
      <c r="C266" s="573"/>
      <c r="D266" s="576"/>
      <c r="E266" s="579"/>
      <c r="F266" s="583"/>
      <c r="G266" s="584"/>
      <c r="H266" s="238" t="s">
        <v>373</v>
      </c>
      <c r="I266" s="239" t="str">
        <f>IFERROR(VLOOKUP(I265,'P1'!$B:$AP,41,FALSE),"")</f>
        <v/>
      </c>
      <c r="J266" s="239" t="str">
        <f>IFERROR(VLOOKUP(J265,'P1'!$B:$AP,41,FALSE),"")</f>
        <v/>
      </c>
      <c r="K266" s="239" t="str">
        <f>IFERROR(VLOOKUP(K265,'P1'!$B:$AP,41,FALSE),"")</f>
        <v/>
      </c>
      <c r="L266" s="239" t="str">
        <f>IFERROR(VLOOKUP(L265,'P1'!$B:$AP,41,FALSE),"")</f>
        <v/>
      </c>
      <c r="M266" s="239" t="str">
        <f>IFERROR(VLOOKUP(M265,'P1'!$B:$AP,41,FALSE),"")</f>
        <v/>
      </c>
      <c r="N266" s="239" t="str">
        <f>IFERROR(VLOOKUP(N265,'P1'!$B:$AP,41,FALSE),"")</f>
        <v/>
      </c>
      <c r="O266" s="239" t="str">
        <f>IFERROR(VLOOKUP(O265,'P1'!$B:$AP,41,FALSE),"")</f>
        <v/>
      </c>
      <c r="P266" s="239" t="str">
        <f>IFERROR(VLOOKUP(P265,'P1'!$B:$AP,41,FALSE),"")</f>
        <v/>
      </c>
      <c r="Q266" s="239" t="str">
        <f>IFERROR(VLOOKUP(Q265,'P1'!$B:$AP,41,FALSE),"")</f>
        <v/>
      </c>
      <c r="R266" s="239" t="str">
        <f>IFERROR(VLOOKUP(R265,'P1'!$B:$AP,41,FALSE),"")</f>
        <v/>
      </c>
      <c r="S266" s="239" t="str">
        <f>IFERROR(VLOOKUP(S265,'P1'!$B:$AP,41,FALSE),"")</f>
        <v/>
      </c>
      <c r="T266" s="239" t="str">
        <f>IFERROR(VLOOKUP(T265,'P1'!$B:$AP,41,FALSE),"")</f>
        <v/>
      </c>
      <c r="U266" s="239" t="str">
        <f>IFERROR(VLOOKUP(U265,'P1'!$B:$AP,41,FALSE),"")</f>
        <v/>
      </c>
      <c r="V266" s="239" t="str">
        <f>IFERROR(VLOOKUP(V265,'P1'!$B:$AP,41,FALSE),"")</f>
        <v/>
      </c>
      <c r="W266" s="239" t="str">
        <f>IFERROR(VLOOKUP(W265,'P1'!$B:$AP,41,FALSE),"")</f>
        <v/>
      </c>
      <c r="X266" s="239" t="str">
        <f>IFERROR(VLOOKUP(X265,'P1'!$B:$AP,41,FALSE),"")</f>
        <v/>
      </c>
      <c r="Y266" s="239" t="str">
        <f>IFERROR(VLOOKUP(Y265,'P1'!$B:$AP,41,FALSE),"")</f>
        <v/>
      </c>
      <c r="Z266" s="239" t="str">
        <f>IFERROR(VLOOKUP(Z265,'P1'!$B:$AP,41,FALSE),"")</f>
        <v/>
      </c>
      <c r="AA266" s="239" t="str">
        <f>IFERROR(VLOOKUP(AA265,'P1'!$B:$AP,41,FALSE),"")</f>
        <v/>
      </c>
      <c r="AB266" s="239" t="str">
        <f>IFERROR(VLOOKUP(AB265,'P1'!$B:$AP,41,FALSE),"")</f>
        <v/>
      </c>
      <c r="AC266" s="239" t="str">
        <f>IFERROR(VLOOKUP(AC265,'P1'!$B:$AP,41,FALSE),"")</f>
        <v/>
      </c>
      <c r="AD266" s="239" t="str">
        <f>IFERROR(VLOOKUP(AD265,'P1'!$B:$AP,41,FALSE),"")</f>
        <v/>
      </c>
      <c r="AE266" s="239" t="str">
        <f>IFERROR(VLOOKUP(AE265,'P1'!$B:$AP,41,FALSE),"")</f>
        <v/>
      </c>
      <c r="AF266" s="239" t="str">
        <f>IFERROR(VLOOKUP(AF265,'P1'!$B:$AP,41,FALSE),"")</f>
        <v/>
      </c>
      <c r="AG266" s="239" t="str">
        <f>IFERROR(VLOOKUP(AG265,'P1'!$B:$AP,41,FALSE),"")</f>
        <v/>
      </c>
      <c r="AH266" s="239" t="str">
        <f>IFERROR(VLOOKUP(AH265,'P1'!$B:$AP,41,FALSE),"")</f>
        <v/>
      </c>
      <c r="AI266" s="239" t="str">
        <f>IFERROR(VLOOKUP(AI265,'P1'!$B:$AP,41,FALSE),"")</f>
        <v/>
      </c>
      <c r="AJ266" s="239" t="str">
        <f>IFERROR(VLOOKUP(AJ265,'P1'!$B:$AP,41,FALSE),"")</f>
        <v/>
      </c>
      <c r="AK266" s="239" t="str">
        <f>IFERROR(VLOOKUP(AK265,'P1'!$B:$AP,41,FALSE),"")</f>
        <v/>
      </c>
      <c r="AL266" s="239" t="str">
        <f>IFERROR(VLOOKUP(AL265,'P1'!$B:$AP,41,FALSE),"")</f>
        <v/>
      </c>
      <c r="AM266" s="239" t="str">
        <f>IFERROR(VLOOKUP(AM265,'P1'!$B:$AP,41,FALSE),"")</f>
        <v/>
      </c>
      <c r="AN266" s="588"/>
      <c r="AO266" s="564"/>
      <c r="AP266" s="592"/>
      <c r="AQ266" s="593"/>
      <c r="AR266" s="564"/>
      <c r="AS266" s="205"/>
      <c r="AT266" s="206"/>
      <c r="AU266" s="240" t="str">
        <f>IFERROR(IF($D265="□",ROUNDDOWN($AO265/$AK$7,1),ROUNDDOWN($AO265/$AK$9,1)),"")</f>
        <v/>
      </c>
      <c r="AV266" s="240" t="str">
        <f>IFERROR(IF($D265="□",ROUNDDOWN($AN265/$AO$7,1),ROUNDDOWN($AN265/$AO$9,1)),"")</f>
        <v/>
      </c>
      <c r="AX266" s="240" t="str">
        <f>IFERROR(IF($D265="□",(VLOOKUP(F265,'[8]ますた君 '!$C:$E,3,FALSE)/($AK$7*4)),(VLOOKUP(F265,'[8]ますた君 '!$C:$E,3,FALSE)/($AK$9*4))),"")</f>
        <v/>
      </c>
      <c r="AY266" s="240" t="str">
        <f>IFERROR(IF($D265="□",(VLOOKUP(F265,'[8]ますた君 '!$C:$E,3,FALSE)/$AO$7),(VLOOKUP(F265,'[8]ますた君 '!$C:$E,3,FALSE)/$AO$9)),"")</f>
        <v/>
      </c>
    </row>
    <row r="267" spans="1:51" ht="12" customHeight="1">
      <c r="A267" s="568"/>
      <c r="B267" s="571"/>
      <c r="C267" s="574"/>
      <c r="D267" s="577"/>
      <c r="E267" s="580"/>
      <c r="F267" s="585"/>
      <c r="G267" s="586"/>
      <c r="H267" s="241" t="s">
        <v>374</v>
      </c>
      <c r="I267" s="239" t="str">
        <f>IFERROR(VLOOKUP(I265,'P1'!$B:$AP,31,FALSE),"")</f>
        <v/>
      </c>
      <c r="J267" s="239" t="str">
        <f>IFERROR(VLOOKUP(J265,'P1'!$B:$AP,31,FALSE),"")</f>
        <v/>
      </c>
      <c r="K267" s="239" t="str">
        <f>IFERROR(VLOOKUP(K265,'P1'!$B:$AP,31,FALSE),"")</f>
        <v/>
      </c>
      <c r="L267" s="239" t="str">
        <f>IFERROR(VLOOKUP(L265,'P1'!$B:$AP,31,FALSE),"")</f>
        <v/>
      </c>
      <c r="M267" s="239" t="str">
        <f>IFERROR(VLOOKUP(M265,'P1'!$B:$AP,31,FALSE),"")</f>
        <v/>
      </c>
      <c r="N267" s="239" t="str">
        <f>IFERROR(VLOOKUP(N265,'P1'!$B:$AP,31,FALSE),"")</f>
        <v/>
      </c>
      <c r="O267" s="239" t="str">
        <f>IFERROR(VLOOKUP(O265,'P1'!$B:$AP,31,FALSE),"")</f>
        <v/>
      </c>
      <c r="P267" s="239" t="str">
        <f>IFERROR(VLOOKUP(P265,'P1'!$B:$AP,31,FALSE),"")</f>
        <v/>
      </c>
      <c r="Q267" s="239" t="str">
        <f>IFERROR(VLOOKUP(Q265,'P1'!$B:$AP,31,FALSE),"")</f>
        <v/>
      </c>
      <c r="R267" s="239" t="str">
        <f>IFERROR(VLOOKUP(R265,'P1'!$B:$AP,31,FALSE),"")</f>
        <v/>
      </c>
      <c r="S267" s="239" t="str">
        <f>IFERROR(VLOOKUP(S265,'P1'!$B:$AP,31,FALSE),"")</f>
        <v/>
      </c>
      <c r="T267" s="239" t="str">
        <f>IFERROR(VLOOKUP(T265,'P1'!$B:$AP,31,FALSE),"")</f>
        <v/>
      </c>
      <c r="U267" s="239" t="str">
        <f>IFERROR(VLOOKUP(U265,'P1'!$B:$AP,31,FALSE),"")</f>
        <v/>
      </c>
      <c r="V267" s="239" t="str">
        <f>IFERROR(VLOOKUP(V265,'P1'!$B:$AP,31,FALSE),"")</f>
        <v/>
      </c>
      <c r="W267" s="239" t="str">
        <f>IFERROR(VLOOKUP(W265,'P1'!$B:$AP,31,FALSE),"")</f>
        <v/>
      </c>
      <c r="X267" s="239" t="str">
        <f>IFERROR(VLOOKUP(X265,'P1'!$B:$AP,31,FALSE),"")</f>
        <v/>
      </c>
      <c r="Y267" s="239" t="str">
        <f>IFERROR(VLOOKUP(Y265,'P1'!$B:$AP,31,FALSE),"")</f>
        <v/>
      </c>
      <c r="Z267" s="239" t="str">
        <f>IFERROR(VLOOKUP(Z265,'P1'!$B:$AP,31,FALSE),"")</f>
        <v/>
      </c>
      <c r="AA267" s="239" t="str">
        <f>IFERROR(VLOOKUP(AA265,'P1'!$B:$AP,31,FALSE),"")</f>
        <v/>
      </c>
      <c r="AB267" s="239" t="str">
        <f>IFERROR(VLOOKUP(AB265,'P1'!$B:$AP,31,FALSE),"")</f>
        <v/>
      </c>
      <c r="AC267" s="239" t="str">
        <f>IFERROR(VLOOKUP(AC265,'P1'!$B:$AP,31,FALSE),"")</f>
        <v/>
      </c>
      <c r="AD267" s="239" t="str">
        <f>IFERROR(VLOOKUP(AD265,'P1'!$B:$AP,31,FALSE),"")</f>
        <v/>
      </c>
      <c r="AE267" s="239" t="str">
        <f>IFERROR(VLOOKUP(AE265,'P1'!$B:$AP,31,FALSE),"")</f>
        <v/>
      </c>
      <c r="AF267" s="239" t="str">
        <f>IFERROR(VLOOKUP(AF265,'P1'!$B:$AP,31,FALSE),"")</f>
        <v/>
      </c>
      <c r="AG267" s="239" t="str">
        <f>IFERROR(VLOOKUP(AG265,'P1'!$B:$AP,31,FALSE),"")</f>
        <v/>
      </c>
      <c r="AH267" s="239" t="str">
        <f>IFERROR(VLOOKUP(AH265,'P1'!$B:$AP,31,FALSE),"")</f>
        <v/>
      </c>
      <c r="AI267" s="239" t="str">
        <f>IFERROR(VLOOKUP(AI265,'P1'!$B:$AP,31,FALSE),"")</f>
        <v/>
      </c>
      <c r="AJ267" s="239" t="str">
        <f>IFERROR(VLOOKUP(AJ265,'P1'!$B:$AP,31,FALSE),"")</f>
        <v/>
      </c>
      <c r="AK267" s="239" t="str">
        <f>IFERROR(VLOOKUP(AK265,'P1'!$B:$AP,31,FALSE),"")</f>
        <v/>
      </c>
      <c r="AL267" s="239" t="str">
        <f>IFERROR(VLOOKUP(AL265,'P1'!$B:$AP,31,FALSE),"")</f>
        <v/>
      </c>
      <c r="AM267" s="239" t="str">
        <f>IFERROR(VLOOKUP(AM265,'P1'!$B:$AP,31,FALSE),"")</f>
        <v/>
      </c>
      <c r="AN267" s="589"/>
      <c r="AO267" s="565"/>
      <c r="AP267" s="594"/>
      <c r="AQ267" s="595"/>
      <c r="AR267" s="565"/>
      <c r="AS267" s="205"/>
      <c r="AT267" s="206"/>
      <c r="AU267" s="242"/>
      <c r="AV267" s="242"/>
      <c r="AX267" s="242"/>
      <c r="AY267" s="242"/>
    </row>
    <row r="268" spans="1:51" ht="12" customHeight="1">
      <c r="A268" s="566">
        <v>83</v>
      </c>
      <c r="B268" s="569"/>
      <c r="C268" s="572"/>
      <c r="D268" s="575" t="s">
        <v>243</v>
      </c>
      <c r="E268" s="578"/>
      <c r="F268" s="581"/>
      <c r="G268" s="582"/>
      <c r="H268" s="236" t="s">
        <v>368</v>
      </c>
      <c r="I268" s="483"/>
      <c r="J268" s="483"/>
      <c r="K268" s="483"/>
      <c r="L268" s="483"/>
      <c r="M268" s="483"/>
      <c r="N268" s="483"/>
      <c r="O268" s="483"/>
      <c r="P268" s="483"/>
      <c r="Q268" s="483"/>
      <c r="R268" s="483"/>
      <c r="S268" s="483"/>
      <c r="T268" s="483"/>
      <c r="U268" s="483"/>
      <c r="V268" s="483"/>
      <c r="W268" s="483"/>
      <c r="X268" s="483"/>
      <c r="Y268" s="483"/>
      <c r="Z268" s="483"/>
      <c r="AA268" s="483"/>
      <c r="AB268" s="483"/>
      <c r="AC268" s="483"/>
      <c r="AD268" s="483"/>
      <c r="AE268" s="483"/>
      <c r="AF268" s="483"/>
      <c r="AG268" s="483"/>
      <c r="AH268" s="483"/>
      <c r="AI268" s="483"/>
      <c r="AJ268" s="483"/>
      <c r="AK268" s="483"/>
      <c r="AL268" s="483"/>
      <c r="AM268" s="483"/>
      <c r="AN268" s="587">
        <f>+SUM(I269:AM270)</f>
        <v>0</v>
      </c>
      <c r="AO268" s="563">
        <f>IF($AN$4="４週",AN268/4,AN268/(DAY(EOMONTH($I$20,0))/7))</f>
        <v>0</v>
      </c>
      <c r="AP268" s="590"/>
      <c r="AQ268" s="591"/>
      <c r="AR268" s="563" t="str">
        <f>IF(AN257="４週",AU269,AV269)</f>
        <v/>
      </c>
      <c r="AS268" s="205"/>
      <c r="AT268" s="206"/>
      <c r="AU268" s="237" t="s">
        <v>369</v>
      </c>
      <c r="AV268" s="237" t="s">
        <v>370</v>
      </c>
      <c r="AX268" s="237" t="s">
        <v>371</v>
      </c>
      <c r="AY268" s="237" t="s">
        <v>372</v>
      </c>
    </row>
    <row r="269" spans="1:51" ht="12" customHeight="1">
      <c r="A269" s="567"/>
      <c r="B269" s="570"/>
      <c r="C269" s="573"/>
      <c r="D269" s="576"/>
      <c r="E269" s="579"/>
      <c r="F269" s="583"/>
      <c r="G269" s="584"/>
      <c r="H269" s="238" t="s">
        <v>373</v>
      </c>
      <c r="I269" s="239" t="str">
        <f>IFERROR(VLOOKUP(I268,'P1'!$B:$AP,41,FALSE),"")</f>
        <v/>
      </c>
      <c r="J269" s="239" t="str">
        <f>IFERROR(VLOOKUP(J268,'P1'!$B:$AP,41,FALSE),"")</f>
        <v/>
      </c>
      <c r="K269" s="239" t="str">
        <f>IFERROR(VLOOKUP(K268,'P1'!$B:$AP,41,FALSE),"")</f>
        <v/>
      </c>
      <c r="L269" s="239" t="str">
        <f>IFERROR(VLOOKUP(L268,'P1'!$B:$AP,41,FALSE),"")</f>
        <v/>
      </c>
      <c r="M269" s="239" t="str">
        <f>IFERROR(VLOOKUP(M268,'P1'!$B:$AP,41,FALSE),"")</f>
        <v/>
      </c>
      <c r="N269" s="239" t="str">
        <f>IFERROR(VLOOKUP(N268,'P1'!$B:$AP,41,FALSE),"")</f>
        <v/>
      </c>
      <c r="O269" s="239" t="str">
        <f>IFERROR(VLOOKUP(O268,'P1'!$B:$AP,41,FALSE),"")</f>
        <v/>
      </c>
      <c r="P269" s="239" t="str">
        <f>IFERROR(VLOOKUP(P268,'P1'!$B:$AP,41,FALSE),"")</f>
        <v/>
      </c>
      <c r="Q269" s="239" t="str">
        <f>IFERROR(VLOOKUP(Q268,'P1'!$B:$AP,41,FALSE),"")</f>
        <v/>
      </c>
      <c r="R269" s="239" t="str">
        <f>IFERROR(VLOOKUP(R268,'P1'!$B:$AP,41,FALSE),"")</f>
        <v/>
      </c>
      <c r="S269" s="239" t="str">
        <f>IFERROR(VLOOKUP(S268,'P1'!$B:$AP,41,FALSE),"")</f>
        <v/>
      </c>
      <c r="T269" s="239" t="str">
        <f>IFERROR(VLOOKUP(T268,'P1'!$B:$AP,41,FALSE),"")</f>
        <v/>
      </c>
      <c r="U269" s="239" t="str">
        <f>IFERROR(VLOOKUP(U268,'P1'!$B:$AP,41,FALSE),"")</f>
        <v/>
      </c>
      <c r="V269" s="239" t="str">
        <f>IFERROR(VLOOKUP(V268,'P1'!$B:$AP,41,FALSE),"")</f>
        <v/>
      </c>
      <c r="W269" s="239" t="str">
        <f>IFERROR(VLOOKUP(W268,'P1'!$B:$AP,41,FALSE),"")</f>
        <v/>
      </c>
      <c r="X269" s="239" t="str">
        <f>IFERROR(VLOOKUP(X268,'P1'!$B:$AP,41,FALSE),"")</f>
        <v/>
      </c>
      <c r="Y269" s="239" t="str">
        <f>IFERROR(VLOOKUP(Y268,'P1'!$B:$AP,41,FALSE),"")</f>
        <v/>
      </c>
      <c r="Z269" s="239" t="str">
        <f>IFERROR(VLOOKUP(Z268,'P1'!$B:$AP,41,FALSE),"")</f>
        <v/>
      </c>
      <c r="AA269" s="239" t="str">
        <f>IFERROR(VLOOKUP(AA268,'P1'!$B:$AP,41,FALSE),"")</f>
        <v/>
      </c>
      <c r="AB269" s="239" t="str">
        <f>IFERROR(VLOOKUP(AB268,'P1'!$B:$AP,41,FALSE),"")</f>
        <v/>
      </c>
      <c r="AC269" s="239" t="str">
        <f>IFERROR(VLOOKUP(AC268,'P1'!$B:$AP,41,FALSE),"")</f>
        <v/>
      </c>
      <c r="AD269" s="239" t="str">
        <f>IFERROR(VLOOKUP(AD268,'P1'!$B:$AP,41,FALSE),"")</f>
        <v/>
      </c>
      <c r="AE269" s="239" t="str">
        <f>IFERROR(VLOOKUP(AE268,'P1'!$B:$AP,41,FALSE),"")</f>
        <v/>
      </c>
      <c r="AF269" s="239" t="str">
        <f>IFERROR(VLOOKUP(AF268,'P1'!$B:$AP,41,FALSE),"")</f>
        <v/>
      </c>
      <c r="AG269" s="239" t="str">
        <f>IFERROR(VLOOKUP(AG268,'P1'!$B:$AP,41,FALSE),"")</f>
        <v/>
      </c>
      <c r="AH269" s="239" t="str">
        <f>IFERROR(VLOOKUP(AH268,'P1'!$B:$AP,41,FALSE),"")</f>
        <v/>
      </c>
      <c r="AI269" s="239" t="str">
        <f>IFERROR(VLOOKUP(AI268,'P1'!$B:$AP,41,FALSE),"")</f>
        <v/>
      </c>
      <c r="AJ269" s="239" t="str">
        <f>IFERROR(VLOOKUP(AJ268,'P1'!$B:$AP,41,FALSE),"")</f>
        <v/>
      </c>
      <c r="AK269" s="239" t="str">
        <f>IFERROR(VLOOKUP(AK268,'P1'!$B:$AP,41,FALSE),"")</f>
        <v/>
      </c>
      <c r="AL269" s="239" t="str">
        <f>IFERROR(VLOOKUP(AL268,'P1'!$B:$AP,41,FALSE),"")</f>
        <v/>
      </c>
      <c r="AM269" s="239" t="str">
        <f>IFERROR(VLOOKUP(AM268,'P1'!$B:$AP,41,FALSE),"")</f>
        <v/>
      </c>
      <c r="AN269" s="588"/>
      <c r="AO269" s="564"/>
      <c r="AP269" s="592"/>
      <c r="AQ269" s="593"/>
      <c r="AR269" s="564"/>
      <c r="AS269" s="205"/>
      <c r="AT269" s="206"/>
      <c r="AU269" s="240" t="str">
        <f>IFERROR(IF($D268="□",ROUNDDOWN($AO268/$AK$7,1),ROUNDDOWN($AO268/$AK$9,1)),"")</f>
        <v/>
      </c>
      <c r="AV269" s="240" t="str">
        <f>IFERROR(IF($D268="□",ROUNDDOWN($AN268/$AO$7,1),ROUNDDOWN($AN268/$AO$9,1)),"")</f>
        <v/>
      </c>
      <c r="AX269" s="240" t="str">
        <f>IFERROR(IF($D268="□",(VLOOKUP(F268,'[8]ますた君 '!$C:$E,3,FALSE)/($AK$7*4)),(VLOOKUP(F268,'[8]ますた君 '!$C:$E,3,FALSE)/($AK$9*4))),"")</f>
        <v/>
      </c>
      <c r="AY269" s="240" t="str">
        <f>IFERROR(IF($D268="□",(VLOOKUP(F268,'[8]ますた君 '!$C:$E,3,FALSE)/$AO$7),(VLOOKUP(F268,'[8]ますた君 '!$C:$E,3,FALSE)/$AO$9)),"")</f>
        <v/>
      </c>
    </row>
    <row r="270" spans="1:51" ht="12" customHeight="1">
      <c r="A270" s="568"/>
      <c r="B270" s="571"/>
      <c r="C270" s="574"/>
      <c r="D270" s="577"/>
      <c r="E270" s="580"/>
      <c r="F270" s="585"/>
      <c r="G270" s="586"/>
      <c r="H270" s="241" t="s">
        <v>374</v>
      </c>
      <c r="I270" s="239" t="str">
        <f>IFERROR(VLOOKUP(I268,'P1'!$B:$AP,31,FALSE),"")</f>
        <v/>
      </c>
      <c r="J270" s="239" t="str">
        <f>IFERROR(VLOOKUP(J268,'P1'!$B:$AP,31,FALSE),"")</f>
        <v/>
      </c>
      <c r="K270" s="239" t="str">
        <f>IFERROR(VLOOKUP(K268,'P1'!$B:$AP,31,FALSE),"")</f>
        <v/>
      </c>
      <c r="L270" s="239" t="str">
        <f>IFERROR(VLOOKUP(L268,'P1'!$B:$AP,31,FALSE),"")</f>
        <v/>
      </c>
      <c r="M270" s="239" t="str">
        <f>IFERROR(VLOOKUP(M268,'P1'!$B:$AP,31,FALSE),"")</f>
        <v/>
      </c>
      <c r="N270" s="239" t="str">
        <f>IFERROR(VLOOKUP(N268,'P1'!$B:$AP,31,FALSE),"")</f>
        <v/>
      </c>
      <c r="O270" s="239" t="str">
        <f>IFERROR(VLOOKUP(O268,'P1'!$B:$AP,31,FALSE),"")</f>
        <v/>
      </c>
      <c r="P270" s="239" t="str">
        <f>IFERROR(VLOOKUP(P268,'P1'!$B:$AP,31,FALSE),"")</f>
        <v/>
      </c>
      <c r="Q270" s="239" t="str">
        <f>IFERROR(VLOOKUP(Q268,'P1'!$B:$AP,31,FALSE),"")</f>
        <v/>
      </c>
      <c r="R270" s="239" t="str">
        <f>IFERROR(VLOOKUP(R268,'P1'!$B:$AP,31,FALSE),"")</f>
        <v/>
      </c>
      <c r="S270" s="239" t="str">
        <f>IFERROR(VLOOKUP(S268,'P1'!$B:$AP,31,FALSE),"")</f>
        <v/>
      </c>
      <c r="T270" s="239" t="str">
        <f>IFERROR(VLOOKUP(T268,'P1'!$B:$AP,31,FALSE),"")</f>
        <v/>
      </c>
      <c r="U270" s="239" t="str">
        <f>IFERROR(VLOOKUP(U268,'P1'!$B:$AP,31,FALSE),"")</f>
        <v/>
      </c>
      <c r="V270" s="239" t="str">
        <f>IFERROR(VLOOKUP(V268,'P1'!$B:$AP,31,FALSE),"")</f>
        <v/>
      </c>
      <c r="W270" s="239" t="str">
        <f>IFERROR(VLOOKUP(W268,'P1'!$B:$AP,31,FALSE),"")</f>
        <v/>
      </c>
      <c r="X270" s="239" t="str">
        <f>IFERROR(VLOOKUP(X268,'P1'!$B:$AP,31,FALSE),"")</f>
        <v/>
      </c>
      <c r="Y270" s="239" t="str">
        <f>IFERROR(VLOOKUP(Y268,'P1'!$B:$AP,31,FALSE),"")</f>
        <v/>
      </c>
      <c r="Z270" s="239" t="str">
        <f>IFERROR(VLOOKUP(Z268,'P1'!$B:$AP,31,FALSE),"")</f>
        <v/>
      </c>
      <c r="AA270" s="239" t="str">
        <f>IFERROR(VLOOKUP(AA268,'P1'!$B:$AP,31,FALSE),"")</f>
        <v/>
      </c>
      <c r="AB270" s="239" t="str">
        <f>IFERROR(VLOOKUP(AB268,'P1'!$B:$AP,31,FALSE),"")</f>
        <v/>
      </c>
      <c r="AC270" s="239" t="str">
        <f>IFERROR(VLOOKUP(AC268,'P1'!$B:$AP,31,FALSE),"")</f>
        <v/>
      </c>
      <c r="AD270" s="239" t="str">
        <f>IFERROR(VLOOKUP(AD268,'P1'!$B:$AP,31,FALSE),"")</f>
        <v/>
      </c>
      <c r="AE270" s="239" t="str">
        <f>IFERROR(VLOOKUP(AE268,'P1'!$B:$AP,31,FALSE),"")</f>
        <v/>
      </c>
      <c r="AF270" s="239" t="str">
        <f>IFERROR(VLOOKUP(AF268,'P1'!$B:$AP,31,FALSE),"")</f>
        <v/>
      </c>
      <c r="AG270" s="239" t="str">
        <f>IFERROR(VLOOKUP(AG268,'P1'!$B:$AP,31,FALSE),"")</f>
        <v/>
      </c>
      <c r="AH270" s="239" t="str">
        <f>IFERROR(VLOOKUP(AH268,'P1'!$B:$AP,31,FALSE),"")</f>
        <v/>
      </c>
      <c r="AI270" s="239" t="str">
        <f>IFERROR(VLOOKUP(AI268,'P1'!$B:$AP,31,FALSE),"")</f>
        <v/>
      </c>
      <c r="AJ270" s="239" t="str">
        <f>IFERROR(VLOOKUP(AJ268,'P1'!$B:$AP,31,FALSE),"")</f>
        <v/>
      </c>
      <c r="AK270" s="239" t="str">
        <f>IFERROR(VLOOKUP(AK268,'P1'!$B:$AP,31,FALSE),"")</f>
        <v/>
      </c>
      <c r="AL270" s="239" t="str">
        <f>IFERROR(VLOOKUP(AL268,'P1'!$B:$AP,31,FALSE),"")</f>
        <v/>
      </c>
      <c r="AM270" s="239" t="str">
        <f>IFERROR(VLOOKUP(AM268,'P1'!$B:$AP,31,FALSE),"")</f>
        <v/>
      </c>
      <c r="AN270" s="589"/>
      <c r="AO270" s="565"/>
      <c r="AP270" s="594"/>
      <c r="AQ270" s="595"/>
      <c r="AR270" s="565"/>
      <c r="AS270" s="205"/>
      <c r="AT270" s="206"/>
      <c r="AU270" s="242"/>
      <c r="AV270" s="242"/>
      <c r="AX270" s="242"/>
      <c r="AY270" s="242"/>
    </row>
    <row r="271" spans="1:51" ht="12" customHeight="1">
      <c r="A271" s="566">
        <v>84</v>
      </c>
      <c r="B271" s="569"/>
      <c r="C271" s="572"/>
      <c r="D271" s="575" t="s">
        <v>243</v>
      </c>
      <c r="E271" s="578"/>
      <c r="F271" s="581"/>
      <c r="G271" s="582"/>
      <c r="H271" s="236" t="s">
        <v>368</v>
      </c>
      <c r="I271" s="483"/>
      <c r="J271" s="483"/>
      <c r="K271" s="483"/>
      <c r="L271" s="483"/>
      <c r="M271" s="483"/>
      <c r="N271" s="483"/>
      <c r="O271" s="483"/>
      <c r="P271" s="483"/>
      <c r="Q271" s="483"/>
      <c r="R271" s="483"/>
      <c r="S271" s="483"/>
      <c r="T271" s="483"/>
      <c r="U271" s="483"/>
      <c r="V271" s="483"/>
      <c r="W271" s="483"/>
      <c r="X271" s="483"/>
      <c r="Y271" s="483"/>
      <c r="Z271" s="483"/>
      <c r="AA271" s="483"/>
      <c r="AB271" s="483"/>
      <c r="AC271" s="483"/>
      <c r="AD271" s="483"/>
      <c r="AE271" s="483"/>
      <c r="AF271" s="483"/>
      <c r="AG271" s="483"/>
      <c r="AH271" s="483"/>
      <c r="AI271" s="483"/>
      <c r="AJ271" s="483"/>
      <c r="AK271" s="483"/>
      <c r="AL271" s="483"/>
      <c r="AM271" s="483"/>
      <c r="AN271" s="587">
        <f>+SUM(I272:AM273)</f>
        <v>0</v>
      </c>
      <c r="AO271" s="563">
        <f>IF($AN$4="４週",AN271/4,AN271/(DAY(EOMONTH($I$20,0))/7))</f>
        <v>0</v>
      </c>
      <c r="AP271" s="590"/>
      <c r="AQ271" s="591"/>
      <c r="AR271" s="563" t="str">
        <f>IF(AN260="４週",AU272,AV272)</f>
        <v/>
      </c>
      <c r="AS271" s="211"/>
      <c r="AT271" s="206"/>
      <c r="AU271" s="237" t="s">
        <v>369</v>
      </c>
      <c r="AV271" s="237" t="s">
        <v>370</v>
      </c>
      <c r="AX271" s="237" t="s">
        <v>371</v>
      </c>
      <c r="AY271" s="237" t="s">
        <v>372</v>
      </c>
    </row>
    <row r="272" spans="1:51" ht="12" customHeight="1">
      <c r="A272" s="567"/>
      <c r="B272" s="570"/>
      <c r="C272" s="573"/>
      <c r="D272" s="576"/>
      <c r="E272" s="579"/>
      <c r="F272" s="583"/>
      <c r="G272" s="584"/>
      <c r="H272" s="238" t="s">
        <v>373</v>
      </c>
      <c r="I272" s="239" t="str">
        <f>IFERROR(VLOOKUP(I271,'P1'!$B:$AP,41,FALSE),"")</f>
        <v/>
      </c>
      <c r="J272" s="243" t="str">
        <f>IFERROR(VLOOKUP(J271,'P1'!$B:$AP,41,FALSE),"")</f>
        <v/>
      </c>
      <c r="K272" s="239" t="str">
        <f>IFERROR(VLOOKUP(K271,'P1'!$B:$AP,41,FALSE),"")</f>
        <v/>
      </c>
      <c r="L272" s="239" t="str">
        <f>IFERROR(VLOOKUP(L271,'P1'!$B:$AP,41,FALSE),"")</f>
        <v/>
      </c>
      <c r="M272" s="239" t="str">
        <f>IFERROR(VLOOKUP(M271,'P1'!$B:$AP,41,FALSE),"")</f>
        <v/>
      </c>
      <c r="N272" s="239" t="str">
        <f>IFERROR(VLOOKUP(N271,'P1'!$B:$AP,41,FALSE),"")</f>
        <v/>
      </c>
      <c r="O272" s="239" t="str">
        <f>IFERROR(VLOOKUP(O271,'P1'!$B:$AP,41,FALSE),"")</f>
        <v/>
      </c>
      <c r="P272" s="239" t="str">
        <f>IFERROR(VLOOKUP(P271,'P1'!$B:$AP,41,FALSE),"")</f>
        <v/>
      </c>
      <c r="Q272" s="239" t="str">
        <f>IFERROR(VLOOKUP(Q271,'P1'!$B:$AP,41,FALSE),"")</f>
        <v/>
      </c>
      <c r="R272" s="239" t="str">
        <f>IFERROR(VLOOKUP(R271,'P1'!$B:$AP,41,FALSE),"")</f>
        <v/>
      </c>
      <c r="S272" s="239" t="str">
        <f>IFERROR(VLOOKUP(S271,'P1'!$B:$AP,41,FALSE),"")</f>
        <v/>
      </c>
      <c r="T272" s="239" t="str">
        <f>IFERROR(VLOOKUP(T271,'P1'!$B:$AP,41,FALSE),"")</f>
        <v/>
      </c>
      <c r="U272" s="239" t="str">
        <f>IFERROR(VLOOKUP(U271,'P1'!$B:$AP,41,FALSE),"")</f>
        <v/>
      </c>
      <c r="V272" s="239" t="str">
        <f>IFERROR(VLOOKUP(V271,'P1'!$B:$AP,41,FALSE),"")</f>
        <v/>
      </c>
      <c r="W272" s="239" t="str">
        <f>IFERROR(VLOOKUP(W271,'P1'!$B:$AP,41,FALSE),"")</f>
        <v/>
      </c>
      <c r="X272" s="239" t="str">
        <f>IFERROR(VLOOKUP(X271,'P1'!$B:$AP,41,FALSE),"")</f>
        <v/>
      </c>
      <c r="Y272" s="239" t="str">
        <f>IFERROR(VLOOKUP(Y271,'P1'!$B:$AP,41,FALSE),"")</f>
        <v/>
      </c>
      <c r="Z272" s="239" t="str">
        <f>IFERROR(VLOOKUP(Z271,'P1'!$B:$AP,41,FALSE),"")</f>
        <v/>
      </c>
      <c r="AA272" s="239" t="str">
        <f>IFERROR(VLOOKUP(AA271,'P1'!$B:$AP,41,FALSE),"")</f>
        <v/>
      </c>
      <c r="AB272" s="239" t="str">
        <f>IFERROR(VLOOKUP(AB271,'P1'!$B:$AP,41,FALSE),"")</f>
        <v/>
      </c>
      <c r="AC272" s="239" t="str">
        <f>IFERROR(VLOOKUP(AC271,'P1'!$B:$AP,41,FALSE),"")</f>
        <v/>
      </c>
      <c r="AD272" s="239" t="str">
        <f>IFERROR(VLOOKUP(AD271,'P1'!$B:$AP,41,FALSE),"")</f>
        <v/>
      </c>
      <c r="AE272" s="239" t="str">
        <f>IFERROR(VLOOKUP(AE271,'P1'!$B:$AP,41,FALSE),"")</f>
        <v/>
      </c>
      <c r="AF272" s="239" t="str">
        <f>IFERROR(VLOOKUP(AF271,'P1'!$B:$AP,41,FALSE),"")</f>
        <v/>
      </c>
      <c r="AG272" s="239" t="str">
        <f>IFERROR(VLOOKUP(AG271,'P1'!$B:$AP,41,FALSE),"")</f>
        <v/>
      </c>
      <c r="AH272" s="239" t="str">
        <f>IFERROR(VLOOKUP(AH271,'P1'!$B:$AP,41,FALSE),"")</f>
        <v/>
      </c>
      <c r="AI272" s="239" t="str">
        <f>IFERROR(VLOOKUP(AI271,'P1'!$B:$AP,41,FALSE),"")</f>
        <v/>
      </c>
      <c r="AJ272" s="239" t="str">
        <f>IFERROR(VLOOKUP(AJ271,'P1'!$B:$AP,41,FALSE),"")</f>
        <v/>
      </c>
      <c r="AK272" s="239" t="str">
        <f>IFERROR(VLOOKUP(AK271,'P1'!$B:$AP,41,FALSE),"")</f>
        <v/>
      </c>
      <c r="AL272" s="239" t="str">
        <f>IFERROR(VLOOKUP(AL271,'P1'!$B:$AP,41,FALSE),"")</f>
        <v/>
      </c>
      <c r="AM272" s="239" t="str">
        <f>IFERROR(VLOOKUP(AM271,'P1'!$B:$AP,41,FALSE),"")</f>
        <v/>
      </c>
      <c r="AN272" s="588"/>
      <c r="AO272" s="564"/>
      <c r="AP272" s="592"/>
      <c r="AQ272" s="593"/>
      <c r="AR272" s="564"/>
      <c r="AS272" s="211"/>
      <c r="AT272" s="206"/>
      <c r="AU272" s="240" t="str">
        <f>IFERROR(IF($D271="□",ROUNDDOWN($AO271/$AK$7,1),ROUNDDOWN($AO271/$AK$9,1)),"")</f>
        <v/>
      </c>
      <c r="AV272" s="240" t="str">
        <f>IFERROR(IF($D271="□",ROUNDDOWN($AN271/$AO$7,1),ROUNDDOWN($AN271/$AO$9,1)),"")</f>
        <v/>
      </c>
      <c r="AX272" s="240" t="str">
        <f>IFERROR(IF($D271="□",(VLOOKUP(F271,'[8]ますた君 '!$C:$E,3,FALSE)/($AK$7*4)),(VLOOKUP(F271,'[8]ますた君 '!$C:$E,3,FALSE)/($AK$9*4))),"")</f>
        <v/>
      </c>
      <c r="AY272" s="240" t="str">
        <f>IFERROR(IF($D271="□",(VLOOKUP(F271,'[8]ますた君 '!$C:$E,3,FALSE)/$AO$7),(VLOOKUP(F271,'[8]ますた君 '!$C:$E,3,FALSE)/$AO$9)),"")</f>
        <v/>
      </c>
    </row>
    <row r="273" spans="1:51" ht="12" customHeight="1">
      <c r="A273" s="568"/>
      <c r="B273" s="571"/>
      <c r="C273" s="574"/>
      <c r="D273" s="577"/>
      <c r="E273" s="580"/>
      <c r="F273" s="585"/>
      <c r="G273" s="586"/>
      <c r="H273" s="241" t="s">
        <v>374</v>
      </c>
      <c r="I273" s="239" t="str">
        <f>IFERROR(VLOOKUP(I271,'P1'!$B:$AP,31,FALSE),"")</f>
        <v/>
      </c>
      <c r="J273" s="239" t="str">
        <f>IFERROR(VLOOKUP(J271,'P1'!$B:$AP,31,FALSE),"")</f>
        <v/>
      </c>
      <c r="K273" s="239" t="str">
        <f>IFERROR(VLOOKUP(K271,'P1'!$B:$AP,31,FALSE),"")</f>
        <v/>
      </c>
      <c r="L273" s="239" t="str">
        <f>IFERROR(VLOOKUP(L271,'P1'!$B:$AP,31,FALSE),"")</f>
        <v/>
      </c>
      <c r="M273" s="239" t="str">
        <f>IFERROR(VLOOKUP(M271,'P1'!$B:$AP,31,FALSE),"")</f>
        <v/>
      </c>
      <c r="N273" s="239" t="str">
        <f>IFERROR(VLOOKUP(N271,'P1'!$B:$AP,31,FALSE),"")</f>
        <v/>
      </c>
      <c r="O273" s="239" t="str">
        <f>IFERROR(VLOOKUP(O271,'P1'!$B:$AP,31,FALSE),"")</f>
        <v/>
      </c>
      <c r="P273" s="239" t="str">
        <f>IFERROR(VLOOKUP(P271,'P1'!$B:$AP,31,FALSE),"")</f>
        <v/>
      </c>
      <c r="Q273" s="239" t="str">
        <f>IFERROR(VLOOKUP(Q271,'P1'!$B:$AP,31,FALSE),"")</f>
        <v/>
      </c>
      <c r="R273" s="239" t="str">
        <f>IFERROR(VLOOKUP(R271,'P1'!$B:$AP,31,FALSE),"")</f>
        <v/>
      </c>
      <c r="S273" s="239" t="str">
        <f>IFERROR(VLOOKUP(S271,'P1'!$B:$AP,31,FALSE),"")</f>
        <v/>
      </c>
      <c r="T273" s="239" t="str">
        <f>IFERROR(VLOOKUP(T271,'P1'!$B:$AP,31,FALSE),"")</f>
        <v/>
      </c>
      <c r="U273" s="239" t="str">
        <f>IFERROR(VLOOKUP(U271,'P1'!$B:$AP,31,FALSE),"")</f>
        <v/>
      </c>
      <c r="V273" s="239" t="str">
        <f>IFERROR(VLOOKUP(V271,'P1'!$B:$AP,31,FALSE),"")</f>
        <v/>
      </c>
      <c r="W273" s="239" t="str">
        <f>IFERROR(VLOOKUP(W271,'P1'!$B:$AP,31,FALSE),"")</f>
        <v/>
      </c>
      <c r="X273" s="239" t="str">
        <f>IFERROR(VLOOKUP(X271,'P1'!$B:$AP,31,FALSE),"")</f>
        <v/>
      </c>
      <c r="Y273" s="239" t="str">
        <f>IFERROR(VLOOKUP(Y271,'P1'!$B:$AP,31,FALSE),"")</f>
        <v/>
      </c>
      <c r="Z273" s="239" t="str">
        <f>IFERROR(VLOOKUP(Z271,'P1'!$B:$AP,31,FALSE),"")</f>
        <v/>
      </c>
      <c r="AA273" s="239" t="str">
        <f>IFERROR(VLOOKUP(AA271,'P1'!$B:$AP,31,FALSE),"")</f>
        <v/>
      </c>
      <c r="AB273" s="239" t="str">
        <f>IFERROR(VLOOKUP(AB271,'P1'!$B:$AP,31,FALSE),"")</f>
        <v/>
      </c>
      <c r="AC273" s="239" t="str">
        <f>IFERROR(VLOOKUP(AC271,'P1'!$B:$AP,31,FALSE),"")</f>
        <v/>
      </c>
      <c r="AD273" s="239" t="str">
        <f>IFERROR(VLOOKUP(AD271,'P1'!$B:$AP,31,FALSE),"")</f>
        <v/>
      </c>
      <c r="AE273" s="239" t="str">
        <f>IFERROR(VLOOKUP(AE271,'P1'!$B:$AP,31,FALSE),"")</f>
        <v/>
      </c>
      <c r="AF273" s="239" t="str">
        <f>IFERROR(VLOOKUP(AF271,'P1'!$B:$AP,31,FALSE),"")</f>
        <v/>
      </c>
      <c r="AG273" s="239" t="str">
        <f>IFERROR(VLOOKUP(AG271,'P1'!$B:$AP,31,FALSE),"")</f>
        <v/>
      </c>
      <c r="AH273" s="239" t="str">
        <f>IFERROR(VLOOKUP(AH271,'P1'!$B:$AP,31,FALSE),"")</f>
        <v/>
      </c>
      <c r="AI273" s="239" t="str">
        <f>IFERROR(VLOOKUP(AI271,'P1'!$B:$AP,31,FALSE),"")</f>
        <v/>
      </c>
      <c r="AJ273" s="239" t="str">
        <f>IFERROR(VLOOKUP(AJ271,'P1'!$B:$AP,31,FALSE),"")</f>
        <v/>
      </c>
      <c r="AK273" s="239" t="str">
        <f>IFERROR(VLOOKUP(AK271,'P1'!$B:$AP,31,FALSE),"")</f>
        <v/>
      </c>
      <c r="AL273" s="239" t="str">
        <f>IFERROR(VLOOKUP(AL271,'P1'!$B:$AP,31,FALSE),"")</f>
        <v/>
      </c>
      <c r="AM273" s="239" t="str">
        <f>IFERROR(VLOOKUP(AM271,'P1'!$B:$AP,31,FALSE),"")</f>
        <v/>
      </c>
      <c r="AN273" s="589"/>
      <c r="AO273" s="565"/>
      <c r="AP273" s="594"/>
      <c r="AQ273" s="595"/>
      <c r="AR273" s="565"/>
      <c r="AS273" s="211"/>
      <c r="AT273" s="206"/>
      <c r="AU273" s="242"/>
      <c r="AV273" s="242"/>
      <c r="AX273" s="242"/>
      <c r="AY273" s="242"/>
    </row>
    <row r="274" spans="1:51" ht="12" customHeight="1">
      <c r="A274" s="566">
        <v>85</v>
      </c>
      <c r="B274" s="569"/>
      <c r="C274" s="572"/>
      <c r="D274" s="575" t="s">
        <v>243</v>
      </c>
      <c r="E274" s="578"/>
      <c r="F274" s="581"/>
      <c r="G274" s="582"/>
      <c r="H274" s="236" t="s">
        <v>368</v>
      </c>
      <c r="I274" s="483"/>
      <c r="J274" s="483"/>
      <c r="K274" s="483"/>
      <c r="L274" s="483"/>
      <c r="M274" s="483"/>
      <c r="N274" s="483"/>
      <c r="O274" s="483"/>
      <c r="P274" s="483"/>
      <c r="Q274" s="483"/>
      <c r="R274" s="483"/>
      <c r="S274" s="483"/>
      <c r="T274" s="483"/>
      <c r="U274" s="483"/>
      <c r="V274" s="483"/>
      <c r="W274" s="483"/>
      <c r="X274" s="483"/>
      <c r="Y274" s="483"/>
      <c r="Z274" s="483"/>
      <c r="AA274" s="483"/>
      <c r="AB274" s="483"/>
      <c r="AC274" s="483"/>
      <c r="AD274" s="483"/>
      <c r="AE274" s="483"/>
      <c r="AF274" s="483"/>
      <c r="AG274" s="483"/>
      <c r="AH274" s="483"/>
      <c r="AI274" s="483"/>
      <c r="AJ274" s="483"/>
      <c r="AK274" s="483"/>
      <c r="AL274" s="483"/>
      <c r="AM274" s="483"/>
      <c r="AN274" s="587">
        <f>+SUM(I275:AM276)</f>
        <v>0</v>
      </c>
      <c r="AO274" s="563">
        <f>IF($AN$4="４週",AN274/4,AN274/(DAY(EOMONTH($I$20,0))/7))</f>
        <v>0</v>
      </c>
      <c r="AP274" s="590"/>
      <c r="AQ274" s="591"/>
      <c r="AR274" s="563" t="str">
        <f>IF(AN263="４週",AU275,AV275)</f>
        <v/>
      </c>
      <c r="AS274" s="211"/>
      <c r="AT274" s="206"/>
      <c r="AU274" s="237" t="s">
        <v>369</v>
      </c>
      <c r="AV274" s="237" t="s">
        <v>370</v>
      </c>
      <c r="AX274" s="237" t="s">
        <v>371</v>
      </c>
      <c r="AY274" s="237" t="s">
        <v>372</v>
      </c>
    </row>
    <row r="275" spans="1:51" ht="12" customHeight="1">
      <c r="A275" s="567"/>
      <c r="B275" s="570"/>
      <c r="C275" s="573"/>
      <c r="D275" s="576"/>
      <c r="E275" s="579"/>
      <c r="F275" s="583"/>
      <c r="G275" s="584"/>
      <c r="H275" s="238" t="s">
        <v>373</v>
      </c>
      <c r="I275" s="239" t="str">
        <f>IFERROR(VLOOKUP(I274,'P1'!$B:$AP,41,FALSE),"")</f>
        <v/>
      </c>
      <c r="J275" s="239" t="str">
        <f>IFERROR(VLOOKUP(J274,'P1'!$B:$AP,41,FALSE),"")</f>
        <v/>
      </c>
      <c r="K275" s="239" t="str">
        <f>IFERROR(VLOOKUP(K274,'P1'!$B:$AP,41,FALSE),"")</f>
        <v/>
      </c>
      <c r="L275" s="239" t="str">
        <f>IFERROR(VLOOKUP(L274,'P1'!$B:$AP,41,FALSE),"")</f>
        <v/>
      </c>
      <c r="M275" s="239" t="str">
        <f>IFERROR(VLOOKUP(M274,'P1'!$B:$AP,41,FALSE),"")</f>
        <v/>
      </c>
      <c r="N275" s="239" t="str">
        <f>IFERROR(VLOOKUP(N274,'P1'!$B:$AP,41,FALSE),"")</f>
        <v/>
      </c>
      <c r="O275" s="239" t="str">
        <f>IFERROR(VLOOKUP(O274,'P1'!$B:$AP,41,FALSE),"")</f>
        <v/>
      </c>
      <c r="P275" s="239" t="str">
        <f>IFERROR(VLOOKUP(P274,'P1'!$B:$AP,41,FALSE),"")</f>
        <v/>
      </c>
      <c r="Q275" s="239" t="str">
        <f>IFERROR(VLOOKUP(Q274,'P1'!$B:$AP,41,FALSE),"")</f>
        <v/>
      </c>
      <c r="R275" s="239" t="str">
        <f>IFERROR(VLOOKUP(R274,'P1'!$B:$AP,41,FALSE),"")</f>
        <v/>
      </c>
      <c r="S275" s="239" t="str">
        <f>IFERROR(VLOOKUP(S274,'P1'!$B:$AP,41,FALSE),"")</f>
        <v/>
      </c>
      <c r="T275" s="239" t="str">
        <f>IFERROR(VLOOKUP(T274,'P1'!$B:$AP,41,FALSE),"")</f>
        <v/>
      </c>
      <c r="U275" s="239" t="str">
        <f>IFERROR(VLOOKUP(U274,'P1'!$B:$AP,41,FALSE),"")</f>
        <v/>
      </c>
      <c r="V275" s="239" t="str">
        <f>IFERROR(VLOOKUP(V274,'P1'!$B:$AP,41,FALSE),"")</f>
        <v/>
      </c>
      <c r="W275" s="239" t="str">
        <f>IFERROR(VLOOKUP(W274,'P1'!$B:$AP,41,FALSE),"")</f>
        <v/>
      </c>
      <c r="X275" s="239" t="str">
        <f>IFERROR(VLOOKUP(X274,'P1'!$B:$AP,41,FALSE),"")</f>
        <v/>
      </c>
      <c r="Y275" s="239" t="str">
        <f>IFERROR(VLOOKUP(Y274,'P1'!$B:$AP,41,FALSE),"")</f>
        <v/>
      </c>
      <c r="Z275" s="239" t="str">
        <f>IFERROR(VLOOKUP(Z274,'P1'!$B:$AP,41,FALSE),"")</f>
        <v/>
      </c>
      <c r="AA275" s="239" t="str">
        <f>IFERROR(VLOOKUP(AA274,'P1'!$B:$AP,41,FALSE),"")</f>
        <v/>
      </c>
      <c r="AB275" s="239" t="str">
        <f>IFERROR(VLOOKUP(AB274,'P1'!$B:$AP,41,FALSE),"")</f>
        <v/>
      </c>
      <c r="AC275" s="239" t="str">
        <f>IFERROR(VLOOKUP(AC274,'P1'!$B:$AP,41,FALSE),"")</f>
        <v/>
      </c>
      <c r="AD275" s="239" t="str">
        <f>IFERROR(VLOOKUP(AD274,'P1'!$B:$AP,41,FALSE),"")</f>
        <v/>
      </c>
      <c r="AE275" s="239" t="str">
        <f>IFERROR(VLOOKUP(AE274,'P1'!$B:$AP,41,FALSE),"")</f>
        <v/>
      </c>
      <c r="AF275" s="239" t="str">
        <f>IFERROR(VLOOKUP(AF274,'P1'!$B:$AP,41,FALSE),"")</f>
        <v/>
      </c>
      <c r="AG275" s="239" t="str">
        <f>IFERROR(VLOOKUP(AG274,'P1'!$B:$AP,41,FALSE),"")</f>
        <v/>
      </c>
      <c r="AH275" s="239" t="str">
        <f>IFERROR(VLOOKUP(AH274,'P1'!$B:$AP,41,FALSE),"")</f>
        <v/>
      </c>
      <c r="AI275" s="239" t="str">
        <f>IFERROR(VLOOKUP(AI274,'P1'!$B:$AP,41,FALSE),"")</f>
        <v/>
      </c>
      <c r="AJ275" s="239" t="str">
        <f>IFERROR(VLOOKUP(AJ274,'P1'!$B:$AP,41,FALSE),"")</f>
        <v/>
      </c>
      <c r="AK275" s="239" t="str">
        <f>IFERROR(VLOOKUP(AK274,'P1'!$B:$AP,41,FALSE),"")</f>
        <v/>
      </c>
      <c r="AL275" s="239" t="str">
        <f>IFERROR(VLOOKUP(AL274,'P1'!$B:$AP,41,FALSE),"")</f>
        <v/>
      </c>
      <c r="AM275" s="239" t="str">
        <f>IFERROR(VLOOKUP(AM274,'P1'!$B:$AP,41,FALSE),"")</f>
        <v/>
      </c>
      <c r="AN275" s="588"/>
      <c r="AO275" s="564"/>
      <c r="AP275" s="592"/>
      <c r="AQ275" s="593"/>
      <c r="AR275" s="564"/>
      <c r="AS275" s="211"/>
      <c r="AT275" s="206"/>
      <c r="AU275" s="240" t="str">
        <f>IFERROR(IF($D274="□",ROUNDDOWN($AO274/$AK$7,1),ROUNDDOWN($AO274/$AK$9,1)),"")</f>
        <v/>
      </c>
      <c r="AV275" s="240" t="str">
        <f>IFERROR(IF($D274="□",ROUNDDOWN($AN274/$AO$7,1),ROUNDDOWN($AN274/$AO$9,1)),"")</f>
        <v/>
      </c>
      <c r="AX275" s="240" t="str">
        <f>IFERROR(IF($D274="□",(VLOOKUP(F274,'[8]ますた君 '!$C:$E,3,FALSE)/($AK$7*4)),(VLOOKUP(F274,'[8]ますた君 '!$C:$E,3,FALSE)/($AK$9*4))),"")</f>
        <v/>
      </c>
      <c r="AY275" s="240" t="str">
        <f>IFERROR(IF($D274="□",(VLOOKUP(F274,'[8]ますた君 '!$C:$E,3,FALSE)/$AO$7),(VLOOKUP(F274,'[8]ますた君 '!$C:$E,3,FALSE)/$AO$9)),"")</f>
        <v/>
      </c>
    </row>
    <row r="276" spans="1:51" ht="12" customHeight="1">
      <c r="A276" s="568"/>
      <c r="B276" s="571"/>
      <c r="C276" s="574"/>
      <c r="D276" s="577"/>
      <c r="E276" s="580"/>
      <c r="F276" s="585"/>
      <c r="G276" s="586"/>
      <c r="H276" s="241" t="s">
        <v>374</v>
      </c>
      <c r="I276" s="239" t="str">
        <f>IFERROR(VLOOKUP(I274,'P1'!$B:$AP,31,FALSE),"")</f>
        <v/>
      </c>
      <c r="J276" s="239" t="str">
        <f>IFERROR(VLOOKUP(J274,'P1'!$B:$AP,31,FALSE),"")</f>
        <v/>
      </c>
      <c r="K276" s="239" t="str">
        <f>IFERROR(VLOOKUP(K274,'P1'!$B:$AP,31,FALSE),"")</f>
        <v/>
      </c>
      <c r="L276" s="239" t="str">
        <f>IFERROR(VLOOKUP(L274,'P1'!$B:$AP,31,FALSE),"")</f>
        <v/>
      </c>
      <c r="M276" s="239" t="str">
        <f>IFERROR(VLOOKUP(M274,'P1'!$B:$AP,31,FALSE),"")</f>
        <v/>
      </c>
      <c r="N276" s="239" t="str">
        <f>IFERROR(VLOOKUP(N274,'P1'!$B:$AP,31,FALSE),"")</f>
        <v/>
      </c>
      <c r="O276" s="239" t="str">
        <f>IFERROR(VLOOKUP(O274,'P1'!$B:$AP,31,FALSE),"")</f>
        <v/>
      </c>
      <c r="P276" s="239" t="str">
        <f>IFERROR(VLOOKUP(P274,'P1'!$B:$AP,31,FALSE),"")</f>
        <v/>
      </c>
      <c r="Q276" s="239" t="str">
        <f>IFERROR(VLOOKUP(Q274,'P1'!$B:$AP,31,FALSE),"")</f>
        <v/>
      </c>
      <c r="R276" s="239" t="str">
        <f>IFERROR(VLOOKUP(R274,'P1'!$B:$AP,31,FALSE),"")</f>
        <v/>
      </c>
      <c r="S276" s="239" t="str">
        <f>IFERROR(VLOOKUP(S274,'P1'!$B:$AP,31,FALSE),"")</f>
        <v/>
      </c>
      <c r="T276" s="239" t="str">
        <f>IFERROR(VLOOKUP(T274,'P1'!$B:$AP,31,FALSE),"")</f>
        <v/>
      </c>
      <c r="U276" s="239" t="str">
        <f>IFERROR(VLOOKUP(U274,'P1'!$B:$AP,31,FALSE),"")</f>
        <v/>
      </c>
      <c r="V276" s="239" t="str">
        <f>IFERROR(VLOOKUP(V274,'P1'!$B:$AP,31,FALSE),"")</f>
        <v/>
      </c>
      <c r="W276" s="239" t="str">
        <f>IFERROR(VLOOKUP(W274,'P1'!$B:$AP,31,FALSE),"")</f>
        <v/>
      </c>
      <c r="X276" s="239" t="str">
        <f>IFERROR(VLOOKUP(X274,'P1'!$B:$AP,31,FALSE),"")</f>
        <v/>
      </c>
      <c r="Y276" s="239" t="str">
        <f>IFERROR(VLOOKUP(Y274,'P1'!$B:$AP,31,FALSE),"")</f>
        <v/>
      </c>
      <c r="Z276" s="239" t="str">
        <f>IFERROR(VLOOKUP(Z274,'P1'!$B:$AP,31,FALSE),"")</f>
        <v/>
      </c>
      <c r="AA276" s="239" t="str">
        <f>IFERROR(VLOOKUP(AA274,'P1'!$B:$AP,31,FALSE),"")</f>
        <v/>
      </c>
      <c r="AB276" s="239" t="str">
        <f>IFERROR(VLOOKUP(AB274,'P1'!$B:$AP,31,FALSE),"")</f>
        <v/>
      </c>
      <c r="AC276" s="239" t="str">
        <f>IFERROR(VLOOKUP(AC274,'P1'!$B:$AP,31,FALSE),"")</f>
        <v/>
      </c>
      <c r="AD276" s="239" t="str">
        <f>IFERROR(VLOOKUP(AD274,'P1'!$B:$AP,31,FALSE),"")</f>
        <v/>
      </c>
      <c r="AE276" s="239" t="str">
        <f>IFERROR(VLOOKUP(AE274,'P1'!$B:$AP,31,FALSE),"")</f>
        <v/>
      </c>
      <c r="AF276" s="239" t="str">
        <f>IFERROR(VLOOKUP(AF274,'P1'!$B:$AP,31,FALSE),"")</f>
        <v/>
      </c>
      <c r="AG276" s="239" t="str">
        <f>IFERROR(VLOOKUP(AG274,'P1'!$B:$AP,31,FALSE),"")</f>
        <v/>
      </c>
      <c r="AH276" s="239" t="str">
        <f>IFERROR(VLOOKUP(AH274,'P1'!$B:$AP,31,FALSE),"")</f>
        <v/>
      </c>
      <c r="AI276" s="239" t="str">
        <f>IFERROR(VLOOKUP(AI274,'P1'!$B:$AP,31,FALSE),"")</f>
        <v/>
      </c>
      <c r="AJ276" s="239" t="str">
        <f>IFERROR(VLOOKUP(AJ274,'P1'!$B:$AP,31,FALSE),"")</f>
        <v/>
      </c>
      <c r="AK276" s="239" t="str">
        <f>IFERROR(VLOOKUP(AK274,'P1'!$B:$AP,31,FALSE),"")</f>
        <v/>
      </c>
      <c r="AL276" s="239" t="str">
        <f>IFERROR(VLOOKUP(AL274,'P1'!$B:$AP,31,FALSE),"")</f>
        <v/>
      </c>
      <c r="AM276" s="239" t="str">
        <f>IFERROR(VLOOKUP(AM274,'P1'!$B:$AP,31,FALSE),"")</f>
        <v/>
      </c>
      <c r="AN276" s="589"/>
      <c r="AO276" s="565"/>
      <c r="AP276" s="594"/>
      <c r="AQ276" s="595"/>
      <c r="AR276" s="565"/>
      <c r="AS276" s="211"/>
      <c r="AT276" s="206"/>
      <c r="AU276" s="242"/>
      <c r="AV276" s="242"/>
      <c r="AX276" s="242"/>
      <c r="AY276" s="242"/>
    </row>
    <row r="277" spans="1:51" ht="12" customHeight="1">
      <c r="A277" s="566">
        <v>86</v>
      </c>
      <c r="B277" s="569"/>
      <c r="C277" s="572"/>
      <c r="D277" s="575" t="s">
        <v>243</v>
      </c>
      <c r="E277" s="578"/>
      <c r="F277" s="581"/>
      <c r="G277" s="582"/>
      <c r="H277" s="236" t="s">
        <v>368</v>
      </c>
      <c r="I277" s="483"/>
      <c r="J277" s="483"/>
      <c r="K277" s="483"/>
      <c r="L277" s="483"/>
      <c r="M277" s="483"/>
      <c r="N277" s="483"/>
      <c r="O277" s="483"/>
      <c r="P277" s="483"/>
      <c r="Q277" s="483"/>
      <c r="R277" s="483"/>
      <c r="S277" s="483"/>
      <c r="T277" s="483"/>
      <c r="U277" s="483"/>
      <c r="V277" s="483"/>
      <c r="W277" s="483"/>
      <c r="X277" s="483"/>
      <c r="Y277" s="483"/>
      <c r="Z277" s="483"/>
      <c r="AA277" s="483"/>
      <c r="AB277" s="483"/>
      <c r="AC277" s="483"/>
      <c r="AD277" s="483"/>
      <c r="AE277" s="483"/>
      <c r="AF277" s="483"/>
      <c r="AG277" s="483"/>
      <c r="AH277" s="483"/>
      <c r="AI277" s="483"/>
      <c r="AJ277" s="483"/>
      <c r="AK277" s="483"/>
      <c r="AL277" s="483"/>
      <c r="AM277" s="483"/>
      <c r="AN277" s="587">
        <f>+SUM(I278:AM279)</f>
        <v>0</v>
      </c>
      <c r="AO277" s="563">
        <f>IF($AN$4="４週",AN277/4,AN277/(DAY(EOMONTH($I$20,0))/7))</f>
        <v>0</v>
      </c>
      <c r="AP277" s="590"/>
      <c r="AQ277" s="591"/>
      <c r="AR277" s="563" t="str">
        <f>IF(AN266="４週",AU278,AV278)</f>
        <v/>
      </c>
      <c r="AS277" s="211"/>
      <c r="AT277" s="206"/>
      <c r="AU277" s="237" t="s">
        <v>369</v>
      </c>
      <c r="AV277" s="237" t="s">
        <v>370</v>
      </c>
      <c r="AX277" s="237" t="s">
        <v>371</v>
      </c>
      <c r="AY277" s="237" t="s">
        <v>372</v>
      </c>
    </row>
    <row r="278" spans="1:51" ht="12" customHeight="1">
      <c r="A278" s="567"/>
      <c r="B278" s="570"/>
      <c r="C278" s="573"/>
      <c r="D278" s="576"/>
      <c r="E278" s="579"/>
      <c r="F278" s="583"/>
      <c r="G278" s="584"/>
      <c r="H278" s="238" t="s">
        <v>373</v>
      </c>
      <c r="I278" s="239" t="str">
        <f>IFERROR(VLOOKUP(I277,'P1'!$B:$AP,41,FALSE),"")</f>
        <v/>
      </c>
      <c r="J278" s="239" t="str">
        <f>IFERROR(VLOOKUP(J277,'P1'!$B:$AP,41,FALSE),"")</f>
        <v/>
      </c>
      <c r="K278" s="239" t="str">
        <f>IFERROR(VLOOKUP(K277,'P1'!$B:$AP,41,FALSE),"")</f>
        <v/>
      </c>
      <c r="L278" s="239" t="str">
        <f>IFERROR(VLOOKUP(L277,'P1'!$B:$AP,41,FALSE),"")</f>
        <v/>
      </c>
      <c r="M278" s="239" t="str">
        <f>IFERROR(VLOOKUP(M277,'P1'!$B:$AP,41,FALSE),"")</f>
        <v/>
      </c>
      <c r="N278" s="239" t="str">
        <f>IFERROR(VLOOKUP(N277,'P1'!$B:$AP,41,FALSE),"")</f>
        <v/>
      </c>
      <c r="O278" s="239" t="str">
        <f>IFERROR(VLOOKUP(O277,'P1'!$B:$AP,41,FALSE),"")</f>
        <v/>
      </c>
      <c r="P278" s="239" t="str">
        <f>IFERROR(VLOOKUP(P277,'P1'!$B:$AP,41,FALSE),"")</f>
        <v/>
      </c>
      <c r="Q278" s="239" t="str">
        <f>IFERROR(VLOOKUP(Q277,'P1'!$B:$AP,41,FALSE),"")</f>
        <v/>
      </c>
      <c r="R278" s="239" t="str">
        <f>IFERROR(VLOOKUP(R277,'P1'!$B:$AP,41,FALSE),"")</f>
        <v/>
      </c>
      <c r="S278" s="239" t="str">
        <f>IFERROR(VLOOKUP(S277,'P1'!$B:$AP,41,FALSE),"")</f>
        <v/>
      </c>
      <c r="T278" s="239" t="str">
        <f>IFERROR(VLOOKUP(T277,'P1'!$B:$AP,41,FALSE),"")</f>
        <v/>
      </c>
      <c r="U278" s="239" t="str">
        <f>IFERROR(VLOOKUP(U277,'P1'!$B:$AP,41,FALSE),"")</f>
        <v/>
      </c>
      <c r="V278" s="239" t="str">
        <f>IFERROR(VLOOKUP(V277,'P1'!$B:$AP,41,FALSE),"")</f>
        <v/>
      </c>
      <c r="W278" s="239" t="str">
        <f>IFERROR(VLOOKUP(W277,'P1'!$B:$AP,41,FALSE),"")</f>
        <v/>
      </c>
      <c r="X278" s="239" t="str">
        <f>IFERROR(VLOOKUP(X277,'P1'!$B:$AP,41,FALSE),"")</f>
        <v/>
      </c>
      <c r="Y278" s="239" t="str">
        <f>IFERROR(VLOOKUP(Y277,'P1'!$B:$AP,41,FALSE),"")</f>
        <v/>
      </c>
      <c r="Z278" s="239" t="str">
        <f>IFERROR(VLOOKUP(Z277,'P1'!$B:$AP,41,FALSE),"")</f>
        <v/>
      </c>
      <c r="AA278" s="239" t="str">
        <f>IFERROR(VLOOKUP(AA277,'P1'!$B:$AP,41,FALSE),"")</f>
        <v/>
      </c>
      <c r="AB278" s="239" t="str">
        <f>IFERROR(VLOOKUP(AB277,'P1'!$B:$AP,41,FALSE),"")</f>
        <v/>
      </c>
      <c r="AC278" s="239" t="str">
        <f>IFERROR(VLOOKUP(AC277,'P1'!$B:$AP,41,FALSE),"")</f>
        <v/>
      </c>
      <c r="AD278" s="239" t="str">
        <f>IFERROR(VLOOKUP(AD277,'P1'!$B:$AP,41,FALSE),"")</f>
        <v/>
      </c>
      <c r="AE278" s="239" t="str">
        <f>IFERROR(VLOOKUP(AE277,'P1'!$B:$AP,41,FALSE),"")</f>
        <v/>
      </c>
      <c r="AF278" s="239" t="str">
        <f>IFERROR(VLOOKUP(AF277,'P1'!$B:$AP,41,FALSE),"")</f>
        <v/>
      </c>
      <c r="AG278" s="239" t="str">
        <f>IFERROR(VLOOKUP(AG277,'P1'!$B:$AP,41,FALSE),"")</f>
        <v/>
      </c>
      <c r="AH278" s="239" t="str">
        <f>IFERROR(VLOOKUP(AH277,'P1'!$B:$AP,41,FALSE),"")</f>
        <v/>
      </c>
      <c r="AI278" s="239" t="str">
        <f>IFERROR(VLOOKUP(AI277,'P1'!$B:$AP,41,FALSE),"")</f>
        <v/>
      </c>
      <c r="AJ278" s="239" t="str">
        <f>IFERROR(VLOOKUP(AJ277,'P1'!$B:$AP,41,FALSE),"")</f>
        <v/>
      </c>
      <c r="AK278" s="239" t="str">
        <f>IFERROR(VLOOKUP(AK277,'P1'!$B:$AP,41,FALSE),"")</f>
        <v/>
      </c>
      <c r="AL278" s="239" t="str">
        <f>IFERROR(VLOOKUP(AL277,'P1'!$B:$AP,41,FALSE),"")</f>
        <v/>
      </c>
      <c r="AM278" s="239" t="str">
        <f>IFERROR(VLOOKUP(AM277,'P1'!$B:$AP,41,FALSE),"")</f>
        <v/>
      </c>
      <c r="AN278" s="588"/>
      <c r="AO278" s="564"/>
      <c r="AP278" s="592"/>
      <c r="AQ278" s="593"/>
      <c r="AR278" s="564"/>
      <c r="AS278" s="211"/>
      <c r="AT278" s="206"/>
      <c r="AU278" s="240" t="str">
        <f>IFERROR(IF($D277="□",ROUNDDOWN($AO277/$AK$7,1),ROUNDDOWN($AO277/$AK$9,1)),"")</f>
        <v/>
      </c>
      <c r="AV278" s="240" t="str">
        <f>IFERROR(IF($D277="□",ROUNDDOWN($AN277/$AO$7,1),ROUNDDOWN($AN277/$AO$9,1)),"")</f>
        <v/>
      </c>
      <c r="AX278" s="240" t="str">
        <f>IFERROR(IF($D277="□",(VLOOKUP(F277,'[8]ますた君 '!$C:$E,3,FALSE)/($AK$7*4)),(VLOOKUP(F277,'[8]ますた君 '!$C:$E,3,FALSE)/($AK$9*4))),"")</f>
        <v/>
      </c>
      <c r="AY278" s="240" t="str">
        <f>IFERROR(IF($D277="□",(VLOOKUP(F277,'[8]ますた君 '!$C:$E,3,FALSE)/$AO$7),(VLOOKUP(F277,'[8]ますた君 '!$C:$E,3,FALSE)/$AO$9)),"")</f>
        <v/>
      </c>
    </row>
    <row r="279" spans="1:51" ht="12" customHeight="1">
      <c r="A279" s="568"/>
      <c r="B279" s="571"/>
      <c r="C279" s="574"/>
      <c r="D279" s="577"/>
      <c r="E279" s="580"/>
      <c r="F279" s="585"/>
      <c r="G279" s="586"/>
      <c r="H279" s="241" t="s">
        <v>374</v>
      </c>
      <c r="I279" s="239" t="str">
        <f>IFERROR(VLOOKUP(I277,'P1'!$B:$AP,31,FALSE),"")</f>
        <v/>
      </c>
      <c r="J279" s="239" t="str">
        <f>IFERROR(VLOOKUP(J277,'P1'!$B:$AP,31,FALSE),"")</f>
        <v/>
      </c>
      <c r="K279" s="239" t="str">
        <f>IFERROR(VLOOKUP(K277,'P1'!$B:$AP,31,FALSE),"")</f>
        <v/>
      </c>
      <c r="L279" s="239" t="str">
        <f>IFERROR(VLOOKUP(L277,'P1'!$B:$AP,31,FALSE),"")</f>
        <v/>
      </c>
      <c r="M279" s="239" t="str">
        <f>IFERROR(VLOOKUP(M277,'P1'!$B:$AP,31,FALSE),"")</f>
        <v/>
      </c>
      <c r="N279" s="239" t="str">
        <f>IFERROR(VLOOKUP(N277,'P1'!$B:$AP,31,FALSE),"")</f>
        <v/>
      </c>
      <c r="O279" s="239" t="str">
        <f>IFERROR(VLOOKUP(O277,'P1'!$B:$AP,31,FALSE),"")</f>
        <v/>
      </c>
      <c r="P279" s="239" t="str">
        <f>IFERROR(VLOOKUP(P277,'P1'!$B:$AP,31,FALSE),"")</f>
        <v/>
      </c>
      <c r="Q279" s="239" t="str">
        <f>IFERROR(VLOOKUP(Q277,'P1'!$B:$AP,31,FALSE),"")</f>
        <v/>
      </c>
      <c r="R279" s="239" t="str">
        <f>IFERROR(VLOOKUP(R277,'P1'!$B:$AP,31,FALSE),"")</f>
        <v/>
      </c>
      <c r="S279" s="239" t="str">
        <f>IFERROR(VLOOKUP(S277,'P1'!$B:$AP,31,FALSE),"")</f>
        <v/>
      </c>
      <c r="T279" s="239" t="str">
        <f>IFERROR(VLOOKUP(T277,'P1'!$B:$AP,31,FALSE),"")</f>
        <v/>
      </c>
      <c r="U279" s="239" t="str">
        <f>IFERROR(VLOOKUP(U277,'P1'!$B:$AP,31,FALSE),"")</f>
        <v/>
      </c>
      <c r="V279" s="239" t="str">
        <f>IFERROR(VLOOKUP(V277,'P1'!$B:$AP,31,FALSE),"")</f>
        <v/>
      </c>
      <c r="W279" s="239" t="str">
        <f>IFERROR(VLOOKUP(W277,'P1'!$B:$AP,31,FALSE),"")</f>
        <v/>
      </c>
      <c r="X279" s="239" t="str">
        <f>IFERROR(VLOOKUP(X277,'P1'!$B:$AP,31,FALSE),"")</f>
        <v/>
      </c>
      <c r="Y279" s="239" t="str">
        <f>IFERROR(VLOOKUP(Y277,'P1'!$B:$AP,31,FALSE),"")</f>
        <v/>
      </c>
      <c r="Z279" s="239" t="str">
        <f>IFERROR(VLOOKUP(Z277,'P1'!$B:$AP,31,FALSE),"")</f>
        <v/>
      </c>
      <c r="AA279" s="239" t="str">
        <f>IFERROR(VLOOKUP(AA277,'P1'!$B:$AP,31,FALSE),"")</f>
        <v/>
      </c>
      <c r="AB279" s="239" t="str">
        <f>IFERROR(VLOOKUP(AB277,'P1'!$B:$AP,31,FALSE),"")</f>
        <v/>
      </c>
      <c r="AC279" s="239" t="str">
        <f>IFERROR(VLOOKUP(AC277,'P1'!$B:$AP,31,FALSE),"")</f>
        <v/>
      </c>
      <c r="AD279" s="239" t="str">
        <f>IFERROR(VLOOKUP(AD277,'P1'!$B:$AP,31,FALSE),"")</f>
        <v/>
      </c>
      <c r="AE279" s="239" t="str">
        <f>IFERROR(VLOOKUP(AE277,'P1'!$B:$AP,31,FALSE),"")</f>
        <v/>
      </c>
      <c r="AF279" s="239" t="str">
        <f>IFERROR(VLOOKUP(AF277,'P1'!$B:$AP,31,FALSE),"")</f>
        <v/>
      </c>
      <c r="AG279" s="239" t="str">
        <f>IFERROR(VLOOKUP(AG277,'P1'!$B:$AP,31,FALSE),"")</f>
        <v/>
      </c>
      <c r="AH279" s="239" t="str">
        <f>IFERROR(VLOOKUP(AH277,'P1'!$B:$AP,31,FALSE),"")</f>
        <v/>
      </c>
      <c r="AI279" s="239" t="str">
        <f>IFERROR(VLOOKUP(AI277,'P1'!$B:$AP,31,FALSE),"")</f>
        <v/>
      </c>
      <c r="AJ279" s="239" t="str">
        <f>IFERROR(VLOOKUP(AJ277,'P1'!$B:$AP,31,FALSE),"")</f>
        <v/>
      </c>
      <c r="AK279" s="239" t="str">
        <f>IFERROR(VLOOKUP(AK277,'P1'!$B:$AP,31,FALSE),"")</f>
        <v/>
      </c>
      <c r="AL279" s="239" t="str">
        <f>IFERROR(VLOOKUP(AL277,'P1'!$B:$AP,31,FALSE),"")</f>
        <v/>
      </c>
      <c r="AM279" s="239" t="str">
        <f>IFERROR(VLOOKUP(AM277,'P1'!$B:$AP,31,FALSE),"")</f>
        <v/>
      </c>
      <c r="AN279" s="589"/>
      <c r="AO279" s="565"/>
      <c r="AP279" s="594"/>
      <c r="AQ279" s="595"/>
      <c r="AR279" s="565"/>
      <c r="AS279" s="211"/>
      <c r="AT279" s="206"/>
      <c r="AU279" s="242"/>
      <c r="AV279" s="242"/>
      <c r="AX279" s="242"/>
      <c r="AY279" s="242"/>
    </row>
    <row r="280" spans="1:51" ht="12" customHeight="1">
      <c r="A280" s="566">
        <v>87</v>
      </c>
      <c r="B280" s="569"/>
      <c r="C280" s="572"/>
      <c r="D280" s="575" t="s">
        <v>243</v>
      </c>
      <c r="E280" s="578"/>
      <c r="F280" s="581"/>
      <c r="G280" s="582"/>
      <c r="H280" s="236" t="s">
        <v>368</v>
      </c>
      <c r="I280" s="483"/>
      <c r="J280" s="483"/>
      <c r="K280" s="483"/>
      <c r="L280" s="483"/>
      <c r="M280" s="483"/>
      <c r="N280" s="483"/>
      <c r="O280" s="483"/>
      <c r="P280" s="483"/>
      <c r="Q280" s="483"/>
      <c r="R280" s="483"/>
      <c r="S280" s="483"/>
      <c r="T280" s="483"/>
      <c r="U280" s="483"/>
      <c r="V280" s="483"/>
      <c r="W280" s="483"/>
      <c r="X280" s="483"/>
      <c r="Y280" s="483"/>
      <c r="Z280" s="483"/>
      <c r="AA280" s="483"/>
      <c r="AB280" s="483"/>
      <c r="AC280" s="483"/>
      <c r="AD280" s="483"/>
      <c r="AE280" s="483"/>
      <c r="AF280" s="483"/>
      <c r="AG280" s="483"/>
      <c r="AH280" s="483"/>
      <c r="AI280" s="483"/>
      <c r="AJ280" s="483"/>
      <c r="AK280" s="483"/>
      <c r="AL280" s="483"/>
      <c r="AM280" s="483"/>
      <c r="AN280" s="587">
        <f>+SUM(I281:AM282)</f>
        <v>0</v>
      </c>
      <c r="AO280" s="563">
        <f>IF($AN$4="４週",AN280/4,AN280/(DAY(EOMONTH($I$20,0))/7))</f>
        <v>0</v>
      </c>
      <c r="AP280" s="590"/>
      <c r="AQ280" s="591"/>
      <c r="AR280" s="563" t="str">
        <f>IF(AN269="４週",AU281,AV281)</f>
        <v/>
      </c>
      <c r="AS280" s="211"/>
      <c r="AT280" s="206"/>
      <c r="AU280" s="237" t="s">
        <v>369</v>
      </c>
      <c r="AV280" s="237" t="s">
        <v>370</v>
      </c>
      <c r="AX280" s="237" t="s">
        <v>371</v>
      </c>
      <c r="AY280" s="237" t="s">
        <v>372</v>
      </c>
    </row>
    <row r="281" spans="1:51" ht="12" customHeight="1">
      <c r="A281" s="567"/>
      <c r="B281" s="570"/>
      <c r="C281" s="573"/>
      <c r="D281" s="576"/>
      <c r="E281" s="579"/>
      <c r="F281" s="583"/>
      <c r="G281" s="584"/>
      <c r="H281" s="238" t="s">
        <v>373</v>
      </c>
      <c r="I281" s="239" t="str">
        <f>IFERROR(VLOOKUP(I280,'P1'!$B:$AP,41,FALSE),"")</f>
        <v/>
      </c>
      <c r="J281" s="239" t="str">
        <f>IFERROR(VLOOKUP(J280,'P1'!$B:$AP,41,FALSE),"")</f>
        <v/>
      </c>
      <c r="K281" s="239" t="str">
        <f>IFERROR(VLOOKUP(K280,'P1'!$B:$AP,41,FALSE),"")</f>
        <v/>
      </c>
      <c r="L281" s="239" t="str">
        <f>IFERROR(VLOOKUP(L280,'P1'!$B:$AP,41,FALSE),"")</f>
        <v/>
      </c>
      <c r="M281" s="239" t="str">
        <f>IFERROR(VLOOKUP(M280,'P1'!$B:$AP,41,FALSE),"")</f>
        <v/>
      </c>
      <c r="N281" s="239" t="str">
        <f>IFERROR(VLOOKUP(N280,'P1'!$B:$AP,41,FALSE),"")</f>
        <v/>
      </c>
      <c r="O281" s="239" t="str">
        <f>IFERROR(VLOOKUP(O280,'P1'!$B:$AP,41,FALSE),"")</f>
        <v/>
      </c>
      <c r="P281" s="239" t="str">
        <f>IFERROR(VLOOKUP(P280,'P1'!$B:$AP,41,FALSE),"")</f>
        <v/>
      </c>
      <c r="Q281" s="239" t="str">
        <f>IFERROR(VLOOKUP(Q280,'P1'!$B:$AP,41,FALSE),"")</f>
        <v/>
      </c>
      <c r="R281" s="239" t="str">
        <f>IFERROR(VLOOKUP(R280,'P1'!$B:$AP,41,FALSE),"")</f>
        <v/>
      </c>
      <c r="S281" s="239" t="str">
        <f>IFERROR(VLOOKUP(S280,'P1'!$B:$AP,41,FALSE),"")</f>
        <v/>
      </c>
      <c r="T281" s="239" t="str">
        <f>IFERROR(VLOOKUP(T280,'P1'!$B:$AP,41,FALSE),"")</f>
        <v/>
      </c>
      <c r="U281" s="239" t="str">
        <f>IFERROR(VLOOKUP(U280,'P1'!$B:$AP,41,FALSE),"")</f>
        <v/>
      </c>
      <c r="V281" s="239" t="str">
        <f>IFERROR(VLOOKUP(V280,'P1'!$B:$AP,41,FALSE),"")</f>
        <v/>
      </c>
      <c r="W281" s="239" t="str">
        <f>IFERROR(VLOOKUP(W280,'P1'!$B:$AP,41,FALSE),"")</f>
        <v/>
      </c>
      <c r="X281" s="239" t="str">
        <f>IFERROR(VLOOKUP(X280,'P1'!$B:$AP,41,FALSE),"")</f>
        <v/>
      </c>
      <c r="Y281" s="239" t="str">
        <f>IFERROR(VLOOKUP(Y280,'P1'!$B:$AP,41,FALSE),"")</f>
        <v/>
      </c>
      <c r="Z281" s="239" t="str">
        <f>IFERROR(VLOOKUP(Z280,'P1'!$B:$AP,41,FALSE),"")</f>
        <v/>
      </c>
      <c r="AA281" s="239" t="str">
        <f>IFERROR(VLOOKUP(AA280,'P1'!$B:$AP,41,FALSE),"")</f>
        <v/>
      </c>
      <c r="AB281" s="239" t="str">
        <f>IFERROR(VLOOKUP(AB280,'P1'!$B:$AP,41,FALSE),"")</f>
        <v/>
      </c>
      <c r="AC281" s="239" t="str">
        <f>IFERROR(VLOOKUP(AC280,'P1'!$B:$AP,41,FALSE),"")</f>
        <v/>
      </c>
      <c r="AD281" s="239" t="str">
        <f>IFERROR(VLOOKUP(AD280,'P1'!$B:$AP,41,FALSE),"")</f>
        <v/>
      </c>
      <c r="AE281" s="239" t="str">
        <f>IFERROR(VLOOKUP(AE280,'P1'!$B:$AP,41,FALSE),"")</f>
        <v/>
      </c>
      <c r="AF281" s="239" t="str">
        <f>IFERROR(VLOOKUP(AF280,'P1'!$B:$AP,41,FALSE),"")</f>
        <v/>
      </c>
      <c r="AG281" s="239" t="str">
        <f>IFERROR(VLOOKUP(AG280,'P1'!$B:$AP,41,FALSE),"")</f>
        <v/>
      </c>
      <c r="AH281" s="239" t="str">
        <f>IFERROR(VLOOKUP(AH280,'P1'!$B:$AP,41,FALSE),"")</f>
        <v/>
      </c>
      <c r="AI281" s="239" t="str">
        <f>IFERROR(VLOOKUP(AI280,'P1'!$B:$AP,41,FALSE),"")</f>
        <v/>
      </c>
      <c r="AJ281" s="239" t="str">
        <f>IFERROR(VLOOKUP(AJ280,'P1'!$B:$AP,41,FALSE),"")</f>
        <v/>
      </c>
      <c r="AK281" s="239" t="str">
        <f>IFERROR(VLOOKUP(AK280,'P1'!$B:$AP,41,FALSE),"")</f>
        <v/>
      </c>
      <c r="AL281" s="239" t="str">
        <f>IFERROR(VLOOKUP(AL280,'P1'!$B:$AP,41,FALSE),"")</f>
        <v/>
      </c>
      <c r="AM281" s="239" t="str">
        <f>IFERROR(VLOOKUP(AM280,'P1'!$B:$AP,41,FALSE),"")</f>
        <v/>
      </c>
      <c r="AN281" s="588"/>
      <c r="AO281" s="564"/>
      <c r="AP281" s="592"/>
      <c r="AQ281" s="593"/>
      <c r="AR281" s="564"/>
      <c r="AS281" s="211"/>
      <c r="AT281" s="206"/>
      <c r="AU281" s="240" t="str">
        <f>IFERROR(IF($D280="□",ROUNDDOWN($AO280/$AK$7,1),ROUNDDOWN($AO280/$AK$9,1)),"")</f>
        <v/>
      </c>
      <c r="AV281" s="240" t="str">
        <f>IFERROR(IF($D280="□",ROUNDDOWN($AN280/$AO$7,1),ROUNDDOWN($AN280/$AO$9,1)),"")</f>
        <v/>
      </c>
      <c r="AX281" s="240" t="str">
        <f>IFERROR(IF($D280="□",(VLOOKUP(F280,'[8]ますた君 '!$C:$E,3,FALSE)/($AK$7*4)),(VLOOKUP(F280,'[8]ますた君 '!$C:$E,3,FALSE)/($AK$9*4))),"")</f>
        <v/>
      </c>
      <c r="AY281" s="240" t="str">
        <f>IFERROR(IF($D280="□",(VLOOKUP(F280,'[8]ますた君 '!$C:$E,3,FALSE)/$AO$7),(VLOOKUP(F280,'[8]ますた君 '!$C:$E,3,FALSE)/$AO$9)),"")</f>
        <v/>
      </c>
    </row>
    <row r="282" spans="1:51" ht="12" customHeight="1">
      <c r="A282" s="568"/>
      <c r="B282" s="571"/>
      <c r="C282" s="574"/>
      <c r="D282" s="577"/>
      <c r="E282" s="580"/>
      <c r="F282" s="585"/>
      <c r="G282" s="586"/>
      <c r="H282" s="241" t="s">
        <v>374</v>
      </c>
      <c r="I282" s="239" t="str">
        <f>IFERROR(VLOOKUP(I280,'P1'!$B:$AP,31,FALSE),"")</f>
        <v/>
      </c>
      <c r="J282" s="239" t="str">
        <f>IFERROR(VLOOKUP(J280,'P1'!$B:$AP,31,FALSE),"")</f>
        <v/>
      </c>
      <c r="K282" s="239" t="str">
        <f>IFERROR(VLOOKUP(K280,'P1'!$B:$AP,31,FALSE),"")</f>
        <v/>
      </c>
      <c r="L282" s="239" t="str">
        <f>IFERROR(VLOOKUP(L280,'P1'!$B:$AP,31,FALSE),"")</f>
        <v/>
      </c>
      <c r="M282" s="239" t="str">
        <f>IFERROR(VLOOKUP(M280,'P1'!$B:$AP,31,FALSE),"")</f>
        <v/>
      </c>
      <c r="N282" s="239" t="str">
        <f>IFERROR(VLOOKUP(N280,'P1'!$B:$AP,31,FALSE),"")</f>
        <v/>
      </c>
      <c r="O282" s="239" t="str">
        <f>IFERROR(VLOOKUP(O280,'P1'!$B:$AP,31,FALSE),"")</f>
        <v/>
      </c>
      <c r="P282" s="239" t="str">
        <f>IFERROR(VLOOKUP(P280,'P1'!$B:$AP,31,FALSE),"")</f>
        <v/>
      </c>
      <c r="Q282" s="239" t="str">
        <f>IFERROR(VLOOKUP(Q280,'P1'!$B:$AP,31,FALSE),"")</f>
        <v/>
      </c>
      <c r="R282" s="239" t="str">
        <f>IFERROR(VLOOKUP(R280,'P1'!$B:$AP,31,FALSE),"")</f>
        <v/>
      </c>
      <c r="S282" s="239" t="str">
        <f>IFERROR(VLOOKUP(S280,'P1'!$B:$AP,31,FALSE),"")</f>
        <v/>
      </c>
      <c r="T282" s="239" t="str">
        <f>IFERROR(VLOOKUP(T280,'P1'!$B:$AP,31,FALSE),"")</f>
        <v/>
      </c>
      <c r="U282" s="239" t="str">
        <f>IFERROR(VLOOKUP(U280,'P1'!$B:$AP,31,FALSE),"")</f>
        <v/>
      </c>
      <c r="V282" s="239" t="str">
        <f>IFERROR(VLOOKUP(V280,'P1'!$B:$AP,31,FALSE),"")</f>
        <v/>
      </c>
      <c r="W282" s="239" t="str">
        <f>IFERROR(VLOOKUP(W280,'P1'!$B:$AP,31,FALSE),"")</f>
        <v/>
      </c>
      <c r="X282" s="239" t="str">
        <f>IFERROR(VLOOKUP(X280,'P1'!$B:$AP,31,FALSE),"")</f>
        <v/>
      </c>
      <c r="Y282" s="239" t="str">
        <f>IFERROR(VLOOKUP(Y280,'P1'!$B:$AP,31,FALSE),"")</f>
        <v/>
      </c>
      <c r="Z282" s="239" t="str">
        <f>IFERROR(VLOOKUP(Z280,'P1'!$B:$AP,31,FALSE),"")</f>
        <v/>
      </c>
      <c r="AA282" s="239" t="str">
        <f>IFERROR(VLOOKUP(AA280,'P1'!$B:$AP,31,FALSE),"")</f>
        <v/>
      </c>
      <c r="AB282" s="239" t="str">
        <f>IFERROR(VLOOKUP(AB280,'P1'!$B:$AP,31,FALSE),"")</f>
        <v/>
      </c>
      <c r="AC282" s="239" t="str">
        <f>IFERROR(VLOOKUP(AC280,'P1'!$B:$AP,31,FALSE),"")</f>
        <v/>
      </c>
      <c r="AD282" s="239" t="str">
        <f>IFERROR(VLOOKUP(AD280,'P1'!$B:$AP,31,FALSE),"")</f>
        <v/>
      </c>
      <c r="AE282" s="239" t="str">
        <f>IFERROR(VLOOKUP(AE280,'P1'!$B:$AP,31,FALSE),"")</f>
        <v/>
      </c>
      <c r="AF282" s="239" t="str">
        <f>IFERROR(VLOOKUP(AF280,'P1'!$B:$AP,31,FALSE),"")</f>
        <v/>
      </c>
      <c r="AG282" s="239" t="str">
        <f>IFERROR(VLOOKUP(AG280,'P1'!$B:$AP,31,FALSE),"")</f>
        <v/>
      </c>
      <c r="AH282" s="239" t="str">
        <f>IFERROR(VLOOKUP(AH280,'P1'!$B:$AP,31,FALSE),"")</f>
        <v/>
      </c>
      <c r="AI282" s="239" t="str">
        <f>IFERROR(VLOOKUP(AI280,'P1'!$B:$AP,31,FALSE),"")</f>
        <v/>
      </c>
      <c r="AJ282" s="239" t="str">
        <f>IFERROR(VLOOKUP(AJ280,'P1'!$B:$AP,31,FALSE),"")</f>
        <v/>
      </c>
      <c r="AK282" s="239" t="str">
        <f>IFERROR(VLOOKUP(AK280,'P1'!$B:$AP,31,FALSE),"")</f>
        <v/>
      </c>
      <c r="AL282" s="239" t="str">
        <f>IFERROR(VLOOKUP(AL280,'P1'!$B:$AP,31,FALSE),"")</f>
        <v/>
      </c>
      <c r="AM282" s="239" t="str">
        <f>IFERROR(VLOOKUP(AM280,'P1'!$B:$AP,31,FALSE),"")</f>
        <v/>
      </c>
      <c r="AN282" s="589"/>
      <c r="AO282" s="565"/>
      <c r="AP282" s="594"/>
      <c r="AQ282" s="595"/>
      <c r="AR282" s="565"/>
      <c r="AS282" s="211"/>
      <c r="AT282" s="206"/>
      <c r="AU282" s="242"/>
      <c r="AV282" s="242"/>
      <c r="AX282" s="242"/>
      <c r="AY282" s="242"/>
    </row>
    <row r="283" spans="1:51" ht="12" customHeight="1">
      <c r="A283" s="566">
        <v>88</v>
      </c>
      <c r="B283" s="569"/>
      <c r="C283" s="572"/>
      <c r="D283" s="575" t="s">
        <v>243</v>
      </c>
      <c r="E283" s="578"/>
      <c r="F283" s="581"/>
      <c r="G283" s="582"/>
      <c r="H283" s="236" t="s">
        <v>368</v>
      </c>
      <c r="I283" s="483"/>
      <c r="J283" s="483"/>
      <c r="K283" s="483"/>
      <c r="L283" s="483"/>
      <c r="M283" s="483"/>
      <c r="N283" s="483"/>
      <c r="O283" s="483"/>
      <c r="P283" s="483"/>
      <c r="Q283" s="483"/>
      <c r="R283" s="483"/>
      <c r="S283" s="483"/>
      <c r="T283" s="483"/>
      <c r="U283" s="483"/>
      <c r="V283" s="483"/>
      <c r="W283" s="483"/>
      <c r="X283" s="483"/>
      <c r="Y283" s="483"/>
      <c r="Z283" s="483"/>
      <c r="AA283" s="483"/>
      <c r="AB283" s="483"/>
      <c r="AC283" s="483"/>
      <c r="AD283" s="483"/>
      <c r="AE283" s="483"/>
      <c r="AF283" s="483"/>
      <c r="AG283" s="483"/>
      <c r="AH283" s="483"/>
      <c r="AI283" s="483"/>
      <c r="AJ283" s="483"/>
      <c r="AK283" s="483"/>
      <c r="AL283" s="483"/>
      <c r="AM283" s="483"/>
      <c r="AN283" s="587">
        <f>+SUM(I284:AM285)</f>
        <v>0</v>
      </c>
      <c r="AO283" s="563">
        <f>IF($AN$4="４週",AN283/4,AN283/(DAY(EOMONTH($I$20,0))/7))</f>
        <v>0</v>
      </c>
      <c r="AP283" s="590"/>
      <c r="AQ283" s="591"/>
      <c r="AR283" s="563" t="str">
        <f>IF(AN272="４週",AU284,AV284)</f>
        <v/>
      </c>
      <c r="AS283" s="211"/>
      <c r="AT283" s="206"/>
      <c r="AU283" s="237" t="s">
        <v>369</v>
      </c>
      <c r="AV283" s="237" t="s">
        <v>370</v>
      </c>
      <c r="AX283" s="237" t="s">
        <v>371</v>
      </c>
      <c r="AY283" s="237" t="s">
        <v>372</v>
      </c>
    </row>
    <row r="284" spans="1:51" ht="12" customHeight="1">
      <c r="A284" s="567"/>
      <c r="B284" s="570"/>
      <c r="C284" s="573"/>
      <c r="D284" s="576"/>
      <c r="E284" s="579"/>
      <c r="F284" s="583"/>
      <c r="G284" s="584"/>
      <c r="H284" s="238" t="s">
        <v>373</v>
      </c>
      <c r="I284" s="239" t="str">
        <f>IFERROR(VLOOKUP(I283,'P1'!$B:$AP,41,FALSE),"")</f>
        <v/>
      </c>
      <c r="J284" s="239" t="str">
        <f>IFERROR(VLOOKUP(J283,'P1'!$B:$AP,41,FALSE),"")</f>
        <v/>
      </c>
      <c r="K284" s="239" t="str">
        <f>IFERROR(VLOOKUP(K283,'P1'!$B:$AP,41,FALSE),"")</f>
        <v/>
      </c>
      <c r="L284" s="239" t="str">
        <f>IFERROR(VLOOKUP(L283,'P1'!$B:$AP,41,FALSE),"")</f>
        <v/>
      </c>
      <c r="M284" s="239" t="str">
        <f>IFERROR(VLOOKUP(M283,'P1'!$B:$AP,41,FALSE),"")</f>
        <v/>
      </c>
      <c r="N284" s="239" t="str">
        <f>IFERROR(VLOOKUP(N283,'P1'!$B:$AP,41,FALSE),"")</f>
        <v/>
      </c>
      <c r="O284" s="239" t="str">
        <f>IFERROR(VLOOKUP(O283,'P1'!$B:$AP,41,FALSE),"")</f>
        <v/>
      </c>
      <c r="P284" s="239" t="str">
        <f>IFERROR(VLOOKUP(P283,'P1'!$B:$AP,41,FALSE),"")</f>
        <v/>
      </c>
      <c r="Q284" s="239" t="str">
        <f>IFERROR(VLOOKUP(Q283,'P1'!$B:$AP,41,FALSE),"")</f>
        <v/>
      </c>
      <c r="R284" s="239" t="str">
        <f>IFERROR(VLOOKUP(R283,'P1'!$B:$AP,41,FALSE),"")</f>
        <v/>
      </c>
      <c r="S284" s="239" t="str">
        <f>IFERROR(VLOOKUP(S283,'P1'!$B:$AP,41,FALSE),"")</f>
        <v/>
      </c>
      <c r="T284" s="239" t="str">
        <f>IFERROR(VLOOKUP(T283,'P1'!$B:$AP,41,FALSE),"")</f>
        <v/>
      </c>
      <c r="U284" s="239" t="str">
        <f>IFERROR(VLOOKUP(U283,'P1'!$B:$AP,41,FALSE),"")</f>
        <v/>
      </c>
      <c r="V284" s="239" t="str">
        <f>IFERROR(VLOOKUP(V283,'P1'!$B:$AP,41,FALSE),"")</f>
        <v/>
      </c>
      <c r="W284" s="239" t="str">
        <f>IFERROR(VLOOKUP(W283,'P1'!$B:$AP,41,FALSE),"")</f>
        <v/>
      </c>
      <c r="X284" s="239" t="str">
        <f>IFERROR(VLOOKUP(X283,'P1'!$B:$AP,41,FALSE),"")</f>
        <v/>
      </c>
      <c r="Y284" s="239" t="str">
        <f>IFERROR(VLOOKUP(Y283,'P1'!$B:$AP,41,FALSE),"")</f>
        <v/>
      </c>
      <c r="Z284" s="239" t="str">
        <f>IFERROR(VLOOKUP(Z283,'P1'!$B:$AP,41,FALSE),"")</f>
        <v/>
      </c>
      <c r="AA284" s="239" t="str">
        <f>IFERROR(VLOOKUP(AA283,'P1'!$B:$AP,41,FALSE),"")</f>
        <v/>
      </c>
      <c r="AB284" s="239" t="str">
        <f>IFERROR(VLOOKUP(AB283,'P1'!$B:$AP,41,FALSE),"")</f>
        <v/>
      </c>
      <c r="AC284" s="239" t="str">
        <f>IFERROR(VLOOKUP(AC283,'P1'!$B:$AP,41,FALSE),"")</f>
        <v/>
      </c>
      <c r="AD284" s="239" t="str">
        <f>IFERROR(VLOOKUP(AD283,'P1'!$B:$AP,41,FALSE),"")</f>
        <v/>
      </c>
      <c r="AE284" s="239" t="str">
        <f>IFERROR(VLOOKUP(AE283,'P1'!$B:$AP,41,FALSE),"")</f>
        <v/>
      </c>
      <c r="AF284" s="239" t="str">
        <f>IFERROR(VLOOKUP(AF283,'P1'!$B:$AP,41,FALSE),"")</f>
        <v/>
      </c>
      <c r="AG284" s="239" t="str">
        <f>IFERROR(VLOOKUP(AG283,'P1'!$B:$AP,41,FALSE),"")</f>
        <v/>
      </c>
      <c r="AH284" s="239" t="str">
        <f>IFERROR(VLOOKUP(AH283,'P1'!$B:$AP,41,FALSE),"")</f>
        <v/>
      </c>
      <c r="AI284" s="239" t="str">
        <f>IFERROR(VLOOKUP(AI283,'P1'!$B:$AP,41,FALSE),"")</f>
        <v/>
      </c>
      <c r="AJ284" s="239" t="str">
        <f>IFERROR(VLOOKUP(AJ283,'P1'!$B:$AP,41,FALSE),"")</f>
        <v/>
      </c>
      <c r="AK284" s="239" t="str">
        <f>IFERROR(VLOOKUP(AK283,'P1'!$B:$AP,41,FALSE),"")</f>
        <v/>
      </c>
      <c r="AL284" s="239" t="str">
        <f>IFERROR(VLOOKUP(AL283,'P1'!$B:$AP,41,FALSE),"")</f>
        <v/>
      </c>
      <c r="AM284" s="239" t="str">
        <f>IFERROR(VLOOKUP(AM283,'P1'!$B:$AP,41,FALSE),"")</f>
        <v/>
      </c>
      <c r="AN284" s="588"/>
      <c r="AO284" s="564"/>
      <c r="AP284" s="592"/>
      <c r="AQ284" s="593"/>
      <c r="AR284" s="564"/>
      <c r="AS284" s="211"/>
      <c r="AT284" s="206"/>
      <c r="AU284" s="240" t="str">
        <f>IFERROR(IF($D283="□",ROUNDDOWN($AO283/$AK$7,1),ROUNDDOWN($AO283/$AK$9,1)),"")</f>
        <v/>
      </c>
      <c r="AV284" s="240" t="str">
        <f>IFERROR(IF($D283="□",ROUNDDOWN($AN283/$AO$7,1),ROUNDDOWN($AN283/$AO$9,1)),"")</f>
        <v/>
      </c>
      <c r="AX284" s="240" t="str">
        <f>IFERROR(IF($D283="□",(VLOOKUP(F283,'[8]ますた君 '!$C:$E,3,FALSE)/($AK$7*4)),(VLOOKUP(F283,'[8]ますた君 '!$C:$E,3,FALSE)/($AK$9*4))),"")</f>
        <v/>
      </c>
      <c r="AY284" s="240" t="str">
        <f>IFERROR(IF($D283="□",(VLOOKUP(F283,'[8]ますた君 '!$C:$E,3,FALSE)/$AO$7),(VLOOKUP(F283,'[8]ますた君 '!$C:$E,3,FALSE)/$AO$9)),"")</f>
        <v/>
      </c>
    </row>
    <row r="285" spans="1:51" ht="12" customHeight="1">
      <c r="A285" s="568"/>
      <c r="B285" s="571"/>
      <c r="C285" s="574"/>
      <c r="D285" s="577"/>
      <c r="E285" s="580"/>
      <c r="F285" s="585"/>
      <c r="G285" s="586"/>
      <c r="H285" s="241" t="s">
        <v>374</v>
      </c>
      <c r="I285" s="239" t="str">
        <f>IFERROR(VLOOKUP(I283,'P1'!$B:$AP,31,FALSE),"")</f>
        <v/>
      </c>
      <c r="J285" s="239" t="str">
        <f>IFERROR(VLOOKUP(J283,'P1'!$B:$AP,31,FALSE),"")</f>
        <v/>
      </c>
      <c r="K285" s="239" t="str">
        <f>IFERROR(VLOOKUP(K283,'P1'!$B:$AP,31,FALSE),"")</f>
        <v/>
      </c>
      <c r="L285" s="239" t="str">
        <f>IFERROR(VLOOKUP(L283,'P1'!$B:$AP,31,FALSE),"")</f>
        <v/>
      </c>
      <c r="M285" s="239" t="str">
        <f>IFERROR(VLOOKUP(M283,'P1'!$B:$AP,31,FALSE),"")</f>
        <v/>
      </c>
      <c r="N285" s="239" t="str">
        <f>IFERROR(VLOOKUP(N283,'P1'!$B:$AP,31,FALSE),"")</f>
        <v/>
      </c>
      <c r="O285" s="239" t="str">
        <f>IFERROR(VLOOKUP(O283,'P1'!$B:$AP,31,FALSE),"")</f>
        <v/>
      </c>
      <c r="P285" s="239" t="str">
        <f>IFERROR(VLOOKUP(P283,'P1'!$B:$AP,31,FALSE),"")</f>
        <v/>
      </c>
      <c r="Q285" s="239" t="str">
        <f>IFERROR(VLOOKUP(Q283,'P1'!$B:$AP,31,FALSE),"")</f>
        <v/>
      </c>
      <c r="R285" s="239" t="str">
        <f>IFERROR(VLOOKUP(R283,'P1'!$B:$AP,31,FALSE),"")</f>
        <v/>
      </c>
      <c r="S285" s="239" t="str">
        <f>IFERROR(VLOOKUP(S283,'P1'!$B:$AP,31,FALSE),"")</f>
        <v/>
      </c>
      <c r="T285" s="239" t="str">
        <f>IFERROR(VLOOKUP(T283,'P1'!$B:$AP,31,FALSE),"")</f>
        <v/>
      </c>
      <c r="U285" s="239" t="str">
        <f>IFERROR(VLOOKUP(U283,'P1'!$B:$AP,31,FALSE),"")</f>
        <v/>
      </c>
      <c r="V285" s="239" t="str">
        <f>IFERROR(VLOOKUP(V283,'P1'!$B:$AP,31,FALSE),"")</f>
        <v/>
      </c>
      <c r="W285" s="239" t="str">
        <f>IFERROR(VLOOKUP(W283,'P1'!$B:$AP,31,FALSE),"")</f>
        <v/>
      </c>
      <c r="X285" s="239" t="str">
        <f>IFERROR(VLOOKUP(X283,'P1'!$B:$AP,31,FALSE),"")</f>
        <v/>
      </c>
      <c r="Y285" s="239" t="str">
        <f>IFERROR(VLOOKUP(Y283,'P1'!$B:$AP,31,FALSE),"")</f>
        <v/>
      </c>
      <c r="Z285" s="239" t="str">
        <f>IFERROR(VLOOKUP(Z283,'P1'!$B:$AP,31,FALSE),"")</f>
        <v/>
      </c>
      <c r="AA285" s="239" t="str">
        <f>IFERROR(VLOOKUP(AA283,'P1'!$B:$AP,31,FALSE),"")</f>
        <v/>
      </c>
      <c r="AB285" s="239" t="str">
        <f>IFERROR(VLOOKUP(AB283,'P1'!$B:$AP,31,FALSE),"")</f>
        <v/>
      </c>
      <c r="AC285" s="239" t="str">
        <f>IFERROR(VLOOKUP(AC283,'P1'!$B:$AP,31,FALSE),"")</f>
        <v/>
      </c>
      <c r="AD285" s="239" t="str">
        <f>IFERROR(VLOOKUP(AD283,'P1'!$B:$AP,31,FALSE),"")</f>
        <v/>
      </c>
      <c r="AE285" s="239" t="str">
        <f>IFERROR(VLOOKUP(AE283,'P1'!$B:$AP,31,FALSE),"")</f>
        <v/>
      </c>
      <c r="AF285" s="239" t="str">
        <f>IFERROR(VLOOKUP(AF283,'P1'!$B:$AP,31,FALSE),"")</f>
        <v/>
      </c>
      <c r="AG285" s="239" t="str">
        <f>IFERROR(VLOOKUP(AG283,'P1'!$B:$AP,31,FALSE),"")</f>
        <v/>
      </c>
      <c r="AH285" s="239" t="str">
        <f>IFERROR(VLOOKUP(AH283,'P1'!$B:$AP,31,FALSE),"")</f>
        <v/>
      </c>
      <c r="AI285" s="239" t="str">
        <f>IFERROR(VLOOKUP(AI283,'P1'!$B:$AP,31,FALSE),"")</f>
        <v/>
      </c>
      <c r="AJ285" s="239" t="str">
        <f>IFERROR(VLOOKUP(AJ283,'P1'!$B:$AP,31,FALSE),"")</f>
        <v/>
      </c>
      <c r="AK285" s="239" t="str">
        <f>IFERROR(VLOOKUP(AK283,'P1'!$B:$AP,31,FALSE),"")</f>
        <v/>
      </c>
      <c r="AL285" s="239" t="str">
        <f>IFERROR(VLOOKUP(AL283,'P1'!$B:$AP,31,FALSE),"")</f>
        <v/>
      </c>
      <c r="AM285" s="239" t="str">
        <f>IFERROR(VLOOKUP(AM283,'P1'!$B:$AP,31,FALSE),"")</f>
        <v/>
      </c>
      <c r="AN285" s="589"/>
      <c r="AO285" s="565"/>
      <c r="AP285" s="594"/>
      <c r="AQ285" s="595"/>
      <c r="AR285" s="565"/>
      <c r="AS285" s="211"/>
      <c r="AT285" s="206"/>
      <c r="AU285" s="242"/>
      <c r="AV285" s="242"/>
      <c r="AX285" s="242"/>
      <c r="AY285" s="242"/>
    </row>
    <row r="286" spans="1:51" ht="12" customHeight="1">
      <c r="A286" s="566">
        <v>89</v>
      </c>
      <c r="B286" s="569"/>
      <c r="C286" s="572"/>
      <c r="D286" s="575" t="s">
        <v>243</v>
      </c>
      <c r="E286" s="578"/>
      <c r="F286" s="581"/>
      <c r="G286" s="582"/>
      <c r="H286" s="236" t="s">
        <v>368</v>
      </c>
      <c r="I286" s="483"/>
      <c r="J286" s="483"/>
      <c r="K286" s="483"/>
      <c r="L286" s="483"/>
      <c r="M286" s="483"/>
      <c r="N286" s="483"/>
      <c r="O286" s="483"/>
      <c r="P286" s="483"/>
      <c r="Q286" s="483"/>
      <c r="R286" s="483"/>
      <c r="S286" s="483"/>
      <c r="T286" s="483"/>
      <c r="U286" s="483"/>
      <c r="V286" s="483"/>
      <c r="W286" s="483"/>
      <c r="X286" s="483"/>
      <c r="Y286" s="483"/>
      <c r="Z286" s="483"/>
      <c r="AA286" s="483"/>
      <c r="AB286" s="483"/>
      <c r="AC286" s="483"/>
      <c r="AD286" s="483"/>
      <c r="AE286" s="483"/>
      <c r="AF286" s="483"/>
      <c r="AG286" s="483"/>
      <c r="AH286" s="483"/>
      <c r="AI286" s="483"/>
      <c r="AJ286" s="483"/>
      <c r="AK286" s="483"/>
      <c r="AL286" s="483"/>
      <c r="AM286" s="483"/>
      <c r="AN286" s="587">
        <f>+SUM(I287:AM288)</f>
        <v>0</v>
      </c>
      <c r="AO286" s="563">
        <f>IF($AN$4="４週",AN286/4,AN286/(DAY(EOMONTH($I$20,0))/7))</f>
        <v>0</v>
      </c>
      <c r="AP286" s="590"/>
      <c r="AQ286" s="591"/>
      <c r="AR286" s="563" t="str">
        <f>IF(AN275="４週",AU287,AV287)</f>
        <v/>
      </c>
      <c r="AS286" s="211"/>
      <c r="AT286" s="206"/>
      <c r="AU286" s="237" t="s">
        <v>369</v>
      </c>
      <c r="AV286" s="237" t="s">
        <v>370</v>
      </c>
      <c r="AX286" s="237" t="s">
        <v>371</v>
      </c>
      <c r="AY286" s="237" t="s">
        <v>372</v>
      </c>
    </row>
    <row r="287" spans="1:51" ht="12" customHeight="1">
      <c r="A287" s="567"/>
      <c r="B287" s="570"/>
      <c r="C287" s="573"/>
      <c r="D287" s="576"/>
      <c r="E287" s="579"/>
      <c r="F287" s="583"/>
      <c r="G287" s="584"/>
      <c r="H287" s="238" t="s">
        <v>373</v>
      </c>
      <c r="I287" s="239" t="str">
        <f>IFERROR(VLOOKUP(I286,'P1'!$B:$AP,41,FALSE),"")</f>
        <v/>
      </c>
      <c r="J287" s="239" t="str">
        <f>IFERROR(VLOOKUP(J286,'P1'!$B:$AP,41,FALSE),"")</f>
        <v/>
      </c>
      <c r="K287" s="239" t="str">
        <f>IFERROR(VLOOKUP(K286,'P1'!$B:$AP,41,FALSE),"")</f>
        <v/>
      </c>
      <c r="L287" s="239" t="str">
        <f>IFERROR(VLOOKUP(L286,'P1'!$B:$AP,41,FALSE),"")</f>
        <v/>
      </c>
      <c r="M287" s="239" t="str">
        <f>IFERROR(VLOOKUP(M286,'P1'!$B:$AP,41,FALSE),"")</f>
        <v/>
      </c>
      <c r="N287" s="239" t="str">
        <f>IFERROR(VLOOKUP(N286,'P1'!$B:$AP,41,FALSE),"")</f>
        <v/>
      </c>
      <c r="O287" s="239" t="str">
        <f>IFERROR(VLOOKUP(O286,'P1'!$B:$AP,41,FALSE),"")</f>
        <v/>
      </c>
      <c r="P287" s="239" t="str">
        <f>IFERROR(VLOOKUP(P286,'P1'!$B:$AP,41,FALSE),"")</f>
        <v/>
      </c>
      <c r="Q287" s="239" t="str">
        <f>IFERROR(VLOOKUP(Q286,'P1'!$B:$AP,41,FALSE),"")</f>
        <v/>
      </c>
      <c r="R287" s="239" t="str">
        <f>IFERROR(VLOOKUP(R286,'P1'!$B:$AP,41,FALSE),"")</f>
        <v/>
      </c>
      <c r="S287" s="239" t="str">
        <f>IFERROR(VLOOKUP(S286,'P1'!$B:$AP,41,FALSE),"")</f>
        <v/>
      </c>
      <c r="T287" s="239" t="str">
        <f>IFERROR(VLOOKUP(T286,'P1'!$B:$AP,41,FALSE),"")</f>
        <v/>
      </c>
      <c r="U287" s="239" t="str">
        <f>IFERROR(VLOOKUP(U286,'P1'!$B:$AP,41,FALSE),"")</f>
        <v/>
      </c>
      <c r="V287" s="239" t="str">
        <f>IFERROR(VLOOKUP(V286,'P1'!$B:$AP,41,FALSE),"")</f>
        <v/>
      </c>
      <c r="W287" s="239" t="str">
        <f>IFERROR(VLOOKUP(W286,'P1'!$B:$AP,41,FALSE),"")</f>
        <v/>
      </c>
      <c r="X287" s="239" t="str">
        <f>IFERROR(VLOOKUP(X286,'P1'!$B:$AP,41,FALSE),"")</f>
        <v/>
      </c>
      <c r="Y287" s="239" t="str">
        <f>IFERROR(VLOOKUP(Y286,'P1'!$B:$AP,41,FALSE),"")</f>
        <v/>
      </c>
      <c r="Z287" s="239" t="str">
        <f>IFERROR(VLOOKUP(Z286,'P1'!$B:$AP,41,FALSE),"")</f>
        <v/>
      </c>
      <c r="AA287" s="239" t="str">
        <f>IFERROR(VLOOKUP(AA286,'P1'!$B:$AP,41,FALSE),"")</f>
        <v/>
      </c>
      <c r="AB287" s="239" t="str">
        <f>IFERROR(VLOOKUP(AB286,'P1'!$B:$AP,41,FALSE),"")</f>
        <v/>
      </c>
      <c r="AC287" s="239" t="str">
        <f>IFERROR(VLOOKUP(AC286,'P1'!$B:$AP,41,FALSE),"")</f>
        <v/>
      </c>
      <c r="AD287" s="239" t="str">
        <f>IFERROR(VLOOKUP(AD286,'P1'!$B:$AP,41,FALSE),"")</f>
        <v/>
      </c>
      <c r="AE287" s="239" t="str">
        <f>IFERROR(VLOOKUP(AE286,'P1'!$B:$AP,41,FALSE),"")</f>
        <v/>
      </c>
      <c r="AF287" s="239" t="str">
        <f>IFERROR(VLOOKUP(AF286,'P1'!$B:$AP,41,FALSE),"")</f>
        <v/>
      </c>
      <c r="AG287" s="239" t="str">
        <f>IFERROR(VLOOKUP(AG286,'P1'!$B:$AP,41,FALSE),"")</f>
        <v/>
      </c>
      <c r="AH287" s="239" t="str">
        <f>IFERROR(VLOOKUP(AH286,'P1'!$B:$AP,41,FALSE),"")</f>
        <v/>
      </c>
      <c r="AI287" s="239" t="str">
        <f>IFERROR(VLOOKUP(AI286,'P1'!$B:$AP,41,FALSE),"")</f>
        <v/>
      </c>
      <c r="AJ287" s="239" t="str">
        <f>IFERROR(VLOOKUP(AJ286,'P1'!$B:$AP,41,FALSE),"")</f>
        <v/>
      </c>
      <c r="AK287" s="239" t="str">
        <f>IFERROR(VLOOKUP(AK286,'P1'!$B:$AP,41,FALSE),"")</f>
        <v/>
      </c>
      <c r="AL287" s="239" t="str">
        <f>IFERROR(VLOOKUP(AL286,'P1'!$B:$AP,41,FALSE),"")</f>
        <v/>
      </c>
      <c r="AM287" s="239" t="str">
        <f>IFERROR(VLOOKUP(AM286,'P1'!$B:$AP,41,FALSE),"")</f>
        <v/>
      </c>
      <c r="AN287" s="588"/>
      <c r="AO287" s="564"/>
      <c r="AP287" s="592"/>
      <c r="AQ287" s="593"/>
      <c r="AR287" s="564"/>
      <c r="AU287" s="240" t="str">
        <f>IFERROR(IF($D286="□",ROUNDDOWN($AO286/$AK$7,1),ROUNDDOWN($AO286/$AK$9,1)),"")</f>
        <v/>
      </c>
      <c r="AV287" s="240" t="str">
        <f>IFERROR(IF($D286="□",ROUNDDOWN($AN286/$AO$7,1),ROUNDDOWN($AN286/$AO$9,1)),"")</f>
        <v/>
      </c>
      <c r="AX287" s="240" t="str">
        <f>IFERROR(IF($D286="□",(VLOOKUP(F286,'[8]ますた君 '!$C:$E,3,FALSE)/($AK$7*4)),(VLOOKUP(F286,'[8]ますた君 '!$C:$E,3,FALSE)/($AK$9*4))),"")</f>
        <v/>
      </c>
      <c r="AY287" s="240" t="str">
        <f>IFERROR(IF($D286="□",(VLOOKUP(F286,'[8]ますた君 '!$C:$E,3,FALSE)/$AO$7),(VLOOKUP(F286,'[8]ますた君 '!$C:$E,3,FALSE)/$AO$9)),"")</f>
        <v/>
      </c>
    </row>
    <row r="288" spans="1:51" ht="12" customHeight="1">
      <c r="A288" s="568"/>
      <c r="B288" s="571"/>
      <c r="C288" s="574"/>
      <c r="D288" s="577"/>
      <c r="E288" s="580"/>
      <c r="F288" s="585"/>
      <c r="G288" s="586"/>
      <c r="H288" s="241" t="s">
        <v>374</v>
      </c>
      <c r="I288" s="239" t="str">
        <f>IFERROR(VLOOKUP(I286,'P1'!$B:$AP,31,FALSE),"")</f>
        <v/>
      </c>
      <c r="J288" s="239" t="str">
        <f>IFERROR(VLOOKUP(J286,'P1'!$B:$AP,31,FALSE),"")</f>
        <v/>
      </c>
      <c r="K288" s="239" t="str">
        <f>IFERROR(VLOOKUP(K286,'P1'!$B:$AP,31,FALSE),"")</f>
        <v/>
      </c>
      <c r="L288" s="239" t="str">
        <f>IFERROR(VLOOKUP(L286,'P1'!$B:$AP,31,FALSE),"")</f>
        <v/>
      </c>
      <c r="M288" s="239" t="str">
        <f>IFERROR(VLOOKUP(M286,'P1'!$B:$AP,31,FALSE),"")</f>
        <v/>
      </c>
      <c r="N288" s="239" t="str">
        <f>IFERROR(VLOOKUP(N286,'P1'!$B:$AP,31,FALSE),"")</f>
        <v/>
      </c>
      <c r="O288" s="239" t="str">
        <f>IFERROR(VLOOKUP(O286,'P1'!$B:$AP,31,FALSE),"")</f>
        <v/>
      </c>
      <c r="P288" s="239" t="str">
        <f>IFERROR(VLOOKUP(P286,'P1'!$B:$AP,31,FALSE),"")</f>
        <v/>
      </c>
      <c r="Q288" s="239" t="str">
        <f>IFERROR(VLOOKUP(Q286,'P1'!$B:$AP,31,FALSE),"")</f>
        <v/>
      </c>
      <c r="R288" s="239" t="str">
        <f>IFERROR(VLOOKUP(R286,'P1'!$B:$AP,31,FALSE),"")</f>
        <v/>
      </c>
      <c r="S288" s="239" t="str">
        <f>IFERROR(VLOOKUP(S286,'P1'!$B:$AP,31,FALSE),"")</f>
        <v/>
      </c>
      <c r="T288" s="239" t="str">
        <f>IFERROR(VLOOKUP(T286,'P1'!$B:$AP,31,FALSE),"")</f>
        <v/>
      </c>
      <c r="U288" s="239" t="str">
        <f>IFERROR(VLOOKUP(U286,'P1'!$B:$AP,31,FALSE),"")</f>
        <v/>
      </c>
      <c r="V288" s="239" t="str">
        <f>IFERROR(VLOOKUP(V286,'P1'!$B:$AP,31,FALSE),"")</f>
        <v/>
      </c>
      <c r="W288" s="239" t="str">
        <f>IFERROR(VLOOKUP(W286,'P1'!$B:$AP,31,FALSE),"")</f>
        <v/>
      </c>
      <c r="X288" s="239" t="str">
        <f>IFERROR(VLOOKUP(X286,'P1'!$B:$AP,31,FALSE),"")</f>
        <v/>
      </c>
      <c r="Y288" s="239" t="str">
        <f>IFERROR(VLOOKUP(Y286,'P1'!$B:$AP,31,FALSE),"")</f>
        <v/>
      </c>
      <c r="Z288" s="239" t="str">
        <f>IFERROR(VLOOKUP(Z286,'P1'!$B:$AP,31,FALSE),"")</f>
        <v/>
      </c>
      <c r="AA288" s="239" t="str">
        <f>IFERROR(VLOOKUP(AA286,'P1'!$B:$AP,31,FALSE),"")</f>
        <v/>
      </c>
      <c r="AB288" s="239" t="str">
        <f>IFERROR(VLOOKUP(AB286,'P1'!$B:$AP,31,FALSE),"")</f>
        <v/>
      </c>
      <c r="AC288" s="239" t="str">
        <f>IFERROR(VLOOKUP(AC286,'P1'!$B:$AP,31,FALSE),"")</f>
        <v/>
      </c>
      <c r="AD288" s="239" t="str">
        <f>IFERROR(VLOOKUP(AD286,'P1'!$B:$AP,31,FALSE),"")</f>
        <v/>
      </c>
      <c r="AE288" s="239" t="str">
        <f>IFERROR(VLOOKUP(AE286,'P1'!$B:$AP,31,FALSE),"")</f>
        <v/>
      </c>
      <c r="AF288" s="239" t="str">
        <f>IFERROR(VLOOKUP(AF286,'P1'!$B:$AP,31,FALSE),"")</f>
        <v/>
      </c>
      <c r="AG288" s="239" t="str">
        <f>IFERROR(VLOOKUP(AG286,'P1'!$B:$AP,31,FALSE),"")</f>
        <v/>
      </c>
      <c r="AH288" s="239" t="str">
        <f>IFERROR(VLOOKUP(AH286,'P1'!$B:$AP,31,FALSE),"")</f>
        <v/>
      </c>
      <c r="AI288" s="239" t="str">
        <f>IFERROR(VLOOKUP(AI286,'P1'!$B:$AP,31,FALSE),"")</f>
        <v/>
      </c>
      <c r="AJ288" s="239" t="str">
        <f>IFERROR(VLOOKUP(AJ286,'P1'!$B:$AP,31,FALSE),"")</f>
        <v/>
      </c>
      <c r="AK288" s="239" t="str">
        <f>IFERROR(VLOOKUP(AK286,'P1'!$B:$AP,31,FALSE),"")</f>
        <v/>
      </c>
      <c r="AL288" s="239" t="str">
        <f>IFERROR(VLOOKUP(AL286,'P1'!$B:$AP,31,FALSE),"")</f>
        <v/>
      </c>
      <c r="AM288" s="239" t="str">
        <f>IFERROR(VLOOKUP(AM286,'P1'!$B:$AP,31,FALSE),"")</f>
        <v/>
      </c>
      <c r="AN288" s="589"/>
      <c r="AO288" s="565"/>
      <c r="AP288" s="594"/>
      <c r="AQ288" s="595"/>
      <c r="AR288" s="565"/>
      <c r="AU288" s="242"/>
      <c r="AV288" s="242"/>
      <c r="AX288" s="242"/>
      <c r="AY288" s="242"/>
    </row>
    <row r="289" spans="1:51" ht="12" customHeight="1">
      <c r="A289" s="566">
        <v>90</v>
      </c>
      <c r="B289" s="569"/>
      <c r="C289" s="572"/>
      <c r="D289" s="575" t="s">
        <v>243</v>
      </c>
      <c r="E289" s="578"/>
      <c r="F289" s="581"/>
      <c r="G289" s="582"/>
      <c r="H289" s="236" t="s">
        <v>368</v>
      </c>
      <c r="I289" s="483"/>
      <c r="J289" s="483"/>
      <c r="K289" s="483"/>
      <c r="L289" s="483"/>
      <c r="M289" s="483"/>
      <c r="N289" s="483"/>
      <c r="O289" s="483"/>
      <c r="P289" s="483"/>
      <c r="Q289" s="483"/>
      <c r="R289" s="483"/>
      <c r="S289" s="483"/>
      <c r="T289" s="483"/>
      <c r="U289" s="483"/>
      <c r="V289" s="483"/>
      <c r="W289" s="483"/>
      <c r="X289" s="483"/>
      <c r="Y289" s="483"/>
      <c r="Z289" s="483"/>
      <c r="AA289" s="483"/>
      <c r="AB289" s="483"/>
      <c r="AC289" s="483"/>
      <c r="AD289" s="483"/>
      <c r="AE289" s="483"/>
      <c r="AF289" s="483"/>
      <c r="AG289" s="483"/>
      <c r="AH289" s="483"/>
      <c r="AI289" s="483"/>
      <c r="AJ289" s="483"/>
      <c r="AK289" s="483"/>
      <c r="AL289" s="483"/>
      <c r="AM289" s="483"/>
      <c r="AN289" s="587">
        <f>+SUM(I290:AM291)</f>
        <v>0</v>
      </c>
      <c r="AO289" s="563">
        <f>IF($AN$4="４週",AN289/4,AN289/(DAY(EOMONTH($I$20,0))/7))</f>
        <v>0</v>
      </c>
      <c r="AP289" s="590"/>
      <c r="AQ289" s="591"/>
      <c r="AR289" s="563" t="str">
        <f>IF(AN278="４週",AU290,AV290)</f>
        <v/>
      </c>
      <c r="AU289" s="237" t="s">
        <v>369</v>
      </c>
      <c r="AV289" s="237" t="s">
        <v>370</v>
      </c>
      <c r="AX289" s="237" t="s">
        <v>371</v>
      </c>
      <c r="AY289" s="237" t="s">
        <v>372</v>
      </c>
    </row>
    <row r="290" spans="1:51" ht="12" customHeight="1">
      <c r="A290" s="567"/>
      <c r="B290" s="570"/>
      <c r="C290" s="573"/>
      <c r="D290" s="576"/>
      <c r="E290" s="579"/>
      <c r="F290" s="583"/>
      <c r="G290" s="584"/>
      <c r="H290" s="238" t="s">
        <v>373</v>
      </c>
      <c r="I290" s="239" t="str">
        <f>IFERROR(VLOOKUP(I289,'P1'!$B:$AP,41,FALSE),"")</f>
        <v/>
      </c>
      <c r="J290" s="239" t="str">
        <f>IFERROR(VLOOKUP(J289,'P1'!$B:$AP,41,FALSE),"")</f>
        <v/>
      </c>
      <c r="K290" s="239" t="str">
        <f>IFERROR(VLOOKUP(K289,'P1'!$B:$AP,41,FALSE),"")</f>
        <v/>
      </c>
      <c r="L290" s="239" t="str">
        <f>IFERROR(VLOOKUP(L289,'P1'!$B:$AP,41,FALSE),"")</f>
        <v/>
      </c>
      <c r="M290" s="239" t="str">
        <f>IFERROR(VLOOKUP(M289,'P1'!$B:$AP,41,FALSE),"")</f>
        <v/>
      </c>
      <c r="N290" s="239" t="str">
        <f>IFERROR(VLOOKUP(N289,'P1'!$B:$AP,41,FALSE),"")</f>
        <v/>
      </c>
      <c r="O290" s="239" t="str">
        <f>IFERROR(VLOOKUP(O289,'P1'!$B:$AP,41,FALSE),"")</f>
        <v/>
      </c>
      <c r="P290" s="239" t="str">
        <f>IFERROR(VLOOKUP(P289,'P1'!$B:$AP,41,FALSE),"")</f>
        <v/>
      </c>
      <c r="Q290" s="239" t="str">
        <f>IFERROR(VLOOKUP(Q289,'P1'!$B:$AP,41,FALSE),"")</f>
        <v/>
      </c>
      <c r="R290" s="239" t="str">
        <f>IFERROR(VLOOKUP(R289,'P1'!$B:$AP,41,FALSE),"")</f>
        <v/>
      </c>
      <c r="S290" s="239" t="str">
        <f>IFERROR(VLOOKUP(S289,'P1'!$B:$AP,41,FALSE),"")</f>
        <v/>
      </c>
      <c r="T290" s="239" t="str">
        <f>IFERROR(VLOOKUP(T289,'P1'!$B:$AP,41,FALSE),"")</f>
        <v/>
      </c>
      <c r="U290" s="239" t="str">
        <f>IFERROR(VLOOKUP(U289,'P1'!$B:$AP,41,FALSE),"")</f>
        <v/>
      </c>
      <c r="V290" s="239" t="str">
        <f>IFERROR(VLOOKUP(V289,'P1'!$B:$AP,41,FALSE),"")</f>
        <v/>
      </c>
      <c r="W290" s="239" t="str">
        <f>IFERROR(VLOOKUP(W289,'P1'!$B:$AP,41,FALSE),"")</f>
        <v/>
      </c>
      <c r="X290" s="239" t="str">
        <f>IFERROR(VLOOKUP(X289,'P1'!$B:$AP,41,FALSE),"")</f>
        <v/>
      </c>
      <c r="Y290" s="239" t="str">
        <f>IFERROR(VLOOKUP(Y289,'P1'!$B:$AP,41,FALSE),"")</f>
        <v/>
      </c>
      <c r="Z290" s="239" t="str">
        <f>IFERROR(VLOOKUP(Z289,'P1'!$B:$AP,41,FALSE),"")</f>
        <v/>
      </c>
      <c r="AA290" s="239" t="str">
        <f>IFERROR(VLOOKUP(AA289,'P1'!$B:$AP,41,FALSE),"")</f>
        <v/>
      </c>
      <c r="AB290" s="239" t="str">
        <f>IFERROR(VLOOKUP(AB289,'P1'!$B:$AP,41,FALSE),"")</f>
        <v/>
      </c>
      <c r="AC290" s="239" t="str">
        <f>IFERROR(VLOOKUP(AC289,'P1'!$B:$AP,41,FALSE),"")</f>
        <v/>
      </c>
      <c r="AD290" s="239" t="str">
        <f>IFERROR(VLOOKUP(AD289,'P1'!$B:$AP,41,FALSE),"")</f>
        <v/>
      </c>
      <c r="AE290" s="239" t="str">
        <f>IFERROR(VLOOKUP(AE289,'P1'!$B:$AP,41,FALSE),"")</f>
        <v/>
      </c>
      <c r="AF290" s="239" t="str">
        <f>IFERROR(VLOOKUP(AF289,'P1'!$B:$AP,41,FALSE),"")</f>
        <v/>
      </c>
      <c r="AG290" s="239" t="str">
        <f>IFERROR(VLOOKUP(AG289,'P1'!$B:$AP,41,FALSE),"")</f>
        <v/>
      </c>
      <c r="AH290" s="239" t="str">
        <f>IFERROR(VLOOKUP(AH289,'P1'!$B:$AP,41,FALSE),"")</f>
        <v/>
      </c>
      <c r="AI290" s="239" t="str">
        <f>IFERROR(VLOOKUP(AI289,'P1'!$B:$AP,41,FALSE),"")</f>
        <v/>
      </c>
      <c r="AJ290" s="239" t="str">
        <f>IFERROR(VLOOKUP(AJ289,'P1'!$B:$AP,41,FALSE),"")</f>
        <v/>
      </c>
      <c r="AK290" s="239" t="str">
        <f>IFERROR(VLOOKUP(AK289,'P1'!$B:$AP,41,FALSE),"")</f>
        <v/>
      </c>
      <c r="AL290" s="239" t="str">
        <f>IFERROR(VLOOKUP(AL289,'P1'!$B:$AP,41,FALSE),"")</f>
        <v/>
      </c>
      <c r="AM290" s="239" t="str">
        <f>IFERROR(VLOOKUP(AM289,'P1'!$B:$AP,41,FALSE),"")</f>
        <v/>
      </c>
      <c r="AN290" s="588"/>
      <c r="AO290" s="564"/>
      <c r="AP290" s="592"/>
      <c r="AQ290" s="593"/>
      <c r="AR290" s="564"/>
      <c r="AU290" s="240" t="str">
        <f>IFERROR(IF($D289="□",ROUNDDOWN($AO289/$AK$7,1),ROUNDDOWN($AO289/$AK$9,1)),"")</f>
        <v/>
      </c>
      <c r="AV290" s="240" t="str">
        <f>IFERROR(IF($D289="□",ROUNDDOWN($AN289/$AO$7,1),ROUNDDOWN($AN289/$AO$9,1)),"")</f>
        <v/>
      </c>
      <c r="AX290" s="240" t="str">
        <f>IFERROR(IF($D289="□",(VLOOKUP(F289,'[8]ますた君 '!$C:$E,3,FALSE)/($AK$7*4)),(VLOOKUP(F289,'[8]ますた君 '!$C:$E,3,FALSE)/($AK$9*4))),"")</f>
        <v/>
      </c>
      <c r="AY290" s="240" t="str">
        <f>IFERROR(IF($D289="□",(VLOOKUP(F289,'[8]ますた君 '!$C:$E,3,FALSE)/$AO$7),(VLOOKUP(F289,'[8]ますた君 '!$C:$E,3,FALSE)/$AO$9)),"")</f>
        <v/>
      </c>
    </row>
    <row r="291" spans="1:51" ht="12" customHeight="1">
      <c r="A291" s="568"/>
      <c r="B291" s="571"/>
      <c r="C291" s="574"/>
      <c r="D291" s="577"/>
      <c r="E291" s="580"/>
      <c r="F291" s="585"/>
      <c r="G291" s="586"/>
      <c r="H291" s="241" t="s">
        <v>374</v>
      </c>
      <c r="I291" s="239" t="str">
        <f>IFERROR(VLOOKUP(I289,'P1'!$B:$AP,31,FALSE),"")</f>
        <v/>
      </c>
      <c r="J291" s="239" t="str">
        <f>IFERROR(VLOOKUP(J289,'P1'!$B:$AP,31,FALSE),"")</f>
        <v/>
      </c>
      <c r="K291" s="239" t="str">
        <f>IFERROR(VLOOKUP(K289,'P1'!$B:$AP,31,FALSE),"")</f>
        <v/>
      </c>
      <c r="L291" s="239" t="str">
        <f>IFERROR(VLOOKUP(L289,'P1'!$B:$AP,31,FALSE),"")</f>
        <v/>
      </c>
      <c r="M291" s="239" t="str">
        <f>IFERROR(VLOOKUP(M289,'P1'!$B:$AP,31,FALSE),"")</f>
        <v/>
      </c>
      <c r="N291" s="239" t="str">
        <f>IFERROR(VLOOKUP(N289,'P1'!$B:$AP,31,FALSE),"")</f>
        <v/>
      </c>
      <c r="O291" s="239" t="str">
        <f>IFERROR(VLOOKUP(O289,'P1'!$B:$AP,31,FALSE),"")</f>
        <v/>
      </c>
      <c r="P291" s="239" t="str">
        <f>IFERROR(VLOOKUP(P289,'P1'!$B:$AP,31,FALSE),"")</f>
        <v/>
      </c>
      <c r="Q291" s="239" t="str">
        <f>IFERROR(VLOOKUP(Q289,'P1'!$B:$AP,31,FALSE),"")</f>
        <v/>
      </c>
      <c r="R291" s="239" t="str">
        <f>IFERROR(VLOOKUP(R289,'P1'!$B:$AP,31,FALSE),"")</f>
        <v/>
      </c>
      <c r="S291" s="239" t="str">
        <f>IFERROR(VLOOKUP(S289,'P1'!$B:$AP,31,FALSE),"")</f>
        <v/>
      </c>
      <c r="T291" s="239" t="str">
        <f>IFERROR(VLOOKUP(T289,'P1'!$B:$AP,31,FALSE),"")</f>
        <v/>
      </c>
      <c r="U291" s="239" t="str">
        <f>IFERROR(VLOOKUP(U289,'P1'!$B:$AP,31,FALSE),"")</f>
        <v/>
      </c>
      <c r="V291" s="239" t="str">
        <f>IFERROR(VLOOKUP(V289,'P1'!$B:$AP,31,FALSE),"")</f>
        <v/>
      </c>
      <c r="W291" s="239" t="str">
        <f>IFERROR(VLOOKUP(W289,'P1'!$B:$AP,31,FALSE),"")</f>
        <v/>
      </c>
      <c r="X291" s="239" t="str">
        <f>IFERROR(VLOOKUP(X289,'P1'!$B:$AP,31,FALSE),"")</f>
        <v/>
      </c>
      <c r="Y291" s="239" t="str">
        <f>IFERROR(VLOOKUP(Y289,'P1'!$B:$AP,31,FALSE),"")</f>
        <v/>
      </c>
      <c r="Z291" s="239" t="str">
        <f>IFERROR(VLOOKUP(Z289,'P1'!$B:$AP,31,FALSE),"")</f>
        <v/>
      </c>
      <c r="AA291" s="239" t="str">
        <f>IFERROR(VLOOKUP(AA289,'P1'!$B:$AP,31,FALSE),"")</f>
        <v/>
      </c>
      <c r="AB291" s="239" t="str">
        <f>IFERROR(VLOOKUP(AB289,'P1'!$B:$AP,31,FALSE),"")</f>
        <v/>
      </c>
      <c r="AC291" s="239" t="str">
        <f>IFERROR(VLOOKUP(AC289,'P1'!$B:$AP,31,FALSE),"")</f>
        <v/>
      </c>
      <c r="AD291" s="239" t="str">
        <f>IFERROR(VLOOKUP(AD289,'P1'!$B:$AP,31,FALSE),"")</f>
        <v/>
      </c>
      <c r="AE291" s="239" t="str">
        <f>IFERROR(VLOOKUP(AE289,'P1'!$B:$AP,31,FALSE),"")</f>
        <v/>
      </c>
      <c r="AF291" s="239" t="str">
        <f>IFERROR(VLOOKUP(AF289,'P1'!$B:$AP,31,FALSE),"")</f>
        <v/>
      </c>
      <c r="AG291" s="239" t="str">
        <f>IFERROR(VLOOKUP(AG289,'P1'!$B:$AP,31,FALSE),"")</f>
        <v/>
      </c>
      <c r="AH291" s="239" t="str">
        <f>IFERROR(VLOOKUP(AH289,'P1'!$B:$AP,31,FALSE),"")</f>
        <v/>
      </c>
      <c r="AI291" s="239" t="str">
        <f>IFERROR(VLOOKUP(AI289,'P1'!$B:$AP,31,FALSE),"")</f>
        <v/>
      </c>
      <c r="AJ291" s="239" t="str">
        <f>IFERROR(VLOOKUP(AJ289,'P1'!$B:$AP,31,FALSE),"")</f>
        <v/>
      </c>
      <c r="AK291" s="239" t="str">
        <f>IFERROR(VLOOKUP(AK289,'P1'!$B:$AP,31,FALSE),"")</f>
        <v/>
      </c>
      <c r="AL291" s="239" t="str">
        <f>IFERROR(VLOOKUP(AL289,'P1'!$B:$AP,31,FALSE),"")</f>
        <v/>
      </c>
      <c r="AM291" s="239" t="str">
        <f>IFERROR(VLOOKUP(AM289,'P1'!$B:$AP,31,FALSE),"")</f>
        <v/>
      </c>
      <c r="AN291" s="589"/>
      <c r="AO291" s="565"/>
      <c r="AP291" s="594"/>
      <c r="AQ291" s="595"/>
      <c r="AR291" s="565"/>
      <c r="AU291" s="242"/>
      <c r="AV291" s="242"/>
      <c r="AX291" s="242"/>
      <c r="AY291" s="242"/>
    </row>
    <row r="292" spans="1:51" ht="12" customHeight="1">
      <c r="A292" s="566">
        <v>91</v>
      </c>
      <c r="B292" s="569"/>
      <c r="C292" s="572"/>
      <c r="D292" s="575" t="s">
        <v>243</v>
      </c>
      <c r="E292" s="578"/>
      <c r="F292" s="581"/>
      <c r="G292" s="582"/>
      <c r="H292" s="236" t="s">
        <v>368</v>
      </c>
      <c r="I292" s="483"/>
      <c r="J292" s="483"/>
      <c r="K292" s="483"/>
      <c r="L292" s="483"/>
      <c r="M292" s="483"/>
      <c r="N292" s="483"/>
      <c r="O292" s="483"/>
      <c r="P292" s="483"/>
      <c r="Q292" s="483"/>
      <c r="R292" s="483"/>
      <c r="S292" s="483"/>
      <c r="T292" s="483"/>
      <c r="U292" s="483"/>
      <c r="V292" s="483"/>
      <c r="W292" s="483"/>
      <c r="X292" s="483"/>
      <c r="Y292" s="483"/>
      <c r="Z292" s="483"/>
      <c r="AA292" s="483"/>
      <c r="AB292" s="483"/>
      <c r="AC292" s="483"/>
      <c r="AD292" s="483"/>
      <c r="AE292" s="483"/>
      <c r="AF292" s="483"/>
      <c r="AG292" s="483"/>
      <c r="AH292" s="483"/>
      <c r="AI292" s="483"/>
      <c r="AJ292" s="483"/>
      <c r="AK292" s="483"/>
      <c r="AL292" s="483"/>
      <c r="AM292" s="483"/>
      <c r="AN292" s="587">
        <f>+SUM(I293:AM294)</f>
        <v>0</v>
      </c>
      <c r="AO292" s="563">
        <f>IF($AN$4="４週",AN292/4,AN292/(DAY(EOMONTH($I$20,0))/7))</f>
        <v>0</v>
      </c>
      <c r="AP292" s="590"/>
      <c r="AQ292" s="591"/>
      <c r="AR292" s="563" t="str">
        <f>IF(AN281="４週",AU293,AV293)</f>
        <v/>
      </c>
      <c r="AU292" s="237" t="s">
        <v>369</v>
      </c>
      <c r="AV292" s="237" t="s">
        <v>370</v>
      </c>
      <c r="AX292" s="237" t="s">
        <v>371</v>
      </c>
      <c r="AY292" s="237" t="s">
        <v>372</v>
      </c>
    </row>
    <row r="293" spans="1:51" ht="12" customHeight="1">
      <c r="A293" s="567"/>
      <c r="B293" s="570"/>
      <c r="C293" s="573"/>
      <c r="D293" s="576"/>
      <c r="E293" s="579"/>
      <c r="F293" s="583"/>
      <c r="G293" s="584"/>
      <c r="H293" s="238" t="s">
        <v>373</v>
      </c>
      <c r="I293" s="239" t="str">
        <f>IFERROR(VLOOKUP(I292,'P1'!$B:$AP,41,FALSE),"")</f>
        <v/>
      </c>
      <c r="J293" s="239" t="str">
        <f>IFERROR(VLOOKUP(J292,'P1'!$B:$AP,41,FALSE),"")</f>
        <v/>
      </c>
      <c r="K293" s="239" t="str">
        <f>IFERROR(VLOOKUP(K292,'P1'!$B:$AP,41,FALSE),"")</f>
        <v/>
      </c>
      <c r="L293" s="239" t="str">
        <f>IFERROR(VLOOKUP(L292,'P1'!$B:$AP,41,FALSE),"")</f>
        <v/>
      </c>
      <c r="M293" s="239" t="str">
        <f>IFERROR(VLOOKUP(M292,'P1'!$B:$AP,41,FALSE),"")</f>
        <v/>
      </c>
      <c r="N293" s="239" t="str">
        <f>IFERROR(VLOOKUP(N292,'P1'!$B:$AP,41,FALSE),"")</f>
        <v/>
      </c>
      <c r="O293" s="239" t="str">
        <f>IFERROR(VLOOKUP(O292,'P1'!$B:$AP,41,FALSE),"")</f>
        <v/>
      </c>
      <c r="P293" s="239" t="str">
        <f>IFERROR(VLOOKUP(P292,'P1'!$B:$AP,41,FALSE),"")</f>
        <v/>
      </c>
      <c r="Q293" s="239" t="str">
        <f>IFERROR(VLOOKUP(Q292,'P1'!$B:$AP,41,FALSE),"")</f>
        <v/>
      </c>
      <c r="R293" s="239" t="str">
        <f>IFERROR(VLOOKUP(R292,'P1'!$B:$AP,41,FALSE),"")</f>
        <v/>
      </c>
      <c r="S293" s="239" t="str">
        <f>IFERROR(VLOOKUP(S292,'P1'!$B:$AP,41,FALSE),"")</f>
        <v/>
      </c>
      <c r="T293" s="239" t="str">
        <f>IFERROR(VLOOKUP(T292,'P1'!$B:$AP,41,FALSE),"")</f>
        <v/>
      </c>
      <c r="U293" s="239" t="str">
        <f>IFERROR(VLOOKUP(U292,'P1'!$B:$AP,41,FALSE),"")</f>
        <v/>
      </c>
      <c r="V293" s="239" t="str">
        <f>IFERROR(VLOOKUP(V292,'P1'!$B:$AP,41,FALSE),"")</f>
        <v/>
      </c>
      <c r="W293" s="239" t="str">
        <f>IFERROR(VLOOKUP(W292,'P1'!$B:$AP,41,FALSE),"")</f>
        <v/>
      </c>
      <c r="X293" s="239" t="str">
        <f>IFERROR(VLOOKUP(X292,'P1'!$B:$AP,41,FALSE),"")</f>
        <v/>
      </c>
      <c r="Y293" s="239" t="str">
        <f>IFERROR(VLOOKUP(Y292,'P1'!$B:$AP,41,FALSE),"")</f>
        <v/>
      </c>
      <c r="Z293" s="239" t="str">
        <f>IFERROR(VLOOKUP(Z292,'P1'!$B:$AP,41,FALSE),"")</f>
        <v/>
      </c>
      <c r="AA293" s="239" t="str">
        <f>IFERROR(VLOOKUP(AA292,'P1'!$B:$AP,41,FALSE),"")</f>
        <v/>
      </c>
      <c r="AB293" s="239" t="str">
        <f>IFERROR(VLOOKUP(AB292,'P1'!$B:$AP,41,FALSE),"")</f>
        <v/>
      </c>
      <c r="AC293" s="239" t="str">
        <f>IFERROR(VLOOKUP(AC292,'P1'!$B:$AP,41,FALSE),"")</f>
        <v/>
      </c>
      <c r="AD293" s="239" t="str">
        <f>IFERROR(VLOOKUP(AD292,'P1'!$B:$AP,41,FALSE),"")</f>
        <v/>
      </c>
      <c r="AE293" s="239" t="str">
        <f>IFERROR(VLOOKUP(AE292,'P1'!$B:$AP,41,FALSE),"")</f>
        <v/>
      </c>
      <c r="AF293" s="239" t="str">
        <f>IFERROR(VLOOKUP(AF292,'P1'!$B:$AP,41,FALSE),"")</f>
        <v/>
      </c>
      <c r="AG293" s="239" t="str">
        <f>IFERROR(VLOOKUP(AG292,'P1'!$B:$AP,41,FALSE),"")</f>
        <v/>
      </c>
      <c r="AH293" s="239" t="str">
        <f>IFERROR(VLOOKUP(AH292,'P1'!$B:$AP,41,FALSE),"")</f>
        <v/>
      </c>
      <c r="AI293" s="239" t="str">
        <f>IFERROR(VLOOKUP(AI292,'P1'!$B:$AP,41,FALSE),"")</f>
        <v/>
      </c>
      <c r="AJ293" s="239" t="str">
        <f>IFERROR(VLOOKUP(AJ292,'P1'!$B:$AP,41,FALSE),"")</f>
        <v/>
      </c>
      <c r="AK293" s="239" t="str">
        <f>IFERROR(VLOOKUP(AK292,'P1'!$B:$AP,41,FALSE),"")</f>
        <v/>
      </c>
      <c r="AL293" s="239" t="str">
        <f>IFERROR(VLOOKUP(AL292,'P1'!$B:$AP,41,FALSE),"")</f>
        <v/>
      </c>
      <c r="AM293" s="239" t="str">
        <f>IFERROR(VLOOKUP(AM292,'P1'!$B:$AP,41,FALSE),"")</f>
        <v/>
      </c>
      <c r="AN293" s="588"/>
      <c r="AO293" s="564"/>
      <c r="AP293" s="592"/>
      <c r="AQ293" s="593"/>
      <c r="AR293" s="564"/>
      <c r="AU293" s="240" t="str">
        <f>IFERROR(IF($D292="□",ROUNDDOWN($AO292/$AK$7,1),ROUNDDOWN($AO292/$AK$9,1)),"")</f>
        <v/>
      </c>
      <c r="AV293" s="240" t="str">
        <f>IFERROR(IF($D292="□",ROUNDDOWN($AN292/$AO$7,1),ROUNDDOWN($AN292/$AO$9,1)),"")</f>
        <v/>
      </c>
      <c r="AX293" s="240" t="str">
        <f>IFERROR(IF($D292="□",(VLOOKUP(F292,'[8]ますた君 '!$C:$E,3,FALSE)/($AK$7*4)),(VLOOKUP(F292,'[8]ますた君 '!$C:$E,3,FALSE)/($AK$9*4))),"")</f>
        <v/>
      </c>
      <c r="AY293" s="240" t="str">
        <f>IFERROR(IF($D292="□",(VLOOKUP(F292,'[8]ますた君 '!$C:$E,3,FALSE)/$AO$7),(VLOOKUP(F292,'[8]ますた君 '!$C:$E,3,FALSE)/$AO$9)),"")</f>
        <v/>
      </c>
    </row>
    <row r="294" spans="1:51" ht="12" customHeight="1">
      <c r="A294" s="568"/>
      <c r="B294" s="571"/>
      <c r="C294" s="574"/>
      <c r="D294" s="577"/>
      <c r="E294" s="580"/>
      <c r="F294" s="585"/>
      <c r="G294" s="586"/>
      <c r="H294" s="241" t="s">
        <v>374</v>
      </c>
      <c r="I294" s="239" t="str">
        <f>IFERROR(VLOOKUP(I292,'P1'!$B:$AP,31,FALSE),"")</f>
        <v/>
      </c>
      <c r="J294" s="239" t="str">
        <f>IFERROR(VLOOKUP(J292,'P1'!$B:$AP,31,FALSE),"")</f>
        <v/>
      </c>
      <c r="K294" s="239" t="str">
        <f>IFERROR(VLOOKUP(K292,'P1'!$B:$AP,31,FALSE),"")</f>
        <v/>
      </c>
      <c r="L294" s="239" t="str">
        <f>IFERROR(VLOOKUP(L292,'P1'!$B:$AP,31,FALSE),"")</f>
        <v/>
      </c>
      <c r="M294" s="239" t="str">
        <f>IFERROR(VLOOKUP(M292,'P1'!$B:$AP,31,FALSE),"")</f>
        <v/>
      </c>
      <c r="N294" s="239" t="str">
        <f>IFERROR(VLOOKUP(N292,'P1'!$B:$AP,31,FALSE),"")</f>
        <v/>
      </c>
      <c r="O294" s="239" t="str">
        <f>IFERROR(VLOOKUP(O292,'P1'!$B:$AP,31,FALSE),"")</f>
        <v/>
      </c>
      <c r="P294" s="239" t="str">
        <f>IFERROR(VLOOKUP(P292,'P1'!$B:$AP,31,FALSE),"")</f>
        <v/>
      </c>
      <c r="Q294" s="239" t="str">
        <f>IFERROR(VLOOKUP(Q292,'P1'!$B:$AP,31,FALSE),"")</f>
        <v/>
      </c>
      <c r="R294" s="239" t="str">
        <f>IFERROR(VLOOKUP(R292,'P1'!$B:$AP,31,FALSE),"")</f>
        <v/>
      </c>
      <c r="S294" s="239" t="str">
        <f>IFERROR(VLOOKUP(S292,'P1'!$B:$AP,31,FALSE),"")</f>
        <v/>
      </c>
      <c r="T294" s="239" t="str">
        <f>IFERROR(VLOOKUP(T292,'P1'!$B:$AP,31,FALSE),"")</f>
        <v/>
      </c>
      <c r="U294" s="239" t="str">
        <f>IFERROR(VLOOKUP(U292,'P1'!$B:$AP,31,FALSE),"")</f>
        <v/>
      </c>
      <c r="V294" s="239" t="str">
        <f>IFERROR(VLOOKUP(V292,'P1'!$B:$AP,31,FALSE),"")</f>
        <v/>
      </c>
      <c r="W294" s="239" t="str">
        <f>IFERROR(VLOOKUP(W292,'P1'!$B:$AP,31,FALSE),"")</f>
        <v/>
      </c>
      <c r="X294" s="239" t="str">
        <f>IFERROR(VLOOKUP(X292,'P1'!$B:$AP,31,FALSE),"")</f>
        <v/>
      </c>
      <c r="Y294" s="239" t="str">
        <f>IFERROR(VLOOKUP(Y292,'P1'!$B:$AP,31,FALSE),"")</f>
        <v/>
      </c>
      <c r="Z294" s="239" t="str">
        <f>IFERROR(VLOOKUP(Z292,'P1'!$B:$AP,31,FALSE),"")</f>
        <v/>
      </c>
      <c r="AA294" s="239" t="str">
        <f>IFERROR(VLOOKUP(AA292,'P1'!$B:$AP,31,FALSE),"")</f>
        <v/>
      </c>
      <c r="AB294" s="239" t="str">
        <f>IFERROR(VLOOKUP(AB292,'P1'!$B:$AP,31,FALSE),"")</f>
        <v/>
      </c>
      <c r="AC294" s="239" t="str">
        <f>IFERROR(VLOOKUP(AC292,'P1'!$B:$AP,31,FALSE),"")</f>
        <v/>
      </c>
      <c r="AD294" s="239" t="str">
        <f>IFERROR(VLOOKUP(AD292,'P1'!$B:$AP,31,FALSE),"")</f>
        <v/>
      </c>
      <c r="AE294" s="239" t="str">
        <f>IFERROR(VLOOKUP(AE292,'P1'!$B:$AP,31,FALSE),"")</f>
        <v/>
      </c>
      <c r="AF294" s="239" t="str">
        <f>IFERROR(VLOOKUP(AF292,'P1'!$B:$AP,31,FALSE),"")</f>
        <v/>
      </c>
      <c r="AG294" s="239" t="str">
        <f>IFERROR(VLOOKUP(AG292,'P1'!$B:$AP,31,FALSE),"")</f>
        <v/>
      </c>
      <c r="AH294" s="239" t="str">
        <f>IFERROR(VLOOKUP(AH292,'P1'!$B:$AP,31,FALSE),"")</f>
        <v/>
      </c>
      <c r="AI294" s="239" t="str">
        <f>IFERROR(VLOOKUP(AI292,'P1'!$B:$AP,31,FALSE),"")</f>
        <v/>
      </c>
      <c r="AJ294" s="239" t="str">
        <f>IFERROR(VLOOKUP(AJ292,'P1'!$B:$AP,31,FALSE),"")</f>
        <v/>
      </c>
      <c r="AK294" s="239" t="str">
        <f>IFERROR(VLOOKUP(AK292,'P1'!$B:$AP,31,FALSE),"")</f>
        <v/>
      </c>
      <c r="AL294" s="239" t="str">
        <f>IFERROR(VLOOKUP(AL292,'P1'!$B:$AP,31,FALSE),"")</f>
        <v/>
      </c>
      <c r="AM294" s="239" t="str">
        <f>IFERROR(VLOOKUP(AM292,'P1'!$B:$AP,31,FALSE),"")</f>
        <v/>
      </c>
      <c r="AN294" s="589"/>
      <c r="AO294" s="565"/>
      <c r="AP294" s="594"/>
      <c r="AQ294" s="595"/>
      <c r="AR294" s="565"/>
      <c r="AU294" s="242"/>
      <c r="AV294" s="242"/>
      <c r="AX294" s="242"/>
      <c r="AY294" s="242"/>
    </row>
    <row r="295" spans="1:51" ht="12" customHeight="1">
      <c r="A295" s="566">
        <v>92</v>
      </c>
      <c r="B295" s="569"/>
      <c r="C295" s="572"/>
      <c r="D295" s="575" t="s">
        <v>243</v>
      </c>
      <c r="E295" s="578"/>
      <c r="F295" s="581"/>
      <c r="G295" s="582"/>
      <c r="H295" s="236" t="s">
        <v>368</v>
      </c>
      <c r="I295" s="483"/>
      <c r="J295" s="483"/>
      <c r="K295" s="483"/>
      <c r="L295" s="483"/>
      <c r="M295" s="483"/>
      <c r="N295" s="483"/>
      <c r="O295" s="483"/>
      <c r="P295" s="483"/>
      <c r="Q295" s="483"/>
      <c r="R295" s="483"/>
      <c r="S295" s="483"/>
      <c r="T295" s="483"/>
      <c r="U295" s="483"/>
      <c r="V295" s="483"/>
      <c r="W295" s="483"/>
      <c r="X295" s="483"/>
      <c r="Y295" s="483"/>
      <c r="Z295" s="483"/>
      <c r="AA295" s="483"/>
      <c r="AB295" s="483"/>
      <c r="AC295" s="483"/>
      <c r="AD295" s="483"/>
      <c r="AE295" s="483"/>
      <c r="AF295" s="483"/>
      <c r="AG295" s="483"/>
      <c r="AH295" s="483"/>
      <c r="AI295" s="483"/>
      <c r="AJ295" s="483"/>
      <c r="AK295" s="483"/>
      <c r="AL295" s="483"/>
      <c r="AM295" s="483"/>
      <c r="AN295" s="587">
        <f>+SUM(I296:AM297)</f>
        <v>0</v>
      </c>
      <c r="AO295" s="563">
        <f>IF($AN$4="４週",AN295/4,AN295/(DAY(EOMONTH($I$20,0))/7))</f>
        <v>0</v>
      </c>
      <c r="AP295" s="590"/>
      <c r="AQ295" s="591"/>
      <c r="AR295" s="563" t="str">
        <f>IF(AN284="４週",AU296,AV296)</f>
        <v/>
      </c>
      <c r="AU295" s="237" t="s">
        <v>369</v>
      </c>
      <c r="AV295" s="237" t="s">
        <v>370</v>
      </c>
      <c r="AX295" s="237" t="s">
        <v>371</v>
      </c>
      <c r="AY295" s="237" t="s">
        <v>372</v>
      </c>
    </row>
    <row r="296" spans="1:51" ht="12" customHeight="1">
      <c r="A296" s="567"/>
      <c r="B296" s="570"/>
      <c r="C296" s="573"/>
      <c r="D296" s="576"/>
      <c r="E296" s="579"/>
      <c r="F296" s="583"/>
      <c r="G296" s="584"/>
      <c r="H296" s="238" t="s">
        <v>373</v>
      </c>
      <c r="I296" s="239" t="str">
        <f>IFERROR(VLOOKUP(I295,'P1'!$B:$AP,41,FALSE),"")</f>
        <v/>
      </c>
      <c r="J296" s="239" t="str">
        <f>IFERROR(VLOOKUP(J295,'P1'!$B:$AP,41,FALSE),"")</f>
        <v/>
      </c>
      <c r="K296" s="239" t="str">
        <f>IFERROR(VLOOKUP(K295,'P1'!$B:$AP,41,FALSE),"")</f>
        <v/>
      </c>
      <c r="L296" s="239" t="str">
        <f>IFERROR(VLOOKUP(L295,'P1'!$B:$AP,41,FALSE),"")</f>
        <v/>
      </c>
      <c r="M296" s="239" t="str">
        <f>IFERROR(VLOOKUP(M295,'P1'!$B:$AP,41,FALSE),"")</f>
        <v/>
      </c>
      <c r="N296" s="239" t="str">
        <f>IFERROR(VLOOKUP(N295,'P1'!$B:$AP,41,FALSE),"")</f>
        <v/>
      </c>
      <c r="O296" s="239" t="str">
        <f>IFERROR(VLOOKUP(O295,'P1'!$B:$AP,41,FALSE),"")</f>
        <v/>
      </c>
      <c r="P296" s="239" t="str">
        <f>IFERROR(VLOOKUP(P295,'P1'!$B:$AP,41,FALSE),"")</f>
        <v/>
      </c>
      <c r="Q296" s="239" t="str">
        <f>IFERROR(VLOOKUP(Q295,'P1'!$B:$AP,41,FALSE),"")</f>
        <v/>
      </c>
      <c r="R296" s="239" t="str">
        <f>IFERROR(VLOOKUP(R295,'P1'!$B:$AP,41,FALSE),"")</f>
        <v/>
      </c>
      <c r="S296" s="239" t="str">
        <f>IFERROR(VLOOKUP(S295,'P1'!$B:$AP,41,FALSE),"")</f>
        <v/>
      </c>
      <c r="T296" s="239" t="str">
        <f>IFERROR(VLOOKUP(T295,'P1'!$B:$AP,41,FALSE),"")</f>
        <v/>
      </c>
      <c r="U296" s="239" t="str">
        <f>IFERROR(VLOOKUP(U295,'P1'!$B:$AP,41,FALSE),"")</f>
        <v/>
      </c>
      <c r="V296" s="239" t="str">
        <f>IFERROR(VLOOKUP(V295,'P1'!$B:$AP,41,FALSE),"")</f>
        <v/>
      </c>
      <c r="W296" s="239" t="str">
        <f>IFERROR(VLOOKUP(W295,'P1'!$B:$AP,41,FALSE),"")</f>
        <v/>
      </c>
      <c r="X296" s="239" t="str">
        <f>IFERROR(VLOOKUP(X295,'P1'!$B:$AP,41,FALSE),"")</f>
        <v/>
      </c>
      <c r="Y296" s="239" t="str">
        <f>IFERROR(VLOOKUP(Y295,'P1'!$B:$AP,41,FALSE),"")</f>
        <v/>
      </c>
      <c r="Z296" s="239" t="str">
        <f>IFERROR(VLOOKUP(Z295,'P1'!$B:$AP,41,FALSE),"")</f>
        <v/>
      </c>
      <c r="AA296" s="239" t="str">
        <f>IFERROR(VLOOKUP(AA295,'P1'!$B:$AP,41,FALSE),"")</f>
        <v/>
      </c>
      <c r="AB296" s="239" t="str">
        <f>IFERROR(VLOOKUP(AB295,'P1'!$B:$AP,41,FALSE),"")</f>
        <v/>
      </c>
      <c r="AC296" s="239" t="str">
        <f>IFERROR(VLOOKUP(AC295,'P1'!$B:$AP,41,FALSE),"")</f>
        <v/>
      </c>
      <c r="AD296" s="239" t="str">
        <f>IFERROR(VLOOKUP(AD295,'P1'!$B:$AP,41,FALSE),"")</f>
        <v/>
      </c>
      <c r="AE296" s="239" t="str">
        <f>IFERROR(VLOOKUP(AE295,'P1'!$B:$AP,41,FALSE),"")</f>
        <v/>
      </c>
      <c r="AF296" s="239" t="str">
        <f>IFERROR(VLOOKUP(AF295,'P1'!$B:$AP,41,FALSE),"")</f>
        <v/>
      </c>
      <c r="AG296" s="239" t="str">
        <f>IFERROR(VLOOKUP(AG295,'P1'!$B:$AP,41,FALSE),"")</f>
        <v/>
      </c>
      <c r="AH296" s="239" t="str">
        <f>IFERROR(VLOOKUP(AH295,'P1'!$B:$AP,41,FALSE),"")</f>
        <v/>
      </c>
      <c r="AI296" s="239" t="str">
        <f>IFERROR(VLOOKUP(AI295,'P1'!$B:$AP,41,FALSE),"")</f>
        <v/>
      </c>
      <c r="AJ296" s="239" t="str">
        <f>IFERROR(VLOOKUP(AJ295,'P1'!$B:$AP,41,FALSE),"")</f>
        <v/>
      </c>
      <c r="AK296" s="239" t="str">
        <f>IFERROR(VLOOKUP(AK295,'P1'!$B:$AP,41,FALSE),"")</f>
        <v/>
      </c>
      <c r="AL296" s="239" t="str">
        <f>IFERROR(VLOOKUP(AL295,'P1'!$B:$AP,41,FALSE),"")</f>
        <v/>
      </c>
      <c r="AM296" s="239" t="str">
        <f>IFERROR(VLOOKUP(AM295,'P1'!$B:$AP,41,FALSE),"")</f>
        <v/>
      </c>
      <c r="AN296" s="588"/>
      <c r="AO296" s="564"/>
      <c r="AP296" s="592"/>
      <c r="AQ296" s="593"/>
      <c r="AR296" s="564"/>
      <c r="AU296" s="240" t="str">
        <f>IFERROR(IF($D295="□",ROUNDDOWN($AO295/$AK$7,1),ROUNDDOWN($AO295/$AK$9,1)),"")</f>
        <v/>
      </c>
      <c r="AV296" s="240" t="str">
        <f>IFERROR(IF($D295="□",ROUNDDOWN($AN295/$AO$7,1),ROUNDDOWN($AN295/$AO$9,1)),"")</f>
        <v/>
      </c>
      <c r="AX296" s="240" t="str">
        <f>IFERROR(IF($D295="□",(VLOOKUP(F295,'[8]ますた君 '!$C:$E,3,FALSE)/($AK$7*4)),(VLOOKUP(F295,'[8]ますた君 '!$C:$E,3,FALSE)/($AK$9*4))),"")</f>
        <v/>
      </c>
      <c r="AY296" s="240" t="str">
        <f>IFERROR(IF($D295="□",(VLOOKUP(F295,'[8]ますた君 '!$C:$E,3,FALSE)/$AO$7),(VLOOKUP(F295,'[8]ますた君 '!$C:$E,3,FALSE)/$AO$9)),"")</f>
        <v/>
      </c>
    </row>
    <row r="297" spans="1:51" ht="12" customHeight="1">
      <c r="A297" s="568"/>
      <c r="B297" s="571"/>
      <c r="C297" s="574"/>
      <c r="D297" s="577"/>
      <c r="E297" s="580"/>
      <c r="F297" s="585"/>
      <c r="G297" s="586"/>
      <c r="H297" s="241" t="s">
        <v>374</v>
      </c>
      <c r="I297" s="239" t="str">
        <f>IFERROR(VLOOKUP(I295,'P1'!$B:$AP,31,FALSE),"")</f>
        <v/>
      </c>
      <c r="J297" s="239" t="str">
        <f>IFERROR(VLOOKUP(J295,'P1'!$B:$AP,31,FALSE),"")</f>
        <v/>
      </c>
      <c r="K297" s="239" t="str">
        <f>IFERROR(VLOOKUP(K295,'P1'!$B:$AP,31,FALSE),"")</f>
        <v/>
      </c>
      <c r="L297" s="239" t="str">
        <f>IFERROR(VLOOKUP(L295,'P1'!$B:$AP,31,FALSE),"")</f>
        <v/>
      </c>
      <c r="M297" s="239" t="str">
        <f>IFERROR(VLOOKUP(M295,'P1'!$B:$AP,31,FALSE),"")</f>
        <v/>
      </c>
      <c r="N297" s="239" t="str">
        <f>IFERROR(VLOOKUP(N295,'P1'!$B:$AP,31,FALSE),"")</f>
        <v/>
      </c>
      <c r="O297" s="239" t="str">
        <f>IFERROR(VLOOKUP(O295,'P1'!$B:$AP,31,FALSE),"")</f>
        <v/>
      </c>
      <c r="P297" s="239" t="str">
        <f>IFERROR(VLOOKUP(P295,'P1'!$B:$AP,31,FALSE),"")</f>
        <v/>
      </c>
      <c r="Q297" s="239" t="str">
        <f>IFERROR(VLOOKUP(Q295,'P1'!$B:$AP,31,FALSE),"")</f>
        <v/>
      </c>
      <c r="R297" s="239" t="str">
        <f>IFERROR(VLOOKUP(R295,'P1'!$B:$AP,31,FALSE),"")</f>
        <v/>
      </c>
      <c r="S297" s="239" t="str">
        <f>IFERROR(VLOOKUP(S295,'P1'!$B:$AP,31,FALSE),"")</f>
        <v/>
      </c>
      <c r="T297" s="239" t="str">
        <f>IFERROR(VLOOKUP(T295,'P1'!$B:$AP,31,FALSE),"")</f>
        <v/>
      </c>
      <c r="U297" s="239" t="str">
        <f>IFERROR(VLOOKUP(U295,'P1'!$B:$AP,31,FALSE),"")</f>
        <v/>
      </c>
      <c r="V297" s="239" t="str">
        <f>IFERROR(VLOOKUP(V295,'P1'!$B:$AP,31,FALSE),"")</f>
        <v/>
      </c>
      <c r="W297" s="239" t="str">
        <f>IFERROR(VLOOKUP(W295,'P1'!$B:$AP,31,FALSE),"")</f>
        <v/>
      </c>
      <c r="X297" s="239" t="str">
        <f>IFERROR(VLOOKUP(X295,'P1'!$B:$AP,31,FALSE),"")</f>
        <v/>
      </c>
      <c r="Y297" s="239" t="str">
        <f>IFERROR(VLOOKUP(Y295,'P1'!$B:$AP,31,FALSE),"")</f>
        <v/>
      </c>
      <c r="Z297" s="239" t="str">
        <f>IFERROR(VLOOKUP(Z295,'P1'!$B:$AP,31,FALSE),"")</f>
        <v/>
      </c>
      <c r="AA297" s="239" t="str">
        <f>IFERROR(VLOOKUP(AA295,'P1'!$B:$AP,31,FALSE),"")</f>
        <v/>
      </c>
      <c r="AB297" s="239" t="str">
        <f>IFERROR(VLOOKUP(AB295,'P1'!$B:$AP,31,FALSE),"")</f>
        <v/>
      </c>
      <c r="AC297" s="239" t="str">
        <f>IFERROR(VLOOKUP(AC295,'P1'!$B:$AP,31,FALSE),"")</f>
        <v/>
      </c>
      <c r="AD297" s="239" t="str">
        <f>IFERROR(VLOOKUP(AD295,'P1'!$B:$AP,31,FALSE),"")</f>
        <v/>
      </c>
      <c r="AE297" s="239" t="str">
        <f>IFERROR(VLOOKUP(AE295,'P1'!$B:$AP,31,FALSE),"")</f>
        <v/>
      </c>
      <c r="AF297" s="239" t="str">
        <f>IFERROR(VLOOKUP(AF295,'P1'!$B:$AP,31,FALSE),"")</f>
        <v/>
      </c>
      <c r="AG297" s="239" t="str">
        <f>IFERROR(VLOOKUP(AG295,'P1'!$B:$AP,31,FALSE),"")</f>
        <v/>
      </c>
      <c r="AH297" s="239" t="str">
        <f>IFERROR(VLOOKUP(AH295,'P1'!$B:$AP,31,FALSE),"")</f>
        <v/>
      </c>
      <c r="AI297" s="239" t="str">
        <f>IFERROR(VLOOKUP(AI295,'P1'!$B:$AP,31,FALSE),"")</f>
        <v/>
      </c>
      <c r="AJ297" s="239" t="str">
        <f>IFERROR(VLOOKUP(AJ295,'P1'!$B:$AP,31,FALSE),"")</f>
        <v/>
      </c>
      <c r="AK297" s="239" t="str">
        <f>IFERROR(VLOOKUP(AK295,'P1'!$B:$AP,31,FALSE),"")</f>
        <v/>
      </c>
      <c r="AL297" s="239" t="str">
        <f>IFERROR(VLOOKUP(AL295,'P1'!$B:$AP,31,FALSE),"")</f>
        <v/>
      </c>
      <c r="AM297" s="239" t="str">
        <f>IFERROR(VLOOKUP(AM295,'P1'!$B:$AP,31,FALSE),"")</f>
        <v/>
      </c>
      <c r="AN297" s="589"/>
      <c r="AO297" s="565"/>
      <c r="AP297" s="594"/>
      <c r="AQ297" s="595"/>
      <c r="AR297" s="565"/>
      <c r="AU297" s="242"/>
      <c r="AV297" s="242"/>
      <c r="AX297" s="242"/>
      <c r="AY297" s="242"/>
    </row>
    <row r="298" spans="1:51" ht="12" customHeight="1">
      <c r="A298" s="566">
        <v>93</v>
      </c>
      <c r="B298" s="569"/>
      <c r="C298" s="572"/>
      <c r="D298" s="575" t="s">
        <v>243</v>
      </c>
      <c r="E298" s="578"/>
      <c r="F298" s="581"/>
      <c r="G298" s="582"/>
      <c r="H298" s="236" t="s">
        <v>368</v>
      </c>
      <c r="I298" s="483"/>
      <c r="J298" s="483"/>
      <c r="K298" s="483"/>
      <c r="L298" s="483"/>
      <c r="M298" s="483"/>
      <c r="N298" s="483"/>
      <c r="O298" s="483"/>
      <c r="P298" s="483"/>
      <c r="Q298" s="483"/>
      <c r="R298" s="483"/>
      <c r="S298" s="483"/>
      <c r="T298" s="483"/>
      <c r="U298" s="483"/>
      <c r="V298" s="483"/>
      <c r="W298" s="483"/>
      <c r="X298" s="483"/>
      <c r="Y298" s="483"/>
      <c r="Z298" s="483"/>
      <c r="AA298" s="483"/>
      <c r="AB298" s="483"/>
      <c r="AC298" s="483"/>
      <c r="AD298" s="483"/>
      <c r="AE298" s="483"/>
      <c r="AF298" s="483"/>
      <c r="AG298" s="483"/>
      <c r="AH298" s="483"/>
      <c r="AI298" s="483"/>
      <c r="AJ298" s="483"/>
      <c r="AK298" s="483"/>
      <c r="AL298" s="483"/>
      <c r="AM298" s="483"/>
      <c r="AN298" s="587">
        <f>+SUM(I299:AM300)</f>
        <v>0</v>
      </c>
      <c r="AO298" s="563">
        <f>IF($AN$4="４週",AN298/4,AN298/(DAY(EOMONTH($I$20,0))/7))</f>
        <v>0</v>
      </c>
      <c r="AP298" s="590"/>
      <c r="AQ298" s="591"/>
      <c r="AR298" s="563" t="str">
        <f>IF(AN287="４週",AU299,AV299)</f>
        <v/>
      </c>
      <c r="AU298" s="237" t="s">
        <v>369</v>
      </c>
      <c r="AV298" s="237" t="s">
        <v>370</v>
      </c>
      <c r="AX298" s="237" t="s">
        <v>371</v>
      </c>
      <c r="AY298" s="237" t="s">
        <v>372</v>
      </c>
    </row>
    <row r="299" spans="1:51" ht="12" customHeight="1">
      <c r="A299" s="567"/>
      <c r="B299" s="570"/>
      <c r="C299" s="573"/>
      <c r="D299" s="576"/>
      <c r="E299" s="579"/>
      <c r="F299" s="583"/>
      <c r="G299" s="584"/>
      <c r="H299" s="238" t="s">
        <v>373</v>
      </c>
      <c r="I299" s="239" t="str">
        <f>IFERROR(VLOOKUP(I298,'P1'!$B:$AP,41,FALSE),"")</f>
        <v/>
      </c>
      <c r="J299" s="239" t="str">
        <f>IFERROR(VLOOKUP(J298,'P1'!$B:$AP,41,FALSE),"")</f>
        <v/>
      </c>
      <c r="K299" s="239" t="str">
        <f>IFERROR(VLOOKUP(K298,'P1'!$B:$AP,41,FALSE),"")</f>
        <v/>
      </c>
      <c r="L299" s="239" t="str">
        <f>IFERROR(VLOOKUP(L298,'P1'!$B:$AP,41,FALSE),"")</f>
        <v/>
      </c>
      <c r="M299" s="239" t="str">
        <f>IFERROR(VLOOKUP(M298,'P1'!$B:$AP,41,FALSE),"")</f>
        <v/>
      </c>
      <c r="N299" s="239" t="str">
        <f>IFERROR(VLOOKUP(N298,'P1'!$B:$AP,41,FALSE),"")</f>
        <v/>
      </c>
      <c r="O299" s="239" t="str">
        <f>IFERROR(VLOOKUP(O298,'P1'!$B:$AP,41,FALSE),"")</f>
        <v/>
      </c>
      <c r="P299" s="239" t="str">
        <f>IFERROR(VLOOKUP(P298,'P1'!$B:$AP,41,FALSE),"")</f>
        <v/>
      </c>
      <c r="Q299" s="239" t="str">
        <f>IFERROR(VLOOKUP(Q298,'P1'!$B:$AP,41,FALSE),"")</f>
        <v/>
      </c>
      <c r="R299" s="239" t="str">
        <f>IFERROR(VLOOKUP(R298,'P1'!$B:$AP,41,FALSE),"")</f>
        <v/>
      </c>
      <c r="S299" s="239" t="str">
        <f>IFERROR(VLOOKUP(S298,'P1'!$B:$AP,41,FALSE),"")</f>
        <v/>
      </c>
      <c r="T299" s="239" t="str">
        <f>IFERROR(VLOOKUP(T298,'P1'!$B:$AP,41,FALSE),"")</f>
        <v/>
      </c>
      <c r="U299" s="239" t="str">
        <f>IFERROR(VLOOKUP(U298,'P1'!$B:$AP,41,FALSE),"")</f>
        <v/>
      </c>
      <c r="V299" s="239" t="str">
        <f>IFERROR(VLOOKUP(V298,'P1'!$B:$AP,41,FALSE),"")</f>
        <v/>
      </c>
      <c r="W299" s="239" t="str">
        <f>IFERROR(VLOOKUP(W298,'P1'!$B:$AP,41,FALSE),"")</f>
        <v/>
      </c>
      <c r="X299" s="239" t="str">
        <f>IFERROR(VLOOKUP(X298,'P1'!$B:$AP,41,FALSE),"")</f>
        <v/>
      </c>
      <c r="Y299" s="239" t="str">
        <f>IFERROR(VLOOKUP(Y298,'P1'!$B:$AP,41,FALSE),"")</f>
        <v/>
      </c>
      <c r="Z299" s="239" t="str">
        <f>IFERROR(VLOOKUP(Z298,'P1'!$B:$AP,41,FALSE),"")</f>
        <v/>
      </c>
      <c r="AA299" s="239" t="str">
        <f>IFERROR(VLOOKUP(AA298,'P1'!$B:$AP,41,FALSE),"")</f>
        <v/>
      </c>
      <c r="AB299" s="239" t="str">
        <f>IFERROR(VLOOKUP(AB298,'P1'!$B:$AP,41,FALSE),"")</f>
        <v/>
      </c>
      <c r="AC299" s="239" t="str">
        <f>IFERROR(VLOOKUP(AC298,'P1'!$B:$AP,41,FALSE),"")</f>
        <v/>
      </c>
      <c r="AD299" s="239" t="str">
        <f>IFERROR(VLOOKUP(AD298,'P1'!$B:$AP,41,FALSE),"")</f>
        <v/>
      </c>
      <c r="AE299" s="239" t="str">
        <f>IFERROR(VLOOKUP(AE298,'P1'!$B:$AP,41,FALSE),"")</f>
        <v/>
      </c>
      <c r="AF299" s="239" t="str">
        <f>IFERROR(VLOOKUP(AF298,'P1'!$B:$AP,41,FALSE),"")</f>
        <v/>
      </c>
      <c r="AG299" s="239" t="str">
        <f>IFERROR(VLOOKUP(AG298,'P1'!$B:$AP,41,FALSE),"")</f>
        <v/>
      </c>
      <c r="AH299" s="239" t="str">
        <f>IFERROR(VLOOKUP(AH298,'P1'!$B:$AP,41,FALSE),"")</f>
        <v/>
      </c>
      <c r="AI299" s="239" t="str">
        <f>IFERROR(VLOOKUP(AI298,'P1'!$B:$AP,41,FALSE),"")</f>
        <v/>
      </c>
      <c r="AJ299" s="239" t="str">
        <f>IFERROR(VLOOKUP(AJ298,'P1'!$B:$AP,41,FALSE),"")</f>
        <v/>
      </c>
      <c r="AK299" s="239" t="str">
        <f>IFERROR(VLOOKUP(AK298,'P1'!$B:$AP,41,FALSE),"")</f>
        <v/>
      </c>
      <c r="AL299" s="239" t="str">
        <f>IFERROR(VLOOKUP(AL298,'P1'!$B:$AP,41,FALSE),"")</f>
        <v/>
      </c>
      <c r="AM299" s="239" t="str">
        <f>IFERROR(VLOOKUP(AM298,'P1'!$B:$AP,41,FALSE),"")</f>
        <v/>
      </c>
      <c r="AN299" s="588"/>
      <c r="AO299" s="564"/>
      <c r="AP299" s="592"/>
      <c r="AQ299" s="593"/>
      <c r="AR299" s="564"/>
      <c r="AU299" s="240" t="str">
        <f>IFERROR(IF($D298="□",ROUNDDOWN($AO298/$AK$7,1),ROUNDDOWN($AO298/$AK$9,1)),"")</f>
        <v/>
      </c>
      <c r="AV299" s="240" t="str">
        <f>IFERROR(IF($D298="□",ROUNDDOWN($AN298/$AO$7,1),ROUNDDOWN($AN298/$AO$9,1)),"")</f>
        <v/>
      </c>
      <c r="AX299" s="240" t="str">
        <f>IFERROR(IF($D298="□",(VLOOKUP(F298,'[8]ますた君 '!$C:$E,3,FALSE)/($AK$7*4)),(VLOOKUP(F298,'[8]ますた君 '!$C:$E,3,FALSE)/($AK$9*4))),"")</f>
        <v/>
      </c>
      <c r="AY299" s="240" t="str">
        <f>IFERROR(IF($D298="□",(VLOOKUP(F298,'[8]ますた君 '!$C:$E,3,FALSE)/$AO$7),(VLOOKUP(F298,'[8]ますた君 '!$C:$E,3,FALSE)/$AO$9)),"")</f>
        <v/>
      </c>
    </row>
    <row r="300" spans="1:51" ht="12" customHeight="1">
      <c r="A300" s="568"/>
      <c r="B300" s="571"/>
      <c r="C300" s="574"/>
      <c r="D300" s="577"/>
      <c r="E300" s="580"/>
      <c r="F300" s="585"/>
      <c r="G300" s="586"/>
      <c r="H300" s="241" t="s">
        <v>374</v>
      </c>
      <c r="I300" s="239" t="str">
        <f>IFERROR(VLOOKUP(I298,'P1'!$B:$AP,31,FALSE),"")</f>
        <v/>
      </c>
      <c r="J300" s="239" t="str">
        <f>IFERROR(VLOOKUP(J298,'P1'!$B:$AP,31,FALSE),"")</f>
        <v/>
      </c>
      <c r="K300" s="239" t="str">
        <f>IFERROR(VLOOKUP(K298,'P1'!$B:$AP,31,FALSE),"")</f>
        <v/>
      </c>
      <c r="L300" s="239" t="str">
        <f>IFERROR(VLOOKUP(L298,'P1'!$B:$AP,31,FALSE),"")</f>
        <v/>
      </c>
      <c r="M300" s="239" t="str">
        <f>IFERROR(VLOOKUP(M298,'P1'!$B:$AP,31,FALSE),"")</f>
        <v/>
      </c>
      <c r="N300" s="239" t="str">
        <f>IFERROR(VLOOKUP(N298,'P1'!$B:$AP,31,FALSE),"")</f>
        <v/>
      </c>
      <c r="O300" s="239" t="str">
        <f>IFERROR(VLOOKUP(O298,'P1'!$B:$AP,31,FALSE),"")</f>
        <v/>
      </c>
      <c r="P300" s="239" t="str">
        <f>IFERROR(VLOOKUP(P298,'P1'!$B:$AP,31,FALSE),"")</f>
        <v/>
      </c>
      <c r="Q300" s="239" t="str">
        <f>IFERROR(VLOOKUP(Q298,'P1'!$B:$AP,31,FALSE),"")</f>
        <v/>
      </c>
      <c r="R300" s="239" t="str">
        <f>IFERROR(VLOOKUP(R298,'P1'!$B:$AP,31,FALSE),"")</f>
        <v/>
      </c>
      <c r="S300" s="239" t="str">
        <f>IFERROR(VLOOKUP(S298,'P1'!$B:$AP,31,FALSE),"")</f>
        <v/>
      </c>
      <c r="T300" s="239" t="str">
        <f>IFERROR(VLOOKUP(T298,'P1'!$B:$AP,31,FALSE),"")</f>
        <v/>
      </c>
      <c r="U300" s="239" t="str">
        <f>IFERROR(VLOOKUP(U298,'P1'!$B:$AP,31,FALSE),"")</f>
        <v/>
      </c>
      <c r="V300" s="239" t="str">
        <f>IFERROR(VLOOKUP(V298,'P1'!$B:$AP,31,FALSE),"")</f>
        <v/>
      </c>
      <c r="W300" s="239" t="str">
        <f>IFERROR(VLOOKUP(W298,'P1'!$B:$AP,31,FALSE),"")</f>
        <v/>
      </c>
      <c r="X300" s="239" t="str">
        <f>IFERROR(VLOOKUP(X298,'P1'!$B:$AP,31,FALSE),"")</f>
        <v/>
      </c>
      <c r="Y300" s="239" t="str">
        <f>IFERROR(VLOOKUP(Y298,'P1'!$B:$AP,31,FALSE),"")</f>
        <v/>
      </c>
      <c r="Z300" s="239" t="str">
        <f>IFERROR(VLOOKUP(Z298,'P1'!$B:$AP,31,FALSE),"")</f>
        <v/>
      </c>
      <c r="AA300" s="239" t="str">
        <f>IFERROR(VLOOKUP(AA298,'P1'!$B:$AP,31,FALSE),"")</f>
        <v/>
      </c>
      <c r="AB300" s="239" t="str">
        <f>IFERROR(VLOOKUP(AB298,'P1'!$B:$AP,31,FALSE),"")</f>
        <v/>
      </c>
      <c r="AC300" s="239" t="str">
        <f>IFERROR(VLOOKUP(AC298,'P1'!$B:$AP,31,FALSE),"")</f>
        <v/>
      </c>
      <c r="AD300" s="239" t="str">
        <f>IFERROR(VLOOKUP(AD298,'P1'!$B:$AP,31,FALSE),"")</f>
        <v/>
      </c>
      <c r="AE300" s="239" t="str">
        <f>IFERROR(VLOOKUP(AE298,'P1'!$B:$AP,31,FALSE),"")</f>
        <v/>
      </c>
      <c r="AF300" s="239" t="str">
        <f>IFERROR(VLOOKUP(AF298,'P1'!$B:$AP,31,FALSE),"")</f>
        <v/>
      </c>
      <c r="AG300" s="239" t="str">
        <f>IFERROR(VLOOKUP(AG298,'P1'!$B:$AP,31,FALSE),"")</f>
        <v/>
      </c>
      <c r="AH300" s="239" t="str">
        <f>IFERROR(VLOOKUP(AH298,'P1'!$B:$AP,31,FALSE),"")</f>
        <v/>
      </c>
      <c r="AI300" s="239" t="str">
        <f>IFERROR(VLOOKUP(AI298,'P1'!$B:$AP,31,FALSE),"")</f>
        <v/>
      </c>
      <c r="AJ300" s="239" t="str">
        <f>IFERROR(VLOOKUP(AJ298,'P1'!$B:$AP,31,FALSE),"")</f>
        <v/>
      </c>
      <c r="AK300" s="239" t="str">
        <f>IFERROR(VLOOKUP(AK298,'P1'!$B:$AP,31,FALSE),"")</f>
        <v/>
      </c>
      <c r="AL300" s="239" t="str">
        <f>IFERROR(VLOOKUP(AL298,'P1'!$B:$AP,31,FALSE),"")</f>
        <v/>
      </c>
      <c r="AM300" s="239" t="str">
        <f>IFERROR(VLOOKUP(AM298,'P1'!$B:$AP,31,FALSE),"")</f>
        <v/>
      </c>
      <c r="AN300" s="589"/>
      <c r="AO300" s="565"/>
      <c r="AP300" s="594"/>
      <c r="AQ300" s="595"/>
      <c r="AR300" s="565"/>
      <c r="AU300" s="242"/>
      <c r="AV300" s="242"/>
      <c r="AX300" s="242"/>
      <c r="AY300" s="242"/>
    </row>
    <row r="301" spans="1:51" ht="12" customHeight="1">
      <c r="A301" s="566">
        <v>94</v>
      </c>
      <c r="B301" s="569"/>
      <c r="C301" s="572"/>
      <c r="D301" s="575" t="s">
        <v>243</v>
      </c>
      <c r="E301" s="578"/>
      <c r="F301" s="581"/>
      <c r="G301" s="582"/>
      <c r="H301" s="236" t="s">
        <v>368</v>
      </c>
      <c r="I301" s="483"/>
      <c r="J301" s="483"/>
      <c r="K301" s="483"/>
      <c r="L301" s="483"/>
      <c r="M301" s="483"/>
      <c r="N301" s="483"/>
      <c r="O301" s="483"/>
      <c r="P301" s="483"/>
      <c r="Q301" s="483"/>
      <c r="R301" s="483"/>
      <c r="S301" s="483"/>
      <c r="T301" s="483"/>
      <c r="U301" s="483"/>
      <c r="V301" s="483"/>
      <c r="W301" s="483"/>
      <c r="X301" s="483"/>
      <c r="Y301" s="483"/>
      <c r="Z301" s="483"/>
      <c r="AA301" s="483"/>
      <c r="AB301" s="483"/>
      <c r="AC301" s="483"/>
      <c r="AD301" s="483"/>
      <c r="AE301" s="483"/>
      <c r="AF301" s="483"/>
      <c r="AG301" s="483"/>
      <c r="AH301" s="483"/>
      <c r="AI301" s="483"/>
      <c r="AJ301" s="483"/>
      <c r="AK301" s="483"/>
      <c r="AL301" s="483"/>
      <c r="AM301" s="483"/>
      <c r="AN301" s="587">
        <f>+SUM(I302:AM303)</f>
        <v>0</v>
      </c>
      <c r="AO301" s="563">
        <f>IF($AN$4="４週",AN301/4,AN301/(DAY(EOMONTH($I$20,0))/7))</f>
        <v>0</v>
      </c>
      <c r="AP301" s="590"/>
      <c r="AQ301" s="591"/>
      <c r="AR301" s="563" t="str">
        <f>IF(AN290="４週",AU302,AV302)</f>
        <v/>
      </c>
      <c r="AU301" s="237" t="s">
        <v>369</v>
      </c>
      <c r="AV301" s="237" t="s">
        <v>370</v>
      </c>
      <c r="AX301" s="237" t="s">
        <v>371</v>
      </c>
      <c r="AY301" s="237" t="s">
        <v>372</v>
      </c>
    </row>
    <row r="302" spans="1:51" ht="12" customHeight="1">
      <c r="A302" s="567"/>
      <c r="B302" s="570"/>
      <c r="C302" s="573"/>
      <c r="D302" s="576"/>
      <c r="E302" s="579"/>
      <c r="F302" s="583"/>
      <c r="G302" s="584"/>
      <c r="H302" s="238" t="s">
        <v>373</v>
      </c>
      <c r="I302" s="239" t="str">
        <f>IFERROR(VLOOKUP(I301,'P1'!$B:$AP,41,FALSE),"")</f>
        <v/>
      </c>
      <c r="J302" s="239" t="str">
        <f>IFERROR(VLOOKUP(J301,'P1'!$B:$AP,41,FALSE),"")</f>
        <v/>
      </c>
      <c r="K302" s="239" t="str">
        <f>IFERROR(VLOOKUP(K301,'P1'!$B:$AP,41,FALSE),"")</f>
        <v/>
      </c>
      <c r="L302" s="239" t="str">
        <f>IFERROR(VLOOKUP(L301,'P1'!$B:$AP,41,FALSE),"")</f>
        <v/>
      </c>
      <c r="M302" s="239" t="str">
        <f>IFERROR(VLOOKUP(M301,'P1'!$B:$AP,41,FALSE),"")</f>
        <v/>
      </c>
      <c r="N302" s="239" t="str">
        <f>IFERROR(VLOOKUP(N301,'P1'!$B:$AP,41,FALSE),"")</f>
        <v/>
      </c>
      <c r="O302" s="239" t="str">
        <f>IFERROR(VLOOKUP(O301,'P1'!$B:$AP,41,FALSE),"")</f>
        <v/>
      </c>
      <c r="P302" s="239" t="str">
        <f>IFERROR(VLOOKUP(P301,'P1'!$B:$AP,41,FALSE),"")</f>
        <v/>
      </c>
      <c r="Q302" s="239" t="str">
        <f>IFERROR(VLOOKUP(Q301,'P1'!$B:$AP,41,FALSE),"")</f>
        <v/>
      </c>
      <c r="R302" s="239" t="str">
        <f>IFERROR(VLOOKUP(R301,'P1'!$B:$AP,41,FALSE),"")</f>
        <v/>
      </c>
      <c r="S302" s="239" t="str">
        <f>IFERROR(VLOOKUP(S301,'P1'!$B:$AP,41,FALSE),"")</f>
        <v/>
      </c>
      <c r="T302" s="239" t="str">
        <f>IFERROR(VLOOKUP(T301,'P1'!$B:$AP,41,FALSE),"")</f>
        <v/>
      </c>
      <c r="U302" s="239" t="str">
        <f>IFERROR(VLOOKUP(U301,'P1'!$B:$AP,41,FALSE),"")</f>
        <v/>
      </c>
      <c r="V302" s="239" t="str">
        <f>IFERROR(VLOOKUP(V301,'P1'!$B:$AP,41,FALSE),"")</f>
        <v/>
      </c>
      <c r="W302" s="239" t="str">
        <f>IFERROR(VLOOKUP(W301,'P1'!$B:$AP,41,FALSE),"")</f>
        <v/>
      </c>
      <c r="X302" s="239" t="str">
        <f>IFERROR(VLOOKUP(X301,'P1'!$B:$AP,41,FALSE),"")</f>
        <v/>
      </c>
      <c r="Y302" s="239" t="str">
        <f>IFERROR(VLOOKUP(Y301,'P1'!$B:$AP,41,FALSE),"")</f>
        <v/>
      </c>
      <c r="Z302" s="239" t="str">
        <f>IFERROR(VLOOKUP(Z301,'P1'!$B:$AP,41,FALSE),"")</f>
        <v/>
      </c>
      <c r="AA302" s="239" t="str">
        <f>IFERROR(VLOOKUP(AA301,'P1'!$B:$AP,41,FALSE),"")</f>
        <v/>
      </c>
      <c r="AB302" s="239" t="str">
        <f>IFERROR(VLOOKUP(AB301,'P1'!$B:$AP,41,FALSE),"")</f>
        <v/>
      </c>
      <c r="AC302" s="239" t="str">
        <f>IFERROR(VLOOKUP(AC301,'P1'!$B:$AP,41,FALSE),"")</f>
        <v/>
      </c>
      <c r="AD302" s="239" t="str">
        <f>IFERROR(VLOOKUP(AD301,'P1'!$B:$AP,41,FALSE),"")</f>
        <v/>
      </c>
      <c r="AE302" s="239" t="str">
        <f>IFERROR(VLOOKUP(AE301,'P1'!$B:$AP,41,FALSE),"")</f>
        <v/>
      </c>
      <c r="AF302" s="239" t="str">
        <f>IFERROR(VLOOKUP(AF301,'P1'!$B:$AP,41,FALSE),"")</f>
        <v/>
      </c>
      <c r="AG302" s="239" t="str">
        <f>IFERROR(VLOOKUP(AG301,'P1'!$B:$AP,41,FALSE),"")</f>
        <v/>
      </c>
      <c r="AH302" s="239" t="str">
        <f>IFERROR(VLOOKUP(AH301,'P1'!$B:$AP,41,FALSE),"")</f>
        <v/>
      </c>
      <c r="AI302" s="239" t="str">
        <f>IFERROR(VLOOKUP(AI301,'P1'!$B:$AP,41,FALSE),"")</f>
        <v/>
      </c>
      <c r="AJ302" s="239" t="str">
        <f>IFERROR(VLOOKUP(AJ301,'P1'!$B:$AP,41,FALSE),"")</f>
        <v/>
      </c>
      <c r="AK302" s="239" t="str">
        <f>IFERROR(VLOOKUP(AK301,'P1'!$B:$AP,41,FALSE),"")</f>
        <v/>
      </c>
      <c r="AL302" s="239" t="str">
        <f>IFERROR(VLOOKUP(AL301,'P1'!$B:$AP,41,FALSE),"")</f>
        <v/>
      </c>
      <c r="AM302" s="239" t="str">
        <f>IFERROR(VLOOKUP(AM301,'P1'!$B:$AP,41,FALSE),"")</f>
        <v/>
      </c>
      <c r="AN302" s="588"/>
      <c r="AO302" s="564"/>
      <c r="AP302" s="592"/>
      <c r="AQ302" s="593"/>
      <c r="AR302" s="564"/>
      <c r="AU302" s="240" t="str">
        <f>IFERROR(IF($D301="□",ROUNDDOWN($AO301/$AK$7,1),ROUNDDOWN($AO301/$AK$9,1)),"")</f>
        <v/>
      </c>
      <c r="AV302" s="240" t="str">
        <f>IFERROR(IF($D301="□",ROUNDDOWN($AN301/$AO$7,1),ROUNDDOWN($AN301/$AO$9,1)),"")</f>
        <v/>
      </c>
      <c r="AX302" s="240" t="str">
        <f>IFERROR(IF($D301="□",(VLOOKUP(F301,'[8]ますた君 '!$C:$E,3,FALSE)/($AK$7*4)),(VLOOKUP(F301,'[8]ますた君 '!$C:$E,3,FALSE)/($AK$9*4))),"")</f>
        <v/>
      </c>
      <c r="AY302" s="240" t="str">
        <f>IFERROR(IF($D301="□",(VLOOKUP(F301,'[8]ますた君 '!$C:$E,3,FALSE)/$AO$7),(VLOOKUP(F301,'[8]ますた君 '!$C:$E,3,FALSE)/$AO$9)),"")</f>
        <v/>
      </c>
    </row>
    <row r="303" spans="1:51" ht="12" customHeight="1">
      <c r="A303" s="568"/>
      <c r="B303" s="571"/>
      <c r="C303" s="574"/>
      <c r="D303" s="577"/>
      <c r="E303" s="580"/>
      <c r="F303" s="585"/>
      <c r="G303" s="586"/>
      <c r="H303" s="241" t="s">
        <v>374</v>
      </c>
      <c r="I303" s="243" t="str">
        <f>IFERROR(VLOOKUP(I301,'P1'!$B:$AP,31,FALSE),"")</f>
        <v/>
      </c>
      <c r="J303" s="239" t="str">
        <f>IFERROR(VLOOKUP(J301,'P1'!$B:$AP,31,FALSE),"")</f>
        <v/>
      </c>
      <c r="K303" s="239" t="str">
        <f>IFERROR(VLOOKUP(K301,'P1'!$B:$AP,31,FALSE),"")</f>
        <v/>
      </c>
      <c r="L303" s="239" t="str">
        <f>IFERROR(VLOOKUP(L301,'P1'!$B:$AP,31,FALSE),"")</f>
        <v/>
      </c>
      <c r="M303" s="239" t="str">
        <f>IFERROR(VLOOKUP(M301,'P1'!$B:$AP,31,FALSE),"")</f>
        <v/>
      </c>
      <c r="N303" s="239" t="str">
        <f>IFERROR(VLOOKUP(N301,'P1'!$B:$AP,31,FALSE),"")</f>
        <v/>
      </c>
      <c r="O303" s="239" t="str">
        <f>IFERROR(VLOOKUP(O301,'P1'!$B:$AP,31,FALSE),"")</f>
        <v/>
      </c>
      <c r="P303" s="239" t="str">
        <f>IFERROR(VLOOKUP(P301,'P1'!$B:$AP,31,FALSE),"")</f>
        <v/>
      </c>
      <c r="Q303" s="239" t="str">
        <f>IFERROR(VLOOKUP(Q301,'P1'!$B:$AP,31,FALSE),"")</f>
        <v/>
      </c>
      <c r="R303" s="239" t="str">
        <f>IFERROR(VLOOKUP(R301,'P1'!$B:$AP,31,FALSE),"")</f>
        <v/>
      </c>
      <c r="S303" s="239" t="str">
        <f>IFERROR(VLOOKUP(S301,'P1'!$B:$AP,31,FALSE),"")</f>
        <v/>
      </c>
      <c r="T303" s="239" t="str">
        <f>IFERROR(VLOOKUP(T301,'P1'!$B:$AP,31,FALSE),"")</f>
        <v/>
      </c>
      <c r="U303" s="239" t="str">
        <f>IFERROR(VLOOKUP(U301,'P1'!$B:$AP,31,FALSE),"")</f>
        <v/>
      </c>
      <c r="V303" s="239" t="str">
        <f>IFERROR(VLOOKUP(V301,'P1'!$B:$AP,31,FALSE),"")</f>
        <v/>
      </c>
      <c r="W303" s="239" t="str">
        <f>IFERROR(VLOOKUP(W301,'P1'!$B:$AP,31,FALSE),"")</f>
        <v/>
      </c>
      <c r="X303" s="239" t="str">
        <f>IFERROR(VLOOKUP(X301,'P1'!$B:$AP,31,FALSE),"")</f>
        <v/>
      </c>
      <c r="Y303" s="239" t="str">
        <f>IFERROR(VLOOKUP(Y301,'P1'!$B:$AP,31,FALSE),"")</f>
        <v/>
      </c>
      <c r="Z303" s="239" t="str">
        <f>IFERROR(VLOOKUP(Z301,'P1'!$B:$AP,31,FALSE),"")</f>
        <v/>
      </c>
      <c r="AA303" s="239" t="str">
        <f>IFERROR(VLOOKUP(AA301,'P1'!$B:$AP,31,FALSE),"")</f>
        <v/>
      </c>
      <c r="AB303" s="239" t="str">
        <f>IFERROR(VLOOKUP(AB301,'P1'!$B:$AP,31,FALSE),"")</f>
        <v/>
      </c>
      <c r="AC303" s="239" t="str">
        <f>IFERROR(VLOOKUP(AC301,'P1'!$B:$AP,31,FALSE),"")</f>
        <v/>
      </c>
      <c r="AD303" s="239" t="str">
        <f>IFERROR(VLOOKUP(AD301,'P1'!$B:$AP,31,FALSE),"")</f>
        <v/>
      </c>
      <c r="AE303" s="239" t="str">
        <f>IFERROR(VLOOKUP(AE301,'P1'!$B:$AP,31,FALSE),"")</f>
        <v/>
      </c>
      <c r="AF303" s="239" t="str">
        <f>IFERROR(VLOOKUP(AF301,'P1'!$B:$AP,31,FALSE),"")</f>
        <v/>
      </c>
      <c r="AG303" s="239" t="str">
        <f>IFERROR(VLOOKUP(AG301,'P1'!$B:$AP,31,FALSE),"")</f>
        <v/>
      </c>
      <c r="AH303" s="239" t="str">
        <f>IFERROR(VLOOKUP(AH301,'P1'!$B:$AP,31,FALSE),"")</f>
        <v/>
      </c>
      <c r="AI303" s="239" t="str">
        <f>IFERROR(VLOOKUP(AI301,'P1'!$B:$AP,31,FALSE),"")</f>
        <v/>
      </c>
      <c r="AJ303" s="239" t="str">
        <f>IFERROR(VLOOKUP(AJ301,'P1'!$B:$AP,31,FALSE),"")</f>
        <v/>
      </c>
      <c r="AK303" s="239" t="str">
        <f>IFERROR(VLOOKUP(AK301,'P1'!$B:$AP,31,FALSE),"")</f>
        <v/>
      </c>
      <c r="AL303" s="239" t="str">
        <f>IFERROR(VLOOKUP(AL301,'P1'!$B:$AP,31,FALSE),"")</f>
        <v/>
      </c>
      <c r="AM303" s="239" t="str">
        <f>IFERROR(VLOOKUP(AM301,'P1'!$B:$AP,31,FALSE),"")</f>
        <v/>
      </c>
      <c r="AN303" s="589"/>
      <c r="AO303" s="565"/>
      <c r="AP303" s="594"/>
      <c r="AQ303" s="595"/>
      <c r="AR303" s="565"/>
      <c r="AU303" s="242"/>
      <c r="AV303" s="242"/>
      <c r="AX303" s="242"/>
      <c r="AY303" s="242"/>
    </row>
    <row r="304" spans="1:51" ht="12" customHeight="1">
      <c r="A304" s="566">
        <v>95</v>
      </c>
      <c r="B304" s="569"/>
      <c r="C304" s="572"/>
      <c r="D304" s="575" t="s">
        <v>243</v>
      </c>
      <c r="E304" s="578"/>
      <c r="F304" s="581"/>
      <c r="G304" s="582"/>
      <c r="H304" s="236" t="s">
        <v>368</v>
      </c>
      <c r="I304" s="483"/>
      <c r="J304" s="483"/>
      <c r="K304" s="483"/>
      <c r="L304" s="483"/>
      <c r="M304" s="483"/>
      <c r="N304" s="483"/>
      <c r="O304" s="483"/>
      <c r="P304" s="483"/>
      <c r="Q304" s="483"/>
      <c r="R304" s="483"/>
      <c r="S304" s="483"/>
      <c r="T304" s="483"/>
      <c r="U304" s="483"/>
      <c r="V304" s="483"/>
      <c r="W304" s="483"/>
      <c r="X304" s="483"/>
      <c r="Y304" s="483"/>
      <c r="Z304" s="483"/>
      <c r="AA304" s="483"/>
      <c r="AB304" s="483"/>
      <c r="AC304" s="483"/>
      <c r="AD304" s="483"/>
      <c r="AE304" s="483"/>
      <c r="AF304" s="483"/>
      <c r="AG304" s="483"/>
      <c r="AH304" s="483"/>
      <c r="AI304" s="483"/>
      <c r="AJ304" s="483"/>
      <c r="AK304" s="483"/>
      <c r="AL304" s="483"/>
      <c r="AM304" s="483"/>
      <c r="AN304" s="587">
        <f>+SUM(I305:AM306)</f>
        <v>0</v>
      </c>
      <c r="AO304" s="563">
        <f>IF($AN$4="４週",AN304/4,AN304/(DAY(EOMONTH($I$20,0))/7))</f>
        <v>0</v>
      </c>
      <c r="AP304" s="590"/>
      <c r="AQ304" s="591"/>
      <c r="AR304" s="563" t="str">
        <f>IF(AN293="４週",AU305,AV305)</f>
        <v/>
      </c>
      <c r="AU304" s="237" t="s">
        <v>369</v>
      </c>
      <c r="AV304" s="237" t="s">
        <v>370</v>
      </c>
      <c r="AX304" s="237" t="s">
        <v>371</v>
      </c>
      <c r="AY304" s="237" t="s">
        <v>372</v>
      </c>
    </row>
    <row r="305" spans="1:51" ht="12" customHeight="1">
      <c r="A305" s="567"/>
      <c r="B305" s="570"/>
      <c r="C305" s="573"/>
      <c r="D305" s="576"/>
      <c r="E305" s="579"/>
      <c r="F305" s="583"/>
      <c r="G305" s="584"/>
      <c r="H305" s="238" t="s">
        <v>373</v>
      </c>
      <c r="I305" s="239" t="str">
        <f>IFERROR(VLOOKUP(I304,'P1'!$B:$AP,41,FALSE),"")</f>
        <v/>
      </c>
      <c r="J305" s="239" t="str">
        <f>IFERROR(VLOOKUP(J304,'P1'!$B:$AP,41,FALSE),"")</f>
        <v/>
      </c>
      <c r="K305" s="239" t="str">
        <f>IFERROR(VLOOKUP(K304,'P1'!$B:$AP,41,FALSE),"")</f>
        <v/>
      </c>
      <c r="L305" s="239" t="str">
        <f>IFERROR(VLOOKUP(L304,'P1'!$B:$AP,41,FALSE),"")</f>
        <v/>
      </c>
      <c r="M305" s="239" t="str">
        <f>IFERROR(VLOOKUP(M304,'P1'!$B:$AP,41,FALSE),"")</f>
        <v/>
      </c>
      <c r="N305" s="239" t="str">
        <f>IFERROR(VLOOKUP(N304,'P1'!$B:$AP,41,FALSE),"")</f>
        <v/>
      </c>
      <c r="O305" s="239" t="str">
        <f>IFERROR(VLOOKUP(O304,'P1'!$B:$AP,41,FALSE),"")</f>
        <v/>
      </c>
      <c r="P305" s="239" t="str">
        <f>IFERROR(VLOOKUP(P304,'P1'!$B:$AP,41,FALSE),"")</f>
        <v/>
      </c>
      <c r="Q305" s="239" t="str">
        <f>IFERROR(VLOOKUP(Q304,'P1'!$B:$AP,41,FALSE),"")</f>
        <v/>
      </c>
      <c r="R305" s="239" t="str">
        <f>IFERROR(VLOOKUP(R304,'P1'!$B:$AP,41,FALSE),"")</f>
        <v/>
      </c>
      <c r="S305" s="239" t="str">
        <f>IFERROR(VLOOKUP(S304,'P1'!$B:$AP,41,FALSE),"")</f>
        <v/>
      </c>
      <c r="T305" s="239" t="str">
        <f>IFERROR(VLOOKUP(T304,'P1'!$B:$AP,41,FALSE),"")</f>
        <v/>
      </c>
      <c r="U305" s="239" t="str">
        <f>IFERROR(VLOOKUP(U304,'P1'!$B:$AP,41,FALSE),"")</f>
        <v/>
      </c>
      <c r="V305" s="239" t="str">
        <f>IFERROR(VLOOKUP(V304,'P1'!$B:$AP,41,FALSE),"")</f>
        <v/>
      </c>
      <c r="W305" s="239" t="str">
        <f>IFERROR(VLOOKUP(W304,'P1'!$B:$AP,41,FALSE),"")</f>
        <v/>
      </c>
      <c r="X305" s="239" t="str">
        <f>IFERROR(VLOOKUP(X304,'P1'!$B:$AP,41,FALSE),"")</f>
        <v/>
      </c>
      <c r="Y305" s="239" t="str">
        <f>IFERROR(VLOOKUP(Y304,'P1'!$B:$AP,41,FALSE),"")</f>
        <v/>
      </c>
      <c r="Z305" s="239" t="str">
        <f>IFERROR(VLOOKUP(Z304,'P1'!$B:$AP,41,FALSE),"")</f>
        <v/>
      </c>
      <c r="AA305" s="239" t="str">
        <f>IFERROR(VLOOKUP(AA304,'P1'!$B:$AP,41,FALSE),"")</f>
        <v/>
      </c>
      <c r="AB305" s="239" t="str">
        <f>IFERROR(VLOOKUP(AB304,'P1'!$B:$AP,41,FALSE),"")</f>
        <v/>
      </c>
      <c r="AC305" s="239" t="str">
        <f>IFERROR(VLOOKUP(AC304,'P1'!$B:$AP,41,FALSE),"")</f>
        <v/>
      </c>
      <c r="AD305" s="239" t="str">
        <f>IFERROR(VLOOKUP(AD304,'P1'!$B:$AP,41,FALSE),"")</f>
        <v/>
      </c>
      <c r="AE305" s="239" t="str">
        <f>IFERROR(VLOOKUP(AE304,'P1'!$B:$AP,41,FALSE),"")</f>
        <v/>
      </c>
      <c r="AF305" s="239" t="str">
        <f>IFERROR(VLOOKUP(AF304,'P1'!$B:$AP,41,FALSE),"")</f>
        <v/>
      </c>
      <c r="AG305" s="239" t="str">
        <f>IFERROR(VLOOKUP(AG304,'P1'!$B:$AP,41,FALSE),"")</f>
        <v/>
      </c>
      <c r="AH305" s="239" t="str">
        <f>IFERROR(VLOOKUP(AH304,'P1'!$B:$AP,41,FALSE),"")</f>
        <v/>
      </c>
      <c r="AI305" s="239" t="str">
        <f>IFERROR(VLOOKUP(AI304,'P1'!$B:$AP,41,FALSE),"")</f>
        <v/>
      </c>
      <c r="AJ305" s="239" t="str">
        <f>IFERROR(VLOOKUP(AJ304,'P1'!$B:$AP,41,FALSE),"")</f>
        <v/>
      </c>
      <c r="AK305" s="239" t="str">
        <f>IFERROR(VLOOKUP(AK304,'P1'!$B:$AP,41,FALSE),"")</f>
        <v/>
      </c>
      <c r="AL305" s="239" t="str">
        <f>IFERROR(VLOOKUP(AL304,'P1'!$B:$AP,41,FALSE),"")</f>
        <v/>
      </c>
      <c r="AM305" s="239" t="str">
        <f>IFERROR(VLOOKUP(AM304,'P1'!$B:$AP,41,FALSE),"")</f>
        <v/>
      </c>
      <c r="AN305" s="588"/>
      <c r="AO305" s="564"/>
      <c r="AP305" s="592"/>
      <c r="AQ305" s="593"/>
      <c r="AR305" s="564"/>
      <c r="AU305" s="240" t="str">
        <f>IFERROR(IF($D304="□",ROUNDDOWN($AO304/$AK$7,1),ROUNDDOWN($AO304/$AK$9,1)),"")</f>
        <v/>
      </c>
      <c r="AV305" s="240" t="str">
        <f>IFERROR(IF($D304="□",ROUNDDOWN($AN304/$AO$7,1),ROUNDDOWN($AN304/$AO$9,1)),"")</f>
        <v/>
      </c>
      <c r="AX305" s="240" t="str">
        <f>IFERROR(IF($D304="□",(VLOOKUP(F304,'[8]ますた君 '!$C:$E,3,FALSE)/($AK$7*4)),(VLOOKUP(F304,'[8]ますた君 '!$C:$E,3,FALSE)/($AK$9*4))),"")</f>
        <v/>
      </c>
      <c r="AY305" s="240" t="str">
        <f>IFERROR(IF($D304="□",(VLOOKUP(F304,'[8]ますた君 '!$C:$E,3,FALSE)/$AO$7),(VLOOKUP(F304,'[8]ますた君 '!$C:$E,3,FALSE)/$AO$9)),"")</f>
        <v/>
      </c>
    </row>
    <row r="306" spans="1:51" ht="12" customHeight="1">
      <c r="A306" s="568"/>
      <c r="B306" s="571"/>
      <c r="C306" s="574"/>
      <c r="D306" s="577"/>
      <c r="E306" s="580"/>
      <c r="F306" s="585"/>
      <c r="G306" s="586"/>
      <c r="H306" s="241" t="s">
        <v>374</v>
      </c>
      <c r="I306" s="239" t="str">
        <f>IFERROR(VLOOKUP(I304,'P1'!$B:$AP,31,FALSE),"")</f>
        <v/>
      </c>
      <c r="J306" s="239" t="str">
        <f>IFERROR(VLOOKUP(J304,'P1'!$B:$AP,31,FALSE),"")</f>
        <v/>
      </c>
      <c r="K306" s="239" t="str">
        <f>IFERROR(VLOOKUP(K304,'P1'!$B:$AP,31,FALSE),"")</f>
        <v/>
      </c>
      <c r="L306" s="239" t="str">
        <f>IFERROR(VLOOKUP(L304,'P1'!$B:$AP,31,FALSE),"")</f>
        <v/>
      </c>
      <c r="M306" s="239" t="str">
        <f>IFERROR(VLOOKUP(M304,'P1'!$B:$AP,31,FALSE),"")</f>
        <v/>
      </c>
      <c r="N306" s="239" t="str">
        <f>IFERROR(VLOOKUP(N304,'P1'!$B:$AP,31,FALSE),"")</f>
        <v/>
      </c>
      <c r="O306" s="239" t="str">
        <f>IFERROR(VLOOKUP(O304,'P1'!$B:$AP,31,FALSE),"")</f>
        <v/>
      </c>
      <c r="P306" s="239" t="str">
        <f>IFERROR(VLOOKUP(P304,'P1'!$B:$AP,31,FALSE),"")</f>
        <v/>
      </c>
      <c r="Q306" s="239" t="str">
        <f>IFERROR(VLOOKUP(Q304,'P1'!$B:$AP,31,FALSE),"")</f>
        <v/>
      </c>
      <c r="R306" s="239" t="str">
        <f>IFERROR(VLOOKUP(R304,'P1'!$B:$AP,31,FALSE),"")</f>
        <v/>
      </c>
      <c r="S306" s="239" t="str">
        <f>IFERROR(VLOOKUP(S304,'P1'!$B:$AP,31,FALSE),"")</f>
        <v/>
      </c>
      <c r="T306" s="239" t="str">
        <f>IFERROR(VLOOKUP(T304,'P1'!$B:$AP,31,FALSE),"")</f>
        <v/>
      </c>
      <c r="U306" s="239" t="str">
        <f>IFERROR(VLOOKUP(U304,'P1'!$B:$AP,31,FALSE),"")</f>
        <v/>
      </c>
      <c r="V306" s="239" t="str">
        <f>IFERROR(VLOOKUP(V304,'P1'!$B:$AP,31,FALSE),"")</f>
        <v/>
      </c>
      <c r="W306" s="239" t="str">
        <f>IFERROR(VLOOKUP(W304,'P1'!$B:$AP,31,FALSE),"")</f>
        <v/>
      </c>
      <c r="X306" s="239" t="str">
        <f>IFERROR(VLOOKUP(X304,'P1'!$B:$AP,31,FALSE),"")</f>
        <v/>
      </c>
      <c r="Y306" s="239" t="str">
        <f>IFERROR(VLOOKUP(Y304,'P1'!$B:$AP,31,FALSE),"")</f>
        <v/>
      </c>
      <c r="Z306" s="239" t="str">
        <f>IFERROR(VLOOKUP(Z304,'P1'!$B:$AP,31,FALSE),"")</f>
        <v/>
      </c>
      <c r="AA306" s="239" t="str">
        <f>IFERROR(VLOOKUP(AA304,'P1'!$B:$AP,31,FALSE),"")</f>
        <v/>
      </c>
      <c r="AB306" s="239" t="str">
        <f>IFERROR(VLOOKUP(AB304,'P1'!$B:$AP,31,FALSE),"")</f>
        <v/>
      </c>
      <c r="AC306" s="239" t="str">
        <f>IFERROR(VLOOKUP(AC304,'P1'!$B:$AP,31,FALSE),"")</f>
        <v/>
      </c>
      <c r="AD306" s="239" t="str">
        <f>IFERROR(VLOOKUP(AD304,'P1'!$B:$AP,31,FALSE),"")</f>
        <v/>
      </c>
      <c r="AE306" s="239" t="str">
        <f>IFERROR(VLOOKUP(AE304,'P1'!$B:$AP,31,FALSE),"")</f>
        <v/>
      </c>
      <c r="AF306" s="239" t="str">
        <f>IFERROR(VLOOKUP(AF304,'P1'!$B:$AP,31,FALSE),"")</f>
        <v/>
      </c>
      <c r="AG306" s="239" t="str">
        <f>IFERROR(VLOOKUP(AG304,'P1'!$B:$AP,31,FALSE),"")</f>
        <v/>
      </c>
      <c r="AH306" s="239" t="str">
        <f>IFERROR(VLOOKUP(AH304,'P1'!$B:$AP,31,FALSE),"")</f>
        <v/>
      </c>
      <c r="AI306" s="239" t="str">
        <f>IFERROR(VLOOKUP(AI304,'P1'!$B:$AP,31,FALSE),"")</f>
        <v/>
      </c>
      <c r="AJ306" s="239" t="str">
        <f>IFERROR(VLOOKUP(AJ304,'P1'!$B:$AP,31,FALSE),"")</f>
        <v/>
      </c>
      <c r="AK306" s="239" t="str">
        <f>IFERROR(VLOOKUP(AK304,'P1'!$B:$AP,31,FALSE),"")</f>
        <v/>
      </c>
      <c r="AL306" s="239" t="str">
        <f>IFERROR(VLOOKUP(AL304,'P1'!$B:$AP,31,FALSE),"")</f>
        <v/>
      </c>
      <c r="AM306" s="239" t="str">
        <f>IFERROR(VLOOKUP(AM304,'P1'!$B:$AP,31,FALSE),"")</f>
        <v/>
      </c>
      <c r="AN306" s="589"/>
      <c r="AO306" s="565"/>
      <c r="AP306" s="594"/>
      <c r="AQ306" s="595"/>
      <c r="AR306" s="565"/>
      <c r="AU306" s="242"/>
      <c r="AV306" s="242"/>
      <c r="AX306" s="242"/>
      <c r="AY306" s="242"/>
    </row>
    <row r="307" spans="1:51" ht="12" customHeight="1">
      <c r="A307" s="566">
        <v>96</v>
      </c>
      <c r="B307" s="569"/>
      <c r="C307" s="572"/>
      <c r="D307" s="575" t="s">
        <v>243</v>
      </c>
      <c r="E307" s="578"/>
      <c r="F307" s="581"/>
      <c r="G307" s="582"/>
      <c r="H307" s="236" t="s">
        <v>368</v>
      </c>
      <c r="I307" s="483"/>
      <c r="J307" s="483"/>
      <c r="K307" s="483"/>
      <c r="L307" s="483"/>
      <c r="M307" s="483"/>
      <c r="N307" s="483"/>
      <c r="O307" s="483"/>
      <c r="P307" s="483"/>
      <c r="Q307" s="483"/>
      <c r="R307" s="483"/>
      <c r="S307" s="483"/>
      <c r="T307" s="483"/>
      <c r="U307" s="483"/>
      <c r="V307" s="483"/>
      <c r="W307" s="483"/>
      <c r="X307" s="483"/>
      <c r="Y307" s="483"/>
      <c r="Z307" s="483"/>
      <c r="AA307" s="483"/>
      <c r="AB307" s="483"/>
      <c r="AC307" s="483"/>
      <c r="AD307" s="483"/>
      <c r="AE307" s="483"/>
      <c r="AF307" s="483"/>
      <c r="AG307" s="483"/>
      <c r="AH307" s="483"/>
      <c r="AI307" s="483"/>
      <c r="AJ307" s="483"/>
      <c r="AK307" s="483"/>
      <c r="AL307" s="483"/>
      <c r="AM307" s="483"/>
      <c r="AN307" s="587">
        <f>+SUM(I308:AM309)</f>
        <v>0</v>
      </c>
      <c r="AO307" s="563">
        <f>IF($AN$4="４週",AN307/4,AN307/(DAY(EOMONTH($I$20,0))/7))</f>
        <v>0</v>
      </c>
      <c r="AP307" s="590"/>
      <c r="AQ307" s="591"/>
      <c r="AR307" s="563" t="str">
        <f>IF(AN296="４週",AU308,AV308)</f>
        <v/>
      </c>
      <c r="AU307" s="237" t="s">
        <v>369</v>
      </c>
      <c r="AV307" s="237" t="s">
        <v>370</v>
      </c>
      <c r="AX307" s="237" t="s">
        <v>371</v>
      </c>
      <c r="AY307" s="237" t="s">
        <v>372</v>
      </c>
    </row>
    <row r="308" spans="1:51" ht="12" customHeight="1">
      <c r="A308" s="567"/>
      <c r="B308" s="570"/>
      <c r="C308" s="573"/>
      <c r="D308" s="576"/>
      <c r="E308" s="579"/>
      <c r="F308" s="583"/>
      <c r="G308" s="584"/>
      <c r="H308" s="238" t="s">
        <v>373</v>
      </c>
      <c r="I308" s="239" t="str">
        <f>IFERROR(VLOOKUP(I307,'P1'!$B:$AP,41,FALSE),"")</f>
        <v/>
      </c>
      <c r="J308" s="239" t="str">
        <f>IFERROR(VLOOKUP(J307,'P1'!$B:$AP,41,FALSE),"")</f>
        <v/>
      </c>
      <c r="K308" s="239" t="str">
        <f>IFERROR(VLOOKUP(K307,'P1'!$B:$AP,41,FALSE),"")</f>
        <v/>
      </c>
      <c r="L308" s="239" t="str">
        <f>IFERROR(VLOOKUP(L307,'P1'!$B:$AP,41,FALSE),"")</f>
        <v/>
      </c>
      <c r="M308" s="239" t="str">
        <f>IFERROR(VLOOKUP(M307,'P1'!$B:$AP,41,FALSE),"")</f>
        <v/>
      </c>
      <c r="N308" s="239" t="str">
        <f>IFERROR(VLOOKUP(N307,'P1'!$B:$AP,41,FALSE),"")</f>
        <v/>
      </c>
      <c r="O308" s="239" t="str">
        <f>IFERROR(VLOOKUP(O307,'P1'!$B:$AP,41,FALSE),"")</f>
        <v/>
      </c>
      <c r="P308" s="239" t="str">
        <f>IFERROR(VLOOKUP(P307,'P1'!$B:$AP,41,FALSE),"")</f>
        <v/>
      </c>
      <c r="Q308" s="239" t="str">
        <f>IFERROR(VLOOKUP(Q307,'P1'!$B:$AP,41,FALSE),"")</f>
        <v/>
      </c>
      <c r="R308" s="239" t="str">
        <f>IFERROR(VLOOKUP(R307,'P1'!$B:$AP,41,FALSE),"")</f>
        <v/>
      </c>
      <c r="S308" s="239" t="str">
        <f>IFERROR(VLOOKUP(S307,'P1'!$B:$AP,41,FALSE),"")</f>
        <v/>
      </c>
      <c r="T308" s="239" t="str">
        <f>IFERROR(VLOOKUP(T307,'P1'!$B:$AP,41,FALSE),"")</f>
        <v/>
      </c>
      <c r="U308" s="239" t="str">
        <f>IFERROR(VLOOKUP(U307,'P1'!$B:$AP,41,FALSE),"")</f>
        <v/>
      </c>
      <c r="V308" s="239" t="str">
        <f>IFERROR(VLOOKUP(V307,'P1'!$B:$AP,41,FALSE),"")</f>
        <v/>
      </c>
      <c r="W308" s="239" t="str">
        <f>IFERROR(VLOOKUP(W307,'P1'!$B:$AP,41,FALSE),"")</f>
        <v/>
      </c>
      <c r="X308" s="239" t="str">
        <f>IFERROR(VLOOKUP(X307,'P1'!$B:$AP,41,FALSE),"")</f>
        <v/>
      </c>
      <c r="Y308" s="239" t="str">
        <f>IFERROR(VLOOKUP(Y307,'P1'!$B:$AP,41,FALSE),"")</f>
        <v/>
      </c>
      <c r="Z308" s="239" t="str">
        <f>IFERROR(VLOOKUP(Z307,'P1'!$B:$AP,41,FALSE),"")</f>
        <v/>
      </c>
      <c r="AA308" s="239" t="str">
        <f>IFERROR(VLOOKUP(AA307,'P1'!$B:$AP,41,FALSE),"")</f>
        <v/>
      </c>
      <c r="AB308" s="239" t="str">
        <f>IFERROR(VLOOKUP(AB307,'P1'!$B:$AP,41,FALSE),"")</f>
        <v/>
      </c>
      <c r="AC308" s="239" t="str">
        <f>IFERROR(VLOOKUP(AC307,'P1'!$B:$AP,41,FALSE),"")</f>
        <v/>
      </c>
      <c r="AD308" s="239" t="str">
        <f>IFERROR(VLOOKUP(AD307,'P1'!$B:$AP,41,FALSE),"")</f>
        <v/>
      </c>
      <c r="AE308" s="239" t="str">
        <f>IFERROR(VLOOKUP(AE307,'P1'!$B:$AP,41,FALSE),"")</f>
        <v/>
      </c>
      <c r="AF308" s="239" t="str">
        <f>IFERROR(VLOOKUP(AF307,'P1'!$B:$AP,41,FALSE),"")</f>
        <v/>
      </c>
      <c r="AG308" s="239" t="str">
        <f>IFERROR(VLOOKUP(AG307,'P1'!$B:$AP,41,FALSE),"")</f>
        <v/>
      </c>
      <c r="AH308" s="239" t="str">
        <f>IFERROR(VLOOKUP(AH307,'P1'!$B:$AP,41,FALSE),"")</f>
        <v/>
      </c>
      <c r="AI308" s="239" t="str">
        <f>IFERROR(VLOOKUP(AI307,'P1'!$B:$AP,41,FALSE),"")</f>
        <v/>
      </c>
      <c r="AJ308" s="239" t="str">
        <f>IFERROR(VLOOKUP(AJ307,'P1'!$B:$AP,41,FALSE),"")</f>
        <v/>
      </c>
      <c r="AK308" s="239" t="str">
        <f>IFERROR(VLOOKUP(AK307,'P1'!$B:$AP,41,FALSE),"")</f>
        <v/>
      </c>
      <c r="AL308" s="239" t="str">
        <f>IFERROR(VLOOKUP(AL307,'P1'!$B:$AP,41,FALSE),"")</f>
        <v/>
      </c>
      <c r="AM308" s="239" t="str">
        <f>IFERROR(VLOOKUP(AM307,'P1'!$B:$AP,41,FALSE),"")</f>
        <v/>
      </c>
      <c r="AN308" s="588"/>
      <c r="AO308" s="564"/>
      <c r="AP308" s="592"/>
      <c r="AQ308" s="593"/>
      <c r="AR308" s="564"/>
      <c r="AU308" s="240" t="str">
        <f>IFERROR(IF($D307="□",ROUNDDOWN($AO307/$AK$7,1),ROUNDDOWN($AO307/$AK$9,1)),"")</f>
        <v/>
      </c>
      <c r="AV308" s="240" t="str">
        <f>IFERROR(IF($D307="□",ROUNDDOWN($AN307/$AO$7,1),ROUNDDOWN($AN307/$AO$9,1)),"")</f>
        <v/>
      </c>
      <c r="AX308" s="240" t="str">
        <f>IFERROR(IF($D307="□",(VLOOKUP(F307,'[8]ますた君 '!$C:$E,3,FALSE)/($AK$7*4)),(VLOOKUP(F307,'[8]ますた君 '!$C:$E,3,FALSE)/($AK$9*4))),"")</f>
        <v/>
      </c>
      <c r="AY308" s="240" t="str">
        <f>IFERROR(IF($D307="□",(VLOOKUP(F307,'[8]ますた君 '!$C:$E,3,FALSE)/$AO$7),(VLOOKUP(F307,'[8]ますた君 '!$C:$E,3,FALSE)/$AO$9)),"")</f>
        <v/>
      </c>
    </row>
    <row r="309" spans="1:51" ht="12" customHeight="1">
      <c r="A309" s="568"/>
      <c r="B309" s="571"/>
      <c r="C309" s="574"/>
      <c r="D309" s="577"/>
      <c r="E309" s="580"/>
      <c r="F309" s="585"/>
      <c r="G309" s="586"/>
      <c r="H309" s="241" t="s">
        <v>374</v>
      </c>
      <c r="I309" s="239" t="str">
        <f>IFERROR(VLOOKUP(I307,'P1'!$B:$AP,31,FALSE),"")</f>
        <v/>
      </c>
      <c r="J309" s="239" t="str">
        <f>IFERROR(VLOOKUP(J307,'P1'!$B:$AP,31,FALSE),"")</f>
        <v/>
      </c>
      <c r="K309" s="239" t="str">
        <f>IFERROR(VLOOKUP(K307,'P1'!$B:$AP,31,FALSE),"")</f>
        <v/>
      </c>
      <c r="L309" s="239" t="str">
        <f>IFERROR(VLOOKUP(L307,'P1'!$B:$AP,31,FALSE),"")</f>
        <v/>
      </c>
      <c r="M309" s="239" t="str">
        <f>IFERROR(VLOOKUP(M307,'P1'!$B:$AP,31,FALSE),"")</f>
        <v/>
      </c>
      <c r="N309" s="239" t="str">
        <f>IFERROR(VLOOKUP(N307,'P1'!$B:$AP,31,FALSE),"")</f>
        <v/>
      </c>
      <c r="O309" s="239" t="str">
        <f>IFERROR(VLOOKUP(O307,'P1'!$B:$AP,31,FALSE),"")</f>
        <v/>
      </c>
      <c r="P309" s="239" t="str">
        <f>IFERROR(VLOOKUP(P307,'P1'!$B:$AP,31,FALSE),"")</f>
        <v/>
      </c>
      <c r="Q309" s="239" t="str">
        <f>IFERROR(VLOOKUP(Q307,'P1'!$B:$AP,31,FALSE),"")</f>
        <v/>
      </c>
      <c r="R309" s="239" t="str">
        <f>IFERROR(VLOOKUP(R307,'P1'!$B:$AP,31,FALSE),"")</f>
        <v/>
      </c>
      <c r="S309" s="239" t="str">
        <f>IFERROR(VLOOKUP(S307,'P1'!$B:$AP,31,FALSE),"")</f>
        <v/>
      </c>
      <c r="T309" s="239" t="str">
        <f>IFERROR(VLOOKUP(T307,'P1'!$B:$AP,31,FALSE),"")</f>
        <v/>
      </c>
      <c r="U309" s="239" t="str">
        <f>IFERROR(VLOOKUP(U307,'P1'!$B:$AP,31,FALSE),"")</f>
        <v/>
      </c>
      <c r="V309" s="239" t="str">
        <f>IFERROR(VLOOKUP(V307,'P1'!$B:$AP,31,FALSE),"")</f>
        <v/>
      </c>
      <c r="W309" s="239" t="str">
        <f>IFERROR(VLOOKUP(W307,'P1'!$B:$AP,31,FALSE),"")</f>
        <v/>
      </c>
      <c r="X309" s="239" t="str">
        <f>IFERROR(VLOOKUP(X307,'P1'!$B:$AP,31,FALSE),"")</f>
        <v/>
      </c>
      <c r="Y309" s="239" t="str">
        <f>IFERROR(VLOOKUP(Y307,'P1'!$B:$AP,31,FALSE),"")</f>
        <v/>
      </c>
      <c r="Z309" s="239" t="str">
        <f>IFERROR(VLOOKUP(Z307,'P1'!$B:$AP,31,FALSE),"")</f>
        <v/>
      </c>
      <c r="AA309" s="239" t="str">
        <f>IFERROR(VLOOKUP(AA307,'P1'!$B:$AP,31,FALSE),"")</f>
        <v/>
      </c>
      <c r="AB309" s="239" t="str">
        <f>IFERROR(VLOOKUP(AB307,'P1'!$B:$AP,31,FALSE),"")</f>
        <v/>
      </c>
      <c r="AC309" s="239" t="str">
        <f>IFERROR(VLOOKUP(AC307,'P1'!$B:$AP,31,FALSE),"")</f>
        <v/>
      </c>
      <c r="AD309" s="239" t="str">
        <f>IFERROR(VLOOKUP(AD307,'P1'!$B:$AP,31,FALSE),"")</f>
        <v/>
      </c>
      <c r="AE309" s="239" t="str">
        <f>IFERROR(VLOOKUP(AE307,'P1'!$B:$AP,31,FALSE),"")</f>
        <v/>
      </c>
      <c r="AF309" s="239" t="str">
        <f>IFERROR(VLOOKUP(AF307,'P1'!$B:$AP,31,FALSE),"")</f>
        <v/>
      </c>
      <c r="AG309" s="239" t="str">
        <f>IFERROR(VLOOKUP(AG307,'P1'!$B:$AP,31,FALSE),"")</f>
        <v/>
      </c>
      <c r="AH309" s="239" t="str">
        <f>IFERROR(VLOOKUP(AH307,'P1'!$B:$AP,31,FALSE),"")</f>
        <v/>
      </c>
      <c r="AI309" s="239" t="str">
        <f>IFERROR(VLOOKUP(AI307,'P1'!$B:$AP,31,FALSE),"")</f>
        <v/>
      </c>
      <c r="AJ309" s="239" t="str">
        <f>IFERROR(VLOOKUP(AJ307,'P1'!$B:$AP,31,FALSE),"")</f>
        <v/>
      </c>
      <c r="AK309" s="239" t="str">
        <f>IFERROR(VLOOKUP(AK307,'P1'!$B:$AP,31,FALSE),"")</f>
        <v/>
      </c>
      <c r="AL309" s="239" t="str">
        <f>IFERROR(VLOOKUP(AL307,'P1'!$B:$AP,31,FALSE),"")</f>
        <v/>
      </c>
      <c r="AM309" s="239" t="str">
        <f>IFERROR(VLOOKUP(AM307,'P1'!$B:$AP,31,FALSE),"")</f>
        <v/>
      </c>
      <c r="AN309" s="589"/>
      <c r="AO309" s="565"/>
      <c r="AP309" s="594"/>
      <c r="AQ309" s="595"/>
      <c r="AR309" s="565"/>
      <c r="AU309" s="242"/>
      <c r="AV309" s="242"/>
      <c r="AX309" s="242"/>
      <c r="AY309" s="242"/>
    </row>
    <row r="310" spans="1:51" ht="12" customHeight="1">
      <c r="A310" s="566">
        <v>97</v>
      </c>
      <c r="B310" s="569"/>
      <c r="C310" s="596"/>
      <c r="D310" s="575" t="s">
        <v>243</v>
      </c>
      <c r="E310" s="578"/>
      <c r="F310" s="581"/>
      <c r="G310" s="582"/>
      <c r="H310" s="236" t="s">
        <v>368</v>
      </c>
      <c r="I310" s="483"/>
      <c r="J310" s="483"/>
      <c r="K310" s="483"/>
      <c r="L310" s="483"/>
      <c r="M310" s="483"/>
      <c r="N310" s="483"/>
      <c r="O310" s="483"/>
      <c r="P310" s="483"/>
      <c r="Q310" s="483"/>
      <c r="R310" s="483"/>
      <c r="S310" s="483"/>
      <c r="T310" s="483"/>
      <c r="U310" s="483"/>
      <c r="V310" s="483"/>
      <c r="W310" s="483"/>
      <c r="X310" s="483"/>
      <c r="Y310" s="483"/>
      <c r="Z310" s="483"/>
      <c r="AA310" s="483"/>
      <c r="AB310" s="483"/>
      <c r="AC310" s="483"/>
      <c r="AD310" s="483"/>
      <c r="AE310" s="483"/>
      <c r="AF310" s="483"/>
      <c r="AG310" s="483"/>
      <c r="AH310" s="483"/>
      <c r="AI310" s="483"/>
      <c r="AJ310" s="483"/>
      <c r="AK310" s="483"/>
      <c r="AL310" s="483"/>
      <c r="AM310" s="483"/>
      <c r="AN310" s="587">
        <f>+SUM(I311:AM312)</f>
        <v>0</v>
      </c>
      <c r="AO310" s="563">
        <f>IF($AN$4="４週",AN310/4,AN310/(DAY(EOMONTH($I$20,0))/7))</f>
        <v>0</v>
      </c>
      <c r="AP310" s="590"/>
      <c r="AQ310" s="591"/>
      <c r="AR310" s="563" t="str">
        <f>IF(AN299="４週",AU311,AV311)</f>
        <v/>
      </c>
      <c r="AU310" s="237" t="s">
        <v>369</v>
      </c>
      <c r="AV310" s="237" t="s">
        <v>370</v>
      </c>
      <c r="AX310" s="237" t="s">
        <v>371</v>
      </c>
      <c r="AY310" s="237" t="s">
        <v>372</v>
      </c>
    </row>
    <row r="311" spans="1:51" ht="12" customHeight="1">
      <c r="A311" s="567"/>
      <c r="B311" s="570"/>
      <c r="C311" s="597"/>
      <c r="D311" s="576"/>
      <c r="E311" s="579"/>
      <c r="F311" s="583"/>
      <c r="G311" s="584"/>
      <c r="H311" s="238" t="s">
        <v>373</v>
      </c>
      <c r="I311" s="239" t="str">
        <f>IFERROR(VLOOKUP(I310,'P1'!$B:$AP,41,FALSE),"")</f>
        <v/>
      </c>
      <c r="J311" s="239" t="str">
        <f>IFERROR(VLOOKUP(J310,'P1'!$B:$AP,41,FALSE),"")</f>
        <v/>
      </c>
      <c r="K311" s="239" t="str">
        <f>IFERROR(VLOOKUP(K310,'P1'!$B:$AP,41,FALSE),"")</f>
        <v/>
      </c>
      <c r="L311" s="239" t="str">
        <f>IFERROR(VLOOKUP(L310,'P1'!$B:$AP,41,FALSE),"")</f>
        <v/>
      </c>
      <c r="M311" s="239" t="str">
        <f>IFERROR(VLOOKUP(M310,'P1'!$B:$AP,41,FALSE),"")</f>
        <v/>
      </c>
      <c r="N311" s="239" t="str">
        <f>IFERROR(VLOOKUP(N310,'P1'!$B:$AP,41,FALSE),"")</f>
        <v/>
      </c>
      <c r="O311" s="239" t="str">
        <f>IFERROR(VLOOKUP(O310,'P1'!$B:$AP,41,FALSE),"")</f>
        <v/>
      </c>
      <c r="P311" s="239" t="str">
        <f>IFERROR(VLOOKUP(P310,'P1'!$B:$AP,41,FALSE),"")</f>
        <v/>
      </c>
      <c r="Q311" s="239" t="str">
        <f>IFERROR(VLOOKUP(Q310,'P1'!$B:$AP,41,FALSE),"")</f>
        <v/>
      </c>
      <c r="R311" s="239" t="str">
        <f>IFERROR(VLOOKUP(R310,'P1'!$B:$AP,41,FALSE),"")</f>
        <v/>
      </c>
      <c r="S311" s="239" t="str">
        <f>IFERROR(VLOOKUP(S310,'P1'!$B:$AP,41,FALSE),"")</f>
        <v/>
      </c>
      <c r="T311" s="239" t="str">
        <f>IFERROR(VLOOKUP(T310,'P1'!$B:$AP,41,FALSE),"")</f>
        <v/>
      </c>
      <c r="U311" s="239" t="str">
        <f>IFERROR(VLOOKUP(U310,'P1'!$B:$AP,41,FALSE),"")</f>
        <v/>
      </c>
      <c r="V311" s="239" t="str">
        <f>IFERROR(VLOOKUP(V310,'P1'!$B:$AP,41,FALSE),"")</f>
        <v/>
      </c>
      <c r="W311" s="239" t="str">
        <f>IFERROR(VLOOKUP(W310,'P1'!$B:$AP,41,FALSE),"")</f>
        <v/>
      </c>
      <c r="X311" s="239" t="str">
        <f>IFERROR(VLOOKUP(X310,'P1'!$B:$AP,41,FALSE),"")</f>
        <v/>
      </c>
      <c r="Y311" s="239" t="str">
        <f>IFERROR(VLOOKUP(Y310,'P1'!$B:$AP,41,FALSE),"")</f>
        <v/>
      </c>
      <c r="Z311" s="239" t="str">
        <f>IFERROR(VLOOKUP(Z310,'P1'!$B:$AP,41,FALSE),"")</f>
        <v/>
      </c>
      <c r="AA311" s="239" t="str">
        <f>IFERROR(VLOOKUP(AA310,'P1'!$B:$AP,41,FALSE),"")</f>
        <v/>
      </c>
      <c r="AB311" s="239" t="str">
        <f>IFERROR(VLOOKUP(AB310,'P1'!$B:$AP,41,FALSE),"")</f>
        <v/>
      </c>
      <c r="AC311" s="239" t="str">
        <f>IFERROR(VLOOKUP(AC310,'P1'!$B:$AP,41,FALSE),"")</f>
        <v/>
      </c>
      <c r="AD311" s="239" t="str">
        <f>IFERROR(VLOOKUP(AD310,'P1'!$B:$AP,41,FALSE),"")</f>
        <v/>
      </c>
      <c r="AE311" s="239" t="str">
        <f>IFERROR(VLOOKUP(AE310,'P1'!$B:$AP,41,FALSE),"")</f>
        <v/>
      </c>
      <c r="AF311" s="239" t="str">
        <f>IFERROR(VLOOKUP(AF310,'P1'!$B:$AP,41,FALSE),"")</f>
        <v/>
      </c>
      <c r="AG311" s="239" t="str">
        <f>IFERROR(VLOOKUP(AG310,'P1'!$B:$AP,41,FALSE),"")</f>
        <v/>
      </c>
      <c r="AH311" s="239" t="str">
        <f>IFERROR(VLOOKUP(AH310,'P1'!$B:$AP,41,FALSE),"")</f>
        <v/>
      </c>
      <c r="AI311" s="239" t="str">
        <f>IFERROR(VLOOKUP(AI310,'P1'!$B:$AP,41,FALSE),"")</f>
        <v/>
      </c>
      <c r="AJ311" s="239" t="str">
        <f>IFERROR(VLOOKUP(AJ310,'P1'!$B:$AP,41,FALSE),"")</f>
        <v/>
      </c>
      <c r="AK311" s="239" t="str">
        <f>IFERROR(VLOOKUP(AK310,'P1'!$B:$AP,41,FALSE),"")</f>
        <v/>
      </c>
      <c r="AL311" s="239" t="str">
        <f>IFERROR(VLOOKUP(AL310,'P1'!$B:$AP,41,FALSE),"")</f>
        <v/>
      </c>
      <c r="AM311" s="239" t="str">
        <f>IFERROR(VLOOKUP(AM310,'P1'!$B:$AP,41,FALSE),"")</f>
        <v/>
      </c>
      <c r="AN311" s="588"/>
      <c r="AO311" s="564"/>
      <c r="AP311" s="592"/>
      <c r="AQ311" s="593"/>
      <c r="AR311" s="564"/>
      <c r="AU311" s="240" t="str">
        <f>IFERROR(IF($D310="□",ROUNDDOWN($AO310/$AK$7,1),ROUNDDOWN($AO310/$AK$9,1)),"")</f>
        <v/>
      </c>
      <c r="AV311" s="240" t="str">
        <f>IFERROR(IF($D310="□",ROUNDDOWN($AN310/$AO$7,1),ROUNDDOWN($AN310/$AO$9,1)),"")</f>
        <v/>
      </c>
      <c r="AX311" s="240" t="str">
        <f>IFERROR(IF($D310="□",(VLOOKUP(F310,'[8]ますた君 '!$C:$E,3,FALSE)/($AK$7*4)),(VLOOKUP(F310,'[8]ますた君 '!$C:$E,3,FALSE)/($AK$9*4))),"")</f>
        <v/>
      </c>
      <c r="AY311" s="240" t="str">
        <f>IFERROR(IF($D310="□",(VLOOKUP(F310,'[8]ますた君 '!$C:$E,3,FALSE)/$AO$7),(VLOOKUP(F310,'[8]ますた君 '!$C:$E,3,FALSE)/$AO$9)),"")</f>
        <v/>
      </c>
    </row>
    <row r="312" spans="1:51" ht="12" customHeight="1">
      <c r="A312" s="568"/>
      <c r="B312" s="571"/>
      <c r="C312" s="598"/>
      <c r="D312" s="577"/>
      <c r="E312" s="580"/>
      <c r="F312" s="585"/>
      <c r="G312" s="586"/>
      <c r="H312" s="241" t="s">
        <v>374</v>
      </c>
      <c r="I312" s="239" t="str">
        <f>IFERROR(VLOOKUP(I310,'P1'!$B:$AP,31,FALSE),"")</f>
        <v/>
      </c>
      <c r="J312" s="239" t="str">
        <f>IFERROR(VLOOKUP(J310,'P1'!$B:$AP,31,FALSE),"")</f>
        <v/>
      </c>
      <c r="K312" s="239" t="str">
        <f>IFERROR(VLOOKUP(K310,'P1'!$B:$AP,31,FALSE),"")</f>
        <v/>
      </c>
      <c r="L312" s="239" t="str">
        <f>IFERROR(VLOOKUP(L310,'P1'!$B:$AP,31,FALSE),"")</f>
        <v/>
      </c>
      <c r="M312" s="239" t="str">
        <f>IFERROR(VLOOKUP(M310,'P1'!$B:$AP,31,FALSE),"")</f>
        <v/>
      </c>
      <c r="N312" s="239" t="str">
        <f>IFERROR(VLOOKUP(N310,'P1'!$B:$AP,31,FALSE),"")</f>
        <v/>
      </c>
      <c r="O312" s="239" t="str">
        <f>IFERROR(VLOOKUP(O310,'P1'!$B:$AP,31,FALSE),"")</f>
        <v/>
      </c>
      <c r="P312" s="239" t="str">
        <f>IFERROR(VLOOKUP(P310,'P1'!$B:$AP,31,FALSE),"")</f>
        <v/>
      </c>
      <c r="Q312" s="239" t="str">
        <f>IFERROR(VLOOKUP(Q310,'P1'!$B:$AP,31,FALSE),"")</f>
        <v/>
      </c>
      <c r="R312" s="239" t="str">
        <f>IFERROR(VLOOKUP(R310,'P1'!$B:$AP,31,FALSE),"")</f>
        <v/>
      </c>
      <c r="S312" s="239" t="str">
        <f>IFERROR(VLOOKUP(S310,'P1'!$B:$AP,31,FALSE),"")</f>
        <v/>
      </c>
      <c r="T312" s="239" t="str">
        <f>IFERROR(VLOOKUP(T310,'P1'!$B:$AP,31,FALSE),"")</f>
        <v/>
      </c>
      <c r="U312" s="239" t="str">
        <f>IFERROR(VLOOKUP(U310,'P1'!$B:$AP,31,FALSE),"")</f>
        <v/>
      </c>
      <c r="V312" s="239" t="str">
        <f>IFERROR(VLOOKUP(V310,'P1'!$B:$AP,31,FALSE),"")</f>
        <v/>
      </c>
      <c r="W312" s="239" t="str">
        <f>IFERROR(VLOOKUP(W310,'P1'!$B:$AP,31,FALSE),"")</f>
        <v/>
      </c>
      <c r="X312" s="239" t="str">
        <f>IFERROR(VLOOKUP(X310,'P1'!$B:$AP,31,FALSE),"")</f>
        <v/>
      </c>
      <c r="Y312" s="239" t="str">
        <f>IFERROR(VLOOKUP(Y310,'P1'!$B:$AP,31,FALSE),"")</f>
        <v/>
      </c>
      <c r="Z312" s="239" t="str">
        <f>IFERROR(VLOOKUP(Z310,'P1'!$B:$AP,31,FALSE),"")</f>
        <v/>
      </c>
      <c r="AA312" s="239" t="str">
        <f>IFERROR(VLOOKUP(AA310,'P1'!$B:$AP,31,FALSE),"")</f>
        <v/>
      </c>
      <c r="AB312" s="239" t="str">
        <f>IFERROR(VLOOKUP(AB310,'P1'!$B:$AP,31,FALSE),"")</f>
        <v/>
      </c>
      <c r="AC312" s="239" t="str">
        <f>IFERROR(VLOOKUP(AC310,'P1'!$B:$AP,31,FALSE),"")</f>
        <v/>
      </c>
      <c r="AD312" s="239" t="str">
        <f>IFERROR(VLOOKUP(AD310,'P1'!$B:$AP,31,FALSE),"")</f>
        <v/>
      </c>
      <c r="AE312" s="239" t="str">
        <f>IFERROR(VLOOKUP(AE310,'P1'!$B:$AP,31,FALSE),"")</f>
        <v/>
      </c>
      <c r="AF312" s="239" t="str">
        <f>IFERROR(VLOOKUP(AF310,'P1'!$B:$AP,31,FALSE),"")</f>
        <v/>
      </c>
      <c r="AG312" s="239" t="str">
        <f>IFERROR(VLOOKUP(AG310,'P1'!$B:$AP,31,FALSE),"")</f>
        <v/>
      </c>
      <c r="AH312" s="239" t="str">
        <f>IFERROR(VLOOKUP(AH310,'P1'!$B:$AP,31,FALSE),"")</f>
        <v/>
      </c>
      <c r="AI312" s="239" t="str">
        <f>IFERROR(VLOOKUP(AI310,'P1'!$B:$AP,31,FALSE),"")</f>
        <v/>
      </c>
      <c r="AJ312" s="239" t="str">
        <f>IFERROR(VLOOKUP(AJ310,'P1'!$B:$AP,31,FALSE),"")</f>
        <v/>
      </c>
      <c r="AK312" s="239" t="str">
        <f>IFERROR(VLOOKUP(AK310,'P1'!$B:$AP,31,FALSE),"")</f>
        <v/>
      </c>
      <c r="AL312" s="239" t="str">
        <f>IFERROR(VLOOKUP(AL310,'P1'!$B:$AP,31,FALSE),"")</f>
        <v/>
      </c>
      <c r="AM312" s="239" t="str">
        <f>IFERROR(VLOOKUP(AM310,'P1'!$B:$AP,31,FALSE),"")</f>
        <v/>
      </c>
      <c r="AN312" s="589"/>
      <c r="AO312" s="565"/>
      <c r="AP312" s="594"/>
      <c r="AQ312" s="595"/>
      <c r="AR312" s="565"/>
      <c r="AU312" s="242"/>
      <c r="AV312" s="242"/>
      <c r="AX312" s="242"/>
      <c r="AY312" s="242"/>
    </row>
    <row r="313" spans="1:51" ht="12" customHeight="1">
      <c r="A313" s="566">
        <v>98</v>
      </c>
      <c r="B313" s="569"/>
      <c r="C313" s="572"/>
      <c r="D313" s="575" t="s">
        <v>243</v>
      </c>
      <c r="E313" s="578"/>
      <c r="F313" s="581"/>
      <c r="G313" s="582"/>
      <c r="H313" s="236" t="s">
        <v>368</v>
      </c>
      <c r="I313" s="483"/>
      <c r="J313" s="483"/>
      <c r="K313" s="483"/>
      <c r="L313" s="483"/>
      <c r="M313" s="483"/>
      <c r="N313" s="483"/>
      <c r="O313" s="483"/>
      <c r="P313" s="483"/>
      <c r="Q313" s="483"/>
      <c r="R313" s="483"/>
      <c r="S313" s="483"/>
      <c r="T313" s="483"/>
      <c r="U313" s="483"/>
      <c r="V313" s="483"/>
      <c r="W313" s="483"/>
      <c r="X313" s="483"/>
      <c r="Y313" s="483"/>
      <c r="Z313" s="483"/>
      <c r="AA313" s="483"/>
      <c r="AB313" s="483"/>
      <c r="AC313" s="483"/>
      <c r="AD313" s="483"/>
      <c r="AE313" s="483"/>
      <c r="AF313" s="483"/>
      <c r="AG313" s="483"/>
      <c r="AH313" s="483"/>
      <c r="AI313" s="483"/>
      <c r="AJ313" s="483"/>
      <c r="AK313" s="483"/>
      <c r="AL313" s="483"/>
      <c r="AM313" s="483"/>
      <c r="AN313" s="587">
        <f>+SUM(I314:AM315)</f>
        <v>0</v>
      </c>
      <c r="AO313" s="563">
        <f>IF($AN$4="４週",AN313/4,AN313/(DAY(EOMONTH($I$20,0))/7))</f>
        <v>0</v>
      </c>
      <c r="AP313" s="590"/>
      <c r="AQ313" s="591"/>
      <c r="AR313" s="563" t="str">
        <f>IF(AN302="４週",AU314,AV314)</f>
        <v/>
      </c>
      <c r="AU313" s="237" t="s">
        <v>369</v>
      </c>
      <c r="AV313" s="237" t="s">
        <v>370</v>
      </c>
      <c r="AX313" s="237" t="s">
        <v>371</v>
      </c>
      <c r="AY313" s="237" t="s">
        <v>372</v>
      </c>
    </row>
    <row r="314" spans="1:51" ht="12" customHeight="1">
      <c r="A314" s="567"/>
      <c r="B314" s="570"/>
      <c r="C314" s="573"/>
      <c r="D314" s="576"/>
      <c r="E314" s="579"/>
      <c r="F314" s="583"/>
      <c r="G314" s="584"/>
      <c r="H314" s="238" t="s">
        <v>373</v>
      </c>
      <c r="I314" s="239" t="str">
        <f>IFERROR(VLOOKUP(I313,'P1'!$B:$AP,41,FALSE),"")</f>
        <v/>
      </c>
      <c r="J314" s="239" t="str">
        <f>IFERROR(VLOOKUP(J313,'P1'!$B:$AP,41,FALSE),"")</f>
        <v/>
      </c>
      <c r="K314" s="239" t="str">
        <f>IFERROR(VLOOKUP(K313,'P1'!$B:$AP,41,FALSE),"")</f>
        <v/>
      </c>
      <c r="L314" s="239" t="str">
        <f>IFERROR(VLOOKUP(L313,'P1'!$B:$AP,41,FALSE),"")</f>
        <v/>
      </c>
      <c r="M314" s="239" t="str">
        <f>IFERROR(VLOOKUP(M313,'P1'!$B:$AP,41,FALSE),"")</f>
        <v/>
      </c>
      <c r="N314" s="239" t="str">
        <f>IFERROR(VLOOKUP(N313,'P1'!$B:$AP,41,FALSE),"")</f>
        <v/>
      </c>
      <c r="O314" s="239" t="str">
        <f>IFERROR(VLOOKUP(O313,'P1'!$B:$AP,41,FALSE),"")</f>
        <v/>
      </c>
      <c r="P314" s="239" t="str">
        <f>IFERROR(VLOOKUP(P313,'P1'!$B:$AP,41,FALSE),"")</f>
        <v/>
      </c>
      <c r="Q314" s="239" t="str">
        <f>IFERROR(VLOOKUP(Q313,'P1'!$B:$AP,41,FALSE),"")</f>
        <v/>
      </c>
      <c r="R314" s="239" t="str">
        <f>IFERROR(VLOOKUP(R313,'P1'!$B:$AP,41,FALSE),"")</f>
        <v/>
      </c>
      <c r="S314" s="239" t="str">
        <f>IFERROR(VLOOKUP(S313,'P1'!$B:$AP,41,FALSE),"")</f>
        <v/>
      </c>
      <c r="T314" s="239" t="str">
        <f>IFERROR(VLOOKUP(T313,'P1'!$B:$AP,41,FALSE),"")</f>
        <v/>
      </c>
      <c r="U314" s="239" t="str">
        <f>IFERROR(VLOOKUP(U313,'P1'!$B:$AP,41,FALSE),"")</f>
        <v/>
      </c>
      <c r="V314" s="239" t="str">
        <f>IFERROR(VLOOKUP(V313,'P1'!$B:$AP,41,FALSE),"")</f>
        <v/>
      </c>
      <c r="W314" s="239" t="str">
        <f>IFERROR(VLOOKUP(W313,'P1'!$B:$AP,41,FALSE),"")</f>
        <v/>
      </c>
      <c r="X314" s="239" t="str">
        <f>IFERROR(VLOOKUP(X313,'P1'!$B:$AP,41,FALSE),"")</f>
        <v/>
      </c>
      <c r="Y314" s="239" t="str">
        <f>IFERROR(VLOOKUP(Y313,'P1'!$B:$AP,41,FALSE),"")</f>
        <v/>
      </c>
      <c r="Z314" s="239" t="str">
        <f>IFERROR(VLOOKUP(Z313,'P1'!$B:$AP,41,FALSE),"")</f>
        <v/>
      </c>
      <c r="AA314" s="239" t="str">
        <f>IFERROR(VLOOKUP(AA313,'P1'!$B:$AP,41,FALSE),"")</f>
        <v/>
      </c>
      <c r="AB314" s="239" t="str">
        <f>IFERROR(VLOOKUP(AB313,'P1'!$B:$AP,41,FALSE),"")</f>
        <v/>
      </c>
      <c r="AC314" s="239" t="str">
        <f>IFERROR(VLOOKUP(AC313,'P1'!$B:$AP,41,FALSE),"")</f>
        <v/>
      </c>
      <c r="AD314" s="239" t="str">
        <f>IFERROR(VLOOKUP(AD313,'P1'!$B:$AP,41,FALSE),"")</f>
        <v/>
      </c>
      <c r="AE314" s="239" t="str">
        <f>IFERROR(VLOOKUP(AE313,'P1'!$B:$AP,41,FALSE),"")</f>
        <v/>
      </c>
      <c r="AF314" s="239" t="str">
        <f>IFERROR(VLOOKUP(AF313,'P1'!$B:$AP,41,FALSE),"")</f>
        <v/>
      </c>
      <c r="AG314" s="239" t="str">
        <f>IFERROR(VLOOKUP(AG313,'P1'!$B:$AP,41,FALSE),"")</f>
        <v/>
      </c>
      <c r="AH314" s="239" t="str">
        <f>IFERROR(VLOOKUP(AH313,'P1'!$B:$AP,41,FALSE),"")</f>
        <v/>
      </c>
      <c r="AI314" s="239" t="str">
        <f>IFERROR(VLOOKUP(AI313,'P1'!$B:$AP,41,FALSE),"")</f>
        <v/>
      </c>
      <c r="AJ314" s="239" t="str">
        <f>IFERROR(VLOOKUP(AJ313,'P1'!$B:$AP,41,FALSE),"")</f>
        <v/>
      </c>
      <c r="AK314" s="239" t="str">
        <f>IFERROR(VLOOKUP(AK313,'P1'!$B:$AP,41,FALSE),"")</f>
        <v/>
      </c>
      <c r="AL314" s="239" t="str">
        <f>IFERROR(VLOOKUP(AL313,'P1'!$B:$AP,41,FALSE),"")</f>
        <v/>
      </c>
      <c r="AM314" s="239" t="str">
        <f>IFERROR(VLOOKUP(AM313,'P1'!$B:$AP,41,FALSE),"")</f>
        <v/>
      </c>
      <c r="AN314" s="588"/>
      <c r="AO314" s="564"/>
      <c r="AP314" s="592"/>
      <c r="AQ314" s="593"/>
      <c r="AR314" s="564"/>
      <c r="AU314" s="240" t="str">
        <f>IFERROR(IF($D313="□",ROUNDDOWN($AO313/$AK$7,1),ROUNDDOWN($AO313/$AK$9,1)),"")</f>
        <v/>
      </c>
      <c r="AV314" s="240" t="str">
        <f>IFERROR(IF($D313="□",ROUNDDOWN($AN313/$AO$7,1),ROUNDDOWN($AN313/$AO$9,1)),"")</f>
        <v/>
      </c>
      <c r="AX314" s="240" t="str">
        <f>IFERROR(IF($D313="□",(VLOOKUP(F313,'[8]ますた君 '!$C:$E,3,FALSE)/($AK$7*4)),(VLOOKUP(F313,'[8]ますた君 '!$C:$E,3,FALSE)/($AK$9*4))),"")</f>
        <v/>
      </c>
      <c r="AY314" s="240" t="str">
        <f>IFERROR(IF($D313="□",(VLOOKUP(F313,'[8]ますた君 '!$C:$E,3,FALSE)/$AO$7),(VLOOKUP(F313,'[8]ますた君 '!$C:$E,3,FALSE)/$AO$9)),"")</f>
        <v/>
      </c>
    </row>
    <row r="315" spans="1:51" ht="12" customHeight="1">
      <c r="A315" s="568"/>
      <c r="B315" s="571"/>
      <c r="C315" s="574"/>
      <c r="D315" s="577"/>
      <c r="E315" s="580"/>
      <c r="F315" s="585"/>
      <c r="G315" s="586"/>
      <c r="H315" s="241" t="s">
        <v>374</v>
      </c>
      <c r="I315" s="239" t="str">
        <f>IFERROR(VLOOKUP(I313,'P1'!$B:$AP,31,FALSE),"")</f>
        <v/>
      </c>
      <c r="J315" s="239" t="str">
        <f>IFERROR(VLOOKUP(J313,'P1'!$B:$AP,31,FALSE),"")</f>
        <v/>
      </c>
      <c r="K315" s="239" t="str">
        <f>IFERROR(VLOOKUP(K313,'P1'!$B:$AP,31,FALSE),"")</f>
        <v/>
      </c>
      <c r="L315" s="239" t="str">
        <f>IFERROR(VLOOKUP(L313,'P1'!$B:$AP,31,FALSE),"")</f>
        <v/>
      </c>
      <c r="M315" s="239" t="str">
        <f>IFERROR(VLOOKUP(M313,'P1'!$B:$AP,31,FALSE),"")</f>
        <v/>
      </c>
      <c r="N315" s="239" t="str">
        <f>IFERROR(VLOOKUP(N313,'P1'!$B:$AP,31,FALSE),"")</f>
        <v/>
      </c>
      <c r="O315" s="239" t="str">
        <f>IFERROR(VLOOKUP(O313,'P1'!$B:$AP,31,FALSE),"")</f>
        <v/>
      </c>
      <c r="P315" s="239" t="str">
        <f>IFERROR(VLOOKUP(P313,'P1'!$B:$AP,31,FALSE),"")</f>
        <v/>
      </c>
      <c r="Q315" s="239" t="str">
        <f>IFERROR(VLOOKUP(Q313,'P1'!$B:$AP,31,FALSE),"")</f>
        <v/>
      </c>
      <c r="R315" s="239" t="str">
        <f>IFERROR(VLOOKUP(R313,'P1'!$B:$AP,31,FALSE),"")</f>
        <v/>
      </c>
      <c r="S315" s="239" t="str">
        <f>IFERROR(VLOOKUP(S313,'P1'!$B:$AP,31,FALSE),"")</f>
        <v/>
      </c>
      <c r="T315" s="239" t="str">
        <f>IFERROR(VLOOKUP(T313,'P1'!$B:$AP,31,FALSE),"")</f>
        <v/>
      </c>
      <c r="U315" s="239" t="str">
        <f>IFERROR(VLOOKUP(U313,'P1'!$B:$AP,31,FALSE),"")</f>
        <v/>
      </c>
      <c r="V315" s="239" t="str">
        <f>IFERROR(VLOOKUP(V313,'P1'!$B:$AP,31,FALSE),"")</f>
        <v/>
      </c>
      <c r="W315" s="239" t="str">
        <f>IFERROR(VLOOKUP(W313,'P1'!$B:$AP,31,FALSE),"")</f>
        <v/>
      </c>
      <c r="X315" s="239" t="str">
        <f>IFERROR(VLOOKUP(X313,'P1'!$B:$AP,31,FALSE),"")</f>
        <v/>
      </c>
      <c r="Y315" s="239" t="str">
        <f>IFERROR(VLOOKUP(Y313,'P1'!$B:$AP,31,FALSE),"")</f>
        <v/>
      </c>
      <c r="Z315" s="239" t="str">
        <f>IFERROR(VLOOKUP(Z313,'P1'!$B:$AP,31,FALSE),"")</f>
        <v/>
      </c>
      <c r="AA315" s="239" t="str">
        <f>IFERROR(VLOOKUP(AA313,'P1'!$B:$AP,31,FALSE),"")</f>
        <v/>
      </c>
      <c r="AB315" s="239" t="str">
        <f>IFERROR(VLOOKUP(AB313,'P1'!$B:$AP,31,FALSE),"")</f>
        <v/>
      </c>
      <c r="AC315" s="239" t="str">
        <f>IFERROR(VLOOKUP(AC313,'P1'!$B:$AP,31,FALSE),"")</f>
        <v/>
      </c>
      <c r="AD315" s="239" t="str">
        <f>IFERROR(VLOOKUP(AD313,'P1'!$B:$AP,31,FALSE),"")</f>
        <v/>
      </c>
      <c r="AE315" s="239" t="str">
        <f>IFERROR(VLOOKUP(AE313,'P1'!$B:$AP,31,FALSE),"")</f>
        <v/>
      </c>
      <c r="AF315" s="239" t="str">
        <f>IFERROR(VLOOKUP(AF313,'P1'!$B:$AP,31,FALSE),"")</f>
        <v/>
      </c>
      <c r="AG315" s="239" t="str">
        <f>IFERROR(VLOOKUP(AG313,'P1'!$B:$AP,31,FALSE),"")</f>
        <v/>
      </c>
      <c r="AH315" s="239" t="str">
        <f>IFERROR(VLOOKUP(AH313,'P1'!$B:$AP,31,FALSE),"")</f>
        <v/>
      </c>
      <c r="AI315" s="239" t="str">
        <f>IFERROR(VLOOKUP(AI313,'P1'!$B:$AP,31,FALSE),"")</f>
        <v/>
      </c>
      <c r="AJ315" s="239" t="str">
        <f>IFERROR(VLOOKUP(AJ313,'P1'!$B:$AP,31,FALSE),"")</f>
        <v/>
      </c>
      <c r="AK315" s="239" t="str">
        <f>IFERROR(VLOOKUP(AK313,'P1'!$B:$AP,31,FALSE),"")</f>
        <v/>
      </c>
      <c r="AL315" s="239" t="str">
        <f>IFERROR(VLOOKUP(AL313,'P1'!$B:$AP,31,FALSE),"")</f>
        <v/>
      </c>
      <c r="AM315" s="239" t="str">
        <f>IFERROR(VLOOKUP(AM313,'P1'!$B:$AP,31,FALSE),"")</f>
        <v/>
      </c>
      <c r="AN315" s="589"/>
      <c r="AO315" s="565"/>
      <c r="AP315" s="594"/>
      <c r="AQ315" s="595"/>
      <c r="AR315" s="565"/>
      <c r="AU315" s="242"/>
      <c r="AV315" s="242"/>
      <c r="AX315" s="242"/>
      <c r="AY315" s="242"/>
    </row>
    <row r="316" spans="1:51" ht="12" customHeight="1">
      <c r="A316" s="566">
        <v>99</v>
      </c>
      <c r="B316" s="569"/>
      <c r="C316" s="572"/>
      <c r="D316" s="575" t="s">
        <v>243</v>
      </c>
      <c r="E316" s="578"/>
      <c r="F316" s="581"/>
      <c r="G316" s="582"/>
      <c r="H316" s="236" t="s">
        <v>368</v>
      </c>
      <c r="I316" s="483"/>
      <c r="J316" s="483"/>
      <c r="K316" s="483"/>
      <c r="L316" s="483"/>
      <c r="M316" s="483"/>
      <c r="N316" s="483"/>
      <c r="O316" s="483"/>
      <c r="P316" s="483"/>
      <c r="Q316" s="483"/>
      <c r="R316" s="483"/>
      <c r="S316" s="483"/>
      <c r="T316" s="483"/>
      <c r="U316" s="483"/>
      <c r="V316" s="483"/>
      <c r="W316" s="483"/>
      <c r="X316" s="483"/>
      <c r="Y316" s="483"/>
      <c r="Z316" s="483"/>
      <c r="AA316" s="483"/>
      <c r="AB316" s="483"/>
      <c r="AC316" s="483"/>
      <c r="AD316" s="483"/>
      <c r="AE316" s="483"/>
      <c r="AF316" s="483"/>
      <c r="AG316" s="483"/>
      <c r="AH316" s="483"/>
      <c r="AI316" s="483"/>
      <c r="AJ316" s="483"/>
      <c r="AK316" s="483"/>
      <c r="AL316" s="483"/>
      <c r="AM316" s="483"/>
      <c r="AN316" s="587">
        <f>+SUM(I317:AM318)</f>
        <v>0</v>
      </c>
      <c r="AO316" s="563">
        <f>IF($AN$4="４週",AN316/4,AN316/(DAY(EOMONTH($I$20,0))/7))</f>
        <v>0</v>
      </c>
      <c r="AP316" s="590"/>
      <c r="AQ316" s="591"/>
      <c r="AR316" s="563" t="str">
        <f>IF(AN305="４週",AU317,AV317)</f>
        <v/>
      </c>
      <c r="AU316" s="237" t="s">
        <v>369</v>
      </c>
      <c r="AV316" s="237" t="s">
        <v>370</v>
      </c>
      <c r="AX316" s="237" t="s">
        <v>371</v>
      </c>
      <c r="AY316" s="237" t="s">
        <v>372</v>
      </c>
    </row>
    <row r="317" spans="1:51" ht="12" customHeight="1">
      <c r="A317" s="567"/>
      <c r="B317" s="570"/>
      <c r="C317" s="573"/>
      <c r="D317" s="576"/>
      <c r="E317" s="579"/>
      <c r="F317" s="583"/>
      <c r="G317" s="584"/>
      <c r="H317" s="238" t="s">
        <v>373</v>
      </c>
      <c r="I317" s="239" t="str">
        <f>IFERROR(VLOOKUP(I316,'P1'!$B:$AP,41,FALSE),"")</f>
        <v/>
      </c>
      <c r="J317" s="239" t="str">
        <f>IFERROR(VLOOKUP(J316,'P1'!$B:$AP,41,FALSE),"")</f>
        <v/>
      </c>
      <c r="K317" s="239" t="str">
        <f>IFERROR(VLOOKUP(K316,'P1'!$B:$AP,41,FALSE),"")</f>
        <v/>
      </c>
      <c r="L317" s="239" t="str">
        <f>IFERROR(VLOOKUP(L316,'P1'!$B:$AP,41,FALSE),"")</f>
        <v/>
      </c>
      <c r="M317" s="239" t="str">
        <f>IFERROR(VLOOKUP(M316,'P1'!$B:$AP,41,FALSE),"")</f>
        <v/>
      </c>
      <c r="N317" s="239" t="str">
        <f>IFERROR(VLOOKUP(N316,'P1'!$B:$AP,41,FALSE),"")</f>
        <v/>
      </c>
      <c r="O317" s="239" t="str">
        <f>IFERROR(VLOOKUP(O316,'P1'!$B:$AP,41,FALSE),"")</f>
        <v/>
      </c>
      <c r="P317" s="239" t="str">
        <f>IFERROR(VLOOKUP(P316,'P1'!$B:$AP,41,FALSE),"")</f>
        <v/>
      </c>
      <c r="Q317" s="239" t="str">
        <f>IFERROR(VLOOKUP(Q316,'P1'!$B:$AP,41,FALSE),"")</f>
        <v/>
      </c>
      <c r="R317" s="239" t="str">
        <f>IFERROR(VLOOKUP(R316,'P1'!$B:$AP,41,FALSE),"")</f>
        <v/>
      </c>
      <c r="S317" s="239" t="str">
        <f>IFERROR(VLOOKUP(S316,'P1'!$B:$AP,41,FALSE),"")</f>
        <v/>
      </c>
      <c r="T317" s="239" t="str">
        <f>IFERROR(VLOOKUP(T316,'P1'!$B:$AP,41,FALSE),"")</f>
        <v/>
      </c>
      <c r="U317" s="239" t="str">
        <f>IFERROR(VLOOKUP(U316,'P1'!$B:$AP,41,FALSE),"")</f>
        <v/>
      </c>
      <c r="V317" s="239" t="str">
        <f>IFERROR(VLOOKUP(V316,'P1'!$B:$AP,41,FALSE),"")</f>
        <v/>
      </c>
      <c r="W317" s="239" t="str">
        <f>IFERROR(VLOOKUP(W316,'P1'!$B:$AP,41,FALSE),"")</f>
        <v/>
      </c>
      <c r="X317" s="239" t="str">
        <f>IFERROR(VLOOKUP(X316,'P1'!$B:$AP,41,FALSE),"")</f>
        <v/>
      </c>
      <c r="Y317" s="239" t="str">
        <f>IFERROR(VLOOKUP(Y316,'P1'!$B:$AP,41,FALSE),"")</f>
        <v/>
      </c>
      <c r="Z317" s="239" t="str">
        <f>IFERROR(VLOOKUP(Z316,'P1'!$B:$AP,41,FALSE),"")</f>
        <v/>
      </c>
      <c r="AA317" s="239" t="str">
        <f>IFERROR(VLOOKUP(AA316,'P1'!$B:$AP,41,FALSE),"")</f>
        <v/>
      </c>
      <c r="AB317" s="239" t="str">
        <f>IFERROR(VLOOKUP(AB316,'P1'!$B:$AP,41,FALSE),"")</f>
        <v/>
      </c>
      <c r="AC317" s="239" t="str">
        <f>IFERROR(VLOOKUP(AC316,'P1'!$B:$AP,41,FALSE),"")</f>
        <v/>
      </c>
      <c r="AD317" s="239" t="str">
        <f>IFERROR(VLOOKUP(AD316,'P1'!$B:$AP,41,FALSE),"")</f>
        <v/>
      </c>
      <c r="AE317" s="239" t="str">
        <f>IFERROR(VLOOKUP(AE316,'P1'!$B:$AP,41,FALSE),"")</f>
        <v/>
      </c>
      <c r="AF317" s="239" t="str">
        <f>IFERROR(VLOOKUP(AF316,'P1'!$B:$AP,41,FALSE),"")</f>
        <v/>
      </c>
      <c r="AG317" s="239" t="str">
        <f>IFERROR(VLOOKUP(AG316,'P1'!$B:$AP,41,FALSE),"")</f>
        <v/>
      </c>
      <c r="AH317" s="239" t="str">
        <f>IFERROR(VLOOKUP(AH316,'P1'!$B:$AP,41,FALSE),"")</f>
        <v/>
      </c>
      <c r="AI317" s="239" t="str">
        <f>IFERROR(VLOOKUP(AI316,'P1'!$B:$AP,41,FALSE),"")</f>
        <v/>
      </c>
      <c r="AJ317" s="239" t="str">
        <f>IFERROR(VLOOKUP(AJ316,'P1'!$B:$AP,41,FALSE),"")</f>
        <v/>
      </c>
      <c r="AK317" s="239" t="str">
        <f>IFERROR(VLOOKUP(AK316,'P1'!$B:$AP,41,FALSE),"")</f>
        <v/>
      </c>
      <c r="AL317" s="239" t="str">
        <f>IFERROR(VLOOKUP(AL316,'P1'!$B:$AP,41,FALSE),"")</f>
        <v/>
      </c>
      <c r="AM317" s="239" t="str">
        <f>IFERROR(VLOOKUP(AM316,'P1'!$B:$AP,41,FALSE),"")</f>
        <v/>
      </c>
      <c r="AN317" s="588"/>
      <c r="AO317" s="564"/>
      <c r="AP317" s="592"/>
      <c r="AQ317" s="593"/>
      <c r="AR317" s="564"/>
      <c r="AU317" s="240" t="str">
        <f>IFERROR(IF($D316="□",ROUNDDOWN($AO316/$AK$7,1),ROUNDDOWN($AO316/$AK$9,1)),"")</f>
        <v/>
      </c>
      <c r="AV317" s="240" t="str">
        <f>IFERROR(IF($D316="□",ROUNDDOWN($AN316/$AO$7,1),ROUNDDOWN($AN316/$AO$9,1)),"")</f>
        <v/>
      </c>
      <c r="AX317" s="240" t="str">
        <f>IFERROR(IF($D316="□",(VLOOKUP(F316,'[8]ますた君 '!$C:$E,3,FALSE)/($AK$7*4)),(VLOOKUP(F316,'[8]ますた君 '!$C:$E,3,FALSE)/($AK$9*4))),"")</f>
        <v/>
      </c>
      <c r="AY317" s="240" t="str">
        <f>IFERROR(IF($D316="□",(VLOOKUP(F316,'[8]ますた君 '!$C:$E,3,FALSE)/$AO$7),(VLOOKUP(F316,'[8]ますた君 '!$C:$E,3,FALSE)/$AO$9)),"")</f>
        <v/>
      </c>
    </row>
    <row r="318" spans="1:51" ht="12" customHeight="1">
      <c r="A318" s="568"/>
      <c r="B318" s="571"/>
      <c r="C318" s="574"/>
      <c r="D318" s="577"/>
      <c r="E318" s="580"/>
      <c r="F318" s="585"/>
      <c r="G318" s="586"/>
      <c r="H318" s="241" t="s">
        <v>374</v>
      </c>
      <c r="I318" s="239" t="str">
        <f>IFERROR(VLOOKUP(I316,'P1'!$B:$AP,31,FALSE),"")</f>
        <v/>
      </c>
      <c r="J318" s="239" t="str">
        <f>IFERROR(VLOOKUP(J316,'P1'!$B:$AP,31,FALSE),"")</f>
        <v/>
      </c>
      <c r="K318" s="239" t="str">
        <f>IFERROR(VLOOKUP(K316,'P1'!$B:$AP,31,FALSE),"")</f>
        <v/>
      </c>
      <c r="L318" s="239" t="str">
        <f>IFERROR(VLOOKUP(L316,'P1'!$B:$AP,31,FALSE),"")</f>
        <v/>
      </c>
      <c r="M318" s="239" t="str">
        <f>IFERROR(VLOOKUP(M316,'P1'!$B:$AP,31,FALSE),"")</f>
        <v/>
      </c>
      <c r="N318" s="239" t="str">
        <f>IFERROR(VLOOKUP(N316,'P1'!$B:$AP,31,FALSE),"")</f>
        <v/>
      </c>
      <c r="O318" s="239" t="str">
        <f>IFERROR(VLOOKUP(O316,'P1'!$B:$AP,31,FALSE),"")</f>
        <v/>
      </c>
      <c r="P318" s="239" t="str">
        <f>IFERROR(VLOOKUP(P316,'P1'!$B:$AP,31,FALSE),"")</f>
        <v/>
      </c>
      <c r="Q318" s="239" t="str">
        <f>IFERROR(VLOOKUP(Q316,'P1'!$B:$AP,31,FALSE),"")</f>
        <v/>
      </c>
      <c r="R318" s="239" t="str">
        <f>IFERROR(VLOOKUP(R316,'P1'!$B:$AP,31,FALSE),"")</f>
        <v/>
      </c>
      <c r="S318" s="239" t="str">
        <f>IFERROR(VLOOKUP(S316,'P1'!$B:$AP,31,FALSE),"")</f>
        <v/>
      </c>
      <c r="T318" s="239" t="str">
        <f>IFERROR(VLOOKUP(T316,'P1'!$B:$AP,31,FALSE),"")</f>
        <v/>
      </c>
      <c r="U318" s="239" t="str">
        <f>IFERROR(VLOOKUP(U316,'P1'!$B:$AP,31,FALSE),"")</f>
        <v/>
      </c>
      <c r="V318" s="239" t="str">
        <f>IFERROR(VLOOKUP(V316,'P1'!$B:$AP,31,FALSE),"")</f>
        <v/>
      </c>
      <c r="W318" s="239" t="str">
        <f>IFERROR(VLOOKUP(W316,'P1'!$B:$AP,31,FALSE),"")</f>
        <v/>
      </c>
      <c r="X318" s="239" t="str">
        <f>IFERROR(VLOOKUP(X316,'P1'!$B:$AP,31,FALSE),"")</f>
        <v/>
      </c>
      <c r="Y318" s="239" t="str">
        <f>IFERROR(VLOOKUP(Y316,'P1'!$B:$AP,31,FALSE),"")</f>
        <v/>
      </c>
      <c r="Z318" s="239" t="str">
        <f>IFERROR(VLOOKUP(Z316,'P1'!$B:$AP,31,FALSE),"")</f>
        <v/>
      </c>
      <c r="AA318" s="239" t="str">
        <f>IFERROR(VLOOKUP(AA316,'P1'!$B:$AP,31,FALSE),"")</f>
        <v/>
      </c>
      <c r="AB318" s="239" t="str">
        <f>IFERROR(VLOOKUP(AB316,'P1'!$B:$AP,31,FALSE),"")</f>
        <v/>
      </c>
      <c r="AC318" s="239" t="str">
        <f>IFERROR(VLOOKUP(AC316,'P1'!$B:$AP,31,FALSE),"")</f>
        <v/>
      </c>
      <c r="AD318" s="239" t="str">
        <f>IFERROR(VLOOKUP(AD316,'P1'!$B:$AP,31,FALSE),"")</f>
        <v/>
      </c>
      <c r="AE318" s="239" t="str">
        <f>IFERROR(VLOOKUP(AE316,'P1'!$B:$AP,31,FALSE),"")</f>
        <v/>
      </c>
      <c r="AF318" s="239" t="str">
        <f>IFERROR(VLOOKUP(AF316,'P1'!$B:$AP,31,FALSE),"")</f>
        <v/>
      </c>
      <c r="AG318" s="239" t="str">
        <f>IFERROR(VLOOKUP(AG316,'P1'!$B:$AP,31,FALSE),"")</f>
        <v/>
      </c>
      <c r="AH318" s="239" t="str">
        <f>IFERROR(VLOOKUP(AH316,'P1'!$B:$AP,31,FALSE),"")</f>
        <v/>
      </c>
      <c r="AI318" s="239" t="str">
        <f>IFERROR(VLOOKUP(AI316,'P1'!$B:$AP,31,FALSE),"")</f>
        <v/>
      </c>
      <c r="AJ318" s="239" t="str">
        <f>IFERROR(VLOOKUP(AJ316,'P1'!$B:$AP,31,FALSE),"")</f>
        <v/>
      </c>
      <c r="AK318" s="239" t="str">
        <f>IFERROR(VLOOKUP(AK316,'P1'!$B:$AP,31,FALSE),"")</f>
        <v/>
      </c>
      <c r="AL318" s="239" t="str">
        <f>IFERROR(VLOOKUP(AL316,'P1'!$B:$AP,31,FALSE),"")</f>
        <v/>
      </c>
      <c r="AM318" s="239" t="str">
        <f>IFERROR(VLOOKUP(AM316,'P1'!$B:$AP,31,FALSE),"")</f>
        <v/>
      </c>
      <c r="AN318" s="589"/>
      <c r="AO318" s="565"/>
      <c r="AP318" s="594"/>
      <c r="AQ318" s="595"/>
      <c r="AR318" s="565"/>
      <c r="AU318" s="242"/>
      <c r="AV318" s="242"/>
      <c r="AX318" s="242"/>
      <c r="AY318" s="242"/>
    </row>
    <row r="319" spans="1:51" s="225" customFormat="1" ht="15" customHeight="1">
      <c r="A319" s="244"/>
      <c r="B319" s="244"/>
      <c r="C319" s="244"/>
      <c r="D319" s="244"/>
      <c r="E319" s="244"/>
      <c r="F319" s="244"/>
      <c r="G319" s="244"/>
      <c r="H319" s="244"/>
      <c r="I319" s="245"/>
      <c r="J319" s="245"/>
      <c r="K319" s="245"/>
      <c r="L319" s="245"/>
      <c r="M319" s="245"/>
      <c r="N319" s="245"/>
      <c r="O319" s="245"/>
      <c r="P319" s="245"/>
      <c r="Q319" s="245"/>
      <c r="R319" s="245"/>
      <c r="S319" s="245"/>
      <c r="T319" s="245"/>
      <c r="U319" s="245"/>
      <c r="V319" s="245"/>
      <c r="W319" s="245"/>
      <c r="X319" s="245"/>
      <c r="Y319" s="245"/>
      <c r="Z319" s="245"/>
      <c r="AA319" s="245"/>
      <c r="AB319" s="245"/>
      <c r="AC319" s="245"/>
      <c r="AD319" s="245"/>
      <c r="AE319" s="245"/>
      <c r="AF319" s="245"/>
      <c r="AG319" s="245"/>
      <c r="AH319" s="245"/>
      <c r="AI319" s="245"/>
      <c r="AJ319" s="245"/>
      <c r="AK319" s="245"/>
      <c r="AL319" s="245"/>
      <c r="AM319" s="245"/>
      <c r="AN319" s="244"/>
      <c r="AO319" s="244"/>
      <c r="AP319" s="244"/>
      <c r="AQ319" s="246"/>
      <c r="AR319" s="217"/>
      <c r="AS319" s="228"/>
      <c r="AT319" s="259"/>
    </row>
    <row r="320" spans="1:51" ht="15" customHeight="1">
      <c r="A320" s="247" t="s">
        <v>375</v>
      </c>
      <c r="B320" s="248"/>
      <c r="C320" s="249"/>
      <c r="D320" s="249"/>
      <c r="E320" s="249"/>
      <c r="F320" s="249"/>
      <c r="G320" s="249"/>
      <c r="H320" s="249"/>
      <c r="I320" s="250"/>
      <c r="J320" s="249"/>
      <c r="K320" s="251"/>
      <c r="L320" s="251"/>
      <c r="M320" s="251"/>
      <c r="N320" s="251"/>
      <c r="O320" s="251"/>
      <c r="P320" s="251"/>
      <c r="Q320" s="251"/>
      <c r="R320" s="251"/>
      <c r="S320" s="251"/>
      <c r="T320" s="251"/>
      <c r="U320" s="251"/>
      <c r="V320" s="251"/>
      <c r="W320" s="251"/>
      <c r="X320" s="251"/>
      <c r="Y320" s="251"/>
      <c r="Z320" s="251"/>
      <c r="AA320" s="251"/>
      <c r="AB320" s="251"/>
      <c r="AC320" s="251"/>
      <c r="AD320" s="251"/>
      <c r="AE320" s="251"/>
      <c r="AF320" s="251"/>
      <c r="AG320" s="251"/>
      <c r="AH320" s="251"/>
      <c r="AI320" s="251"/>
      <c r="AJ320" s="252"/>
      <c r="AK320" s="252"/>
      <c r="AL320" s="252"/>
      <c r="AM320" s="252"/>
      <c r="AN320" s="253"/>
      <c r="AO320" s="253"/>
      <c r="AP320" s="253"/>
      <c r="AQ320" s="208"/>
      <c r="AR320" s="211"/>
    </row>
    <row r="321" spans="1:44" ht="15" customHeight="1">
      <c r="A321" s="247" t="s">
        <v>376</v>
      </c>
      <c r="B321" s="254"/>
      <c r="C321" s="254"/>
      <c r="D321" s="254"/>
      <c r="E321" s="254"/>
      <c r="F321" s="254"/>
      <c r="G321" s="254"/>
      <c r="H321" s="254"/>
      <c r="I321" s="254"/>
      <c r="J321" s="254"/>
      <c r="K321" s="201"/>
      <c r="L321" s="201"/>
      <c r="M321" s="201"/>
      <c r="N321" s="201"/>
      <c r="O321" s="201"/>
      <c r="P321" s="201"/>
      <c r="Q321" s="201"/>
      <c r="R321" s="201"/>
      <c r="S321" s="201"/>
      <c r="T321" s="201"/>
      <c r="U321" s="201"/>
      <c r="V321" s="201"/>
      <c r="W321" s="201"/>
      <c r="X321" s="201"/>
      <c r="Y321" s="201"/>
      <c r="Z321" s="201"/>
      <c r="AA321" s="201"/>
      <c r="AB321" s="201"/>
      <c r="AC321" s="201"/>
      <c r="AD321" s="201"/>
      <c r="AE321" s="201"/>
      <c r="AF321" s="201"/>
      <c r="AG321" s="201"/>
      <c r="AH321" s="201"/>
      <c r="AI321" s="201"/>
      <c r="AJ321" s="201"/>
      <c r="AK321" s="201"/>
      <c r="AL321" s="201"/>
      <c r="AM321" s="201"/>
      <c r="AN321" s="201"/>
      <c r="AO321" s="201"/>
      <c r="AP321" s="201"/>
      <c r="AQ321" s="201"/>
      <c r="AR321" s="205"/>
    </row>
    <row r="322" spans="1:44" ht="15" customHeight="1">
      <c r="A322" s="247" t="s">
        <v>377</v>
      </c>
      <c r="B322" s="254"/>
      <c r="C322" s="254"/>
      <c r="D322" s="254"/>
      <c r="E322" s="254"/>
      <c r="F322" s="254"/>
      <c r="G322" s="254"/>
      <c r="H322" s="254"/>
      <c r="I322" s="254"/>
      <c r="J322" s="254"/>
      <c r="K322" s="201"/>
      <c r="L322" s="201"/>
      <c r="M322" s="201"/>
      <c r="N322" s="201"/>
      <c r="O322" s="201"/>
      <c r="P322" s="201"/>
      <c r="Q322" s="201"/>
      <c r="R322" s="201"/>
      <c r="S322" s="201"/>
      <c r="T322" s="201"/>
      <c r="U322" s="201"/>
      <c r="V322" s="201"/>
      <c r="W322" s="201"/>
      <c r="X322" s="201"/>
      <c r="Y322" s="201"/>
      <c r="Z322" s="201"/>
      <c r="AA322" s="201"/>
      <c r="AB322" s="201"/>
      <c r="AC322" s="201"/>
      <c r="AD322" s="201"/>
      <c r="AE322" s="201"/>
      <c r="AF322" s="201"/>
      <c r="AG322" s="201"/>
      <c r="AH322" s="201"/>
      <c r="AI322" s="201"/>
      <c r="AJ322" s="201"/>
      <c r="AK322" s="201"/>
      <c r="AL322" s="201"/>
      <c r="AM322" s="201"/>
      <c r="AN322" s="201"/>
      <c r="AO322" s="201"/>
      <c r="AP322" s="201"/>
      <c r="AQ322" s="201"/>
      <c r="AR322" s="205"/>
    </row>
    <row r="323" spans="1:44" ht="15" customHeight="1">
      <c r="A323" s="247" t="s">
        <v>378</v>
      </c>
      <c r="B323" s="254"/>
      <c r="C323" s="254"/>
      <c r="D323" s="254"/>
      <c r="E323" s="254"/>
      <c r="F323" s="254"/>
      <c r="G323" s="254"/>
      <c r="H323" s="254"/>
      <c r="I323" s="254"/>
      <c r="J323" s="254"/>
      <c r="K323" s="201"/>
      <c r="L323" s="201"/>
      <c r="M323" s="201"/>
      <c r="N323" s="201"/>
      <c r="O323" s="201"/>
      <c r="P323" s="201"/>
      <c r="Q323" s="201"/>
      <c r="R323" s="201"/>
      <c r="S323" s="201"/>
      <c r="T323" s="201"/>
      <c r="U323" s="201"/>
      <c r="V323" s="201"/>
      <c r="W323" s="201"/>
      <c r="X323" s="201"/>
      <c r="Y323" s="201"/>
      <c r="Z323" s="201"/>
      <c r="AA323" s="201"/>
      <c r="AB323" s="201"/>
      <c r="AC323" s="201"/>
      <c r="AD323" s="201"/>
      <c r="AE323" s="201"/>
      <c r="AF323" s="201"/>
      <c r="AG323" s="201"/>
      <c r="AH323" s="201"/>
      <c r="AI323" s="201"/>
      <c r="AJ323" s="201"/>
      <c r="AK323" s="201"/>
      <c r="AL323" s="201"/>
      <c r="AM323" s="201"/>
      <c r="AN323" s="201"/>
      <c r="AO323" s="201"/>
      <c r="AP323" s="201"/>
      <c r="AQ323" s="201"/>
      <c r="AR323" s="205"/>
    </row>
    <row r="324" spans="1:44" ht="15" customHeight="1">
      <c r="A324" s="247" t="s">
        <v>379</v>
      </c>
      <c r="B324" s="254"/>
      <c r="C324" s="254"/>
      <c r="D324" s="254"/>
      <c r="E324" s="254"/>
      <c r="F324" s="254"/>
      <c r="G324" s="254"/>
      <c r="H324" s="254"/>
      <c r="I324" s="254"/>
      <c r="J324" s="254"/>
      <c r="K324" s="201"/>
      <c r="L324" s="201"/>
      <c r="M324" s="201"/>
      <c r="N324" s="201"/>
      <c r="O324" s="201"/>
      <c r="P324" s="201"/>
      <c r="Q324" s="201"/>
      <c r="R324" s="201"/>
      <c r="S324" s="201"/>
      <c r="T324" s="201"/>
      <c r="U324" s="201"/>
      <c r="V324" s="201"/>
      <c r="W324" s="201"/>
      <c r="X324" s="201"/>
      <c r="Y324" s="201"/>
      <c r="Z324" s="201"/>
      <c r="AA324" s="201"/>
      <c r="AB324" s="201"/>
      <c r="AC324" s="201"/>
      <c r="AD324" s="201"/>
      <c r="AE324" s="201"/>
      <c r="AF324" s="201"/>
      <c r="AG324" s="201"/>
      <c r="AH324" s="201"/>
      <c r="AI324" s="201"/>
      <c r="AJ324" s="201"/>
      <c r="AK324" s="201"/>
      <c r="AL324" s="201"/>
      <c r="AM324" s="201"/>
      <c r="AN324" s="201"/>
      <c r="AO324" s="201"/>
      <c r="AP324" s="201"/>
      <c r="AQ324" s="201"/>
      <c r="AR324" s="205"/>
    </row>
    <row r="325" spans="1:44" ht="15" customHeight="1">
      <c r="A325" s="205" t="s">
        <v>380</v>
      </c>
      <c r="B325" s="255"/>
      <c r="C325" s="205"/>
      <c r="D325" s="205"/>
      <c r="E325" s="205"/>
      <c r="F325" s="205"/>
      <c r="G325" s="205"/>
      <c r="H325" s="205"/>
      <c r="I325" s="205"/>
      <c r="J325" s="205"/>
      <c r="K325" s="211"/>
      <c r="L325" s="211"/>
      <c r="M325" s="211"/>
      <c r="N325" s="211"/>
      <c r="O325" s="211"/>
      <c r="P325" s="211"/>
      <c r="Q325" s="211"/>
      <c r="R325" s="211"/>
      <c r="S325" s="211"/>
      <c r="T325" s="211"/>
      <c r="U325" s="211"/>
      <c r="V325" s="211"/>
      <c r="W325" s="211"/>
      <c r="X325" s="211"/>
      <c r="Y325" s="211"/>
      <c r="Z325" s="211"/>
      <c r="AA325" s="211"/>
      <c r="AB325" s="211"/>
      <c r="AC325" s="211"/>
      <c r="AD325" s="211"/>
      <c r="AE325" s="211"/>
      <c r="AF325" s="211"/>
      <c r="AG325" s="211"/>
      <c r="AH325" s="211"/>
      <c r="AI325" s="211"/>
      <c r="AJ325" s="211"/>
      <c r="AK325" s="211"/>
      <c r="AL325" s="211"/>
      <c r="AM325" s="211"/>
      <c r="AN325" s="211"/>
      <c r="AO325" s="211"/>
      <c r="AP325" s="211"/>
      <c r="AQ325" s="211"/>
      <c r="AR325" s="211"/>
    </row>
    <row r="326" spans="1:44" ht="15" customHeight="1">
      <c r="A326" s="205" t="s">
        <v>381</v>
      </c>
      <c r="B326" s="255"/>
      <c r="C326" s="205"/>
      <c r="D326" s="205"/>
      <c r="E326" s="205"/>
      <c r="F326" s="205"/>
      <c r="G326" s="205"/>
      <c r="H326" s="205"/>
      <c r="I326" s="205"/>
      <c r="J326" s="205"/>
      <c r="K326" s="211"/>
      <c r="L326" s="211"/>
      <c r="M326" s="211"/>
      <c r="N326" s="211"/>
      <c r="O326" s="211"/>
      <c r="P326" s="211"/>
      <c r="Q326" s="211"/>
      <c r="R326" s="211"/>
      <c r="S326" s="211"/>
      <c r="T326" s="211"/>
      <c r="U326" s="211"/>
      <c r="V326" s="211"/>
      <c r="W326" s="211"/>
      <c r="X326" s="211"/>
      <c r="Y326" s="211"/>
      <c r="Z326" s="211"/>
      <c r="AA326" s="211"/>
      <c r="AB326" s="211"/>
      <c r="AC326" s="211"/>
      <c r="AD326" s="211"/>
      <c r="AE326" s="211"/>
      <c r="AF326" s="211"/>
      <c r="AG326" s="211"/>
      <c r="AH326" s="211"/>
      <c r="AI326" s="211"/>
      <c r="AJ326" s="211"/>
      <c r="AK326" s="211"/>
      <c r="AL326" s="211"/>
      <c r="AM326" s="211"/>
      <c r="AN326" s="211"/>
      <c r="AO326" s="211"/>
      <c r="AP326" s="211"/>
      <c r="AQ326" s="211"/>
      <c r="AR326" s="211"/>
    </row>
    <row r="327" spans="1:44" ht="15" customHeight="1">
      <c r="A327" s="205"/>
      <c r="B327" s="455" t="s">
        <v>382</v>
      </c>
      <c r="C327" s="618" t="s">
        <v>383</v>
      </c>
      <c r="D327" s="656"/>
      <c r="E327" s="619"/>
      <c r="F327" s="232"/>
      <c r="G327" s="232"/>
      <c r="H327" s="205"/>
      <c r="I327" s="205"/>
      <c r="J327" s="211"/>
      <c r="K327" s="211"/>
      <c r="L327" s="211"/>
      <c r="M327" s="211"/>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row>
    <row r="328" spans="1:44" ht="15" customHeight="1">
      <c r="A328" s="205"/>
      <c r="B328" s="256" t="s">
        <v>384</v>
      </c>
      <c r="C328" s="618" t="s">
        <v>385</v>
      </c>
      <c r="D328" s="656"/>
      <c r="E328" s="619"/>
      <c r="F328" s="257"/>
      <c r="G328" s="257"/>
      <c r="H328" s="205"/>
      <c r="I328" s="205"/>
      <c r="J328" s="211"/>
      <c r="K328" s="211"/>
      <c r="L328" s="211"/>
      <c r="M328" s="211"/>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row>
    <row r="329" spans="1:44" ht="15" customHeight="1">
      <c r="A329" s="205"/>
      <c r="B329" s="256" t="s">
        <v>386</v>
      </c>
      <c r="C329" s="618" t="s">
        <v>387</v>
      </c>
      <c r="D329" s="656"/>
      <c r="E329" s="619"/>
      <c r="F329" s="257"/>
      <c r="G329" s="257"/>
      <c r="H329" s="205"/>
      <c r="I329" s="205"/>
      <c r="J329" s="211"/>
      <c r="K329" s="211"/>
      <c r="L329" s="211"/>
      <c r="M329" s="211"/>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row>
    <row r="330" spans="1:44" ht="15" customHeight="1">
      <c r="A330" s="205"/>
      <c r="B330" s="256" t="s">
        <v>388</v>
      </c>
      <c r="C330" s="618" t="s">
        <v>389</v>
      </c>
      <c r="D330" s="656"/>
      <c r="E330" s="619"/>
      <c r="F330" s="257"/>
      <c r="G330" s="257"/>
      <c r="H330" s="205"/>
      <c r="I330" s="205"/>
      <c r="J330" s="211"/>
      <c r="K330" s="211"/>
      <c r="L330" s="211"/>
      <c r="M330" s="211"/>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row>
    <row r="331" spans="1:44" ht="15" customHeight="1">
      <c r="A331" s="205"/>
      <c r="B331" s="256" t="s">
        <v>390</v>
      </c>
      <c r="C331" s="618" t="s">
        <v>391</v>
      </c>
      <c r="D331" s="656"/>
      <c r="E331" s="619"/>
      <c r="F331" s="257"/>
      <c r="G331" s="257"/>
      <c r="H331" s="205"/>
      <c r="I331" s="205"/>
      <c r="J331" s="211"/>
      <c r="K331" s="211"/>
      <c r="L331" s="211"/>
      <c r="M331" s="211"/>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row>
    <row r="332" spans="1:44" ht="15" customHeight="1">
      <c r="A332" s="205"/>
      <c r="B332" s="247" t="s">
        <v>392</v>
      </c>
      <c r="C332" s="205"/>
      <c r="D332" s="205"/>
      <c r="E332" s="205"/>
      <c r="F332" s="205"/>
      <c r="G332" s="205"/>
      <c r="H332" s="205"/>
      <c r="I332" s="205"/>
      <c r="J332" s="205"/>
      <c r="K332" s="211"/>
      <c r="L332" s="211"/>
      <c r="M332" s="211"/>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row>
    <row r="333" spans="1:44" ht="15" customHeight="1">
      <c r="A333" s="205"/>
      <c r="B333" s="247" t="s">
        <v>393</v>
      </c>
      <c r="C333" s="205"/>
      <c r="D333" s="205"/>
      <c r="E333" s="205"/>
      <c r="F333" s="205"/>
      <c r="G333" s="205"/>
      <c r="H333" s="205"/>
      <c r="I333" s="205"/>
      <c r="J333" s="205"/>
      <c r="K333" s="211"/>
      <c r="L333" s="211"/>
      <c r="M333" s="211"/>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row>
    <row r="334" spans="1:44" ht="15" customHeight="1">
      <c r="A334" s="205"/>
      <c r="B334" s="247" t="s">
        <v>394</v>
      </c>
      <c r="C334" s="205"/>
      <c r="D334" s="205"/>
      <c r="E334" s="205"/>
      <c r="F334" s="205"/>
      <c r="G334" s="205"/>
      <c r="H334" s="205"/>
      <c r="I334" s="205"/>
      <c r="J334" s="205"/>
      <c r="K334" s="211"/>
      <c r="L334" s="211"/>
      <c r="M334" s="211"/>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row>
    <row r="335" spans="1:44" ht="15" customHeight="1">
      <c r="A335" s="205" t="s">
        <v>395</v>
      </c>
      <c r="B335" s="255"/>
      <c r="C335" s="205"/>
      <c r="D335" s="205"/>
      <c r="E335" s="205"/>
      <c r="F335" s="205"/>
      <c r="G335" s="205"/>
      <c r="H335" s="205"/>
      <c r="I335" s="205"/>
      <c r="J335" s="205"/>
      <c r="K335" s="211"/>
      <c r="L335" s="211"/>
      <c r="M335" s="211"/>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row>
    <row r="336" spans="1:44" ht="15" customHeight="1">
      <c r="A336" s="205" t="s">
        <v>396</v>
      </c>
      <c r="B336" s="255"/>
      <c r="C336" s="205"/>
      <c r="D336" s="205"/>
      <c r="E336" s="205"/>
      <c r="F336" s="205"/>
      <c r="G336" s="205"/>
      <c r="H336" s="205"/>
      <c r="I336" s="205"/>
      <c r="J336" s="205"/>
      <c r="K336" s="211"/>
      <c r="L336" s="211"/>
      <c r="M336" s="211"/>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row>
    <row r="337" spans="1:44" ht="15" customHeight="1">
      <c r="A337" s="205" t="s">
        <v>397</v>
      </c>
      <c r="B337" s="255"/>
      <c r="C337" s="205"/>
      <c r="D337" s="205"/>
      <c r="E337" s="205"/>
      <c r="F337" s="205"/>
      <c r="G337" s="205"/>
      <c r="H337" s="205"/>
      <c r="I337" s="205"/>
      <c r="J337" s="205"/>
      <c r="K337" s="211"/>
      <c r="L337" s="211"/>
      <c r="M337" s="211"/>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row>
    <row r="338" spans="1:44" ht="15" customHeight="1">
      <c r="A338" s="205" t="s">
        <v>398</v>
      </c>
      <c r="B338" s="255"/>
      <c r="C338" s="205"/>
      <c r="D338" s="205"/>
      <c r="E338" s="205"/>
      <c r="F338" s="205"/>
      <c r="G338" s="205"/>
      <c r="H338" s="205"/>
      <c r="I338" s="205"/>
      <c r="J338" s="205"/>
      <c r="K338" s="211"/>
      <c r="L338" s="211"/>
      <c r="M338" s="211"/>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row>
    <row r="339" spans="1:44" ht="15" customHeight="1">
      <c r="A339" s="205" t="s">
        <v>399</v>
      </c>
      <c r="B339" s="255"/>
      <c r="C339" s="205"/>
      <c r="D339" s="205"/>
      <c r="E339" s="205"/>
      <c r="F339" s="205"/>
      <c r="G339" s="205"/>
      <c r="H339" s="205"/>
      <c r="I339" s="205"/>
      <c r="J339" s="205"/>
      <c r="K339" s="211"/>
      <c r="L339" s="211"/>
      <c r="M339" s="211"/>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row>
    <row r="340" spans="1:44" ht="15" customHeight="1">
      <c r="A340" s="205" t="s">
        <v>400</v>
      </c>
      <c r="B340" s="255"/>
      <c r="C340" s="205"/>
      <c r="D340" s="205"/>
      <c r="E340" s="205"/>
      <c r="F340" s="205"/>
      <c r="G340" s="205"/>
      <c r="H340" s="205"/>
      <c r="I340" s="205"/>
      <c r="J340" s="205"/>
      <c r="K340" s="211"/>
      <c r="L340" s="211"/>
      <c r="M340" s="211"/>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row>
    <row r="341" spans="1:44" ht="15" customHeight="1">
      <c r="A341" s="205" t="s">
        <v>401</v>
      </c>
      <c r="B341" s="255"/>
      <c r="C341" s="205"/>
      <c r="D341" s="205"/>
      <c r="E341" s="205"/>
      <c r="F341" s="205"/>
      <c r="G341" s="205"/>
      <c r="H341" s="205"/>
      <c r="I341" s="205"/>
      <c r="J341" s="205"/>
      <c r="K341" s="211"/>
      <c r="L341" s="211"/>
      <c r="M341" s="211"/>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row>
    <row r="342" spans="1:44" ht="15" customHeight="1">
      <c r="A342" s="205" t="s">
        <v>402</v>
      </c>
      <c r="B342" s="255"/>
      <c r="C342" s="205"/>
      <c r="D342" s="205"/>
      <c r="E342" s="205"/>
      <c r="F342" s="205"/>
      <c r="G342" s="205"/>
      <c r="H342" s="205"/>
      <c r="I342" s="205"/>
      <c r="J342" s="205"/>
      <c r="K342" s="211"/>
      <c r="L342" s="211"/>
      <c r="M342" s="211"/>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row>
    <row r="343" spans="1:44" ht="15" customHeight="1">
      <c r="A343" s="205" t="s">
        <v>403</v>
      </c>
      <c r="B343" s="255"/>
      <c r="C343" s="205"/>
      <c r="D343" s="205"/>
      <c r="E343" s="205"/>
      <c r="F343" s="205"/>
      <c r="G343" s="205"/>
      <c r="H343" s="205"/>
      <c r="I343" s="205"/>
      <c r="J343" s="205"/>
      <c r="K343" s="211"/>
      <c r="L343" s="211"/>
      <c r="M343" s="211"/>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row>
    <row r="344" spans="1:44" ht="15" customHeight="1">
      <c r="A344" s="205" t="s">
        <v>404</v>
      </c>
      <c r="B344" s="255"/>
      <c r="C344" s="205"/>
      <c r="D344" s="205"/>
      <c r="E344" s="205"/>
      <c r="F344" s="205"/>
      <c r="G344" s="205"/>
      <c r="H344" s="205"/>
      <c r="I344" s="205"/>
      <c r="J344" s="205"/>
      <c r="K344" s="211"/>
      <c r="L344" s="211"/>
      <c r="M344" s="211"/>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row>
    <row r="345" spans="1:44" ht="15" customHeight="1">
      <c r="A345" s="205" t="s">
        <v>405</v>
      </c>
      <c r="B345" s="255"/>
      <c r="C345" s="205"/>
      <c r="D345" s="205"/>
      <c r="E345" s="205"/>
      <c r="F345" s="205"/>
      <c r="G345" s="205"/>
      <c r="H345" s="205"/>
      <c r="I345" s="205"/>
      <c r="J345" s="205"/>
      <c r="K345" s="211"/>
      <c r="L345" s="211"/>
      <c r="M345" s="211"/>
      <c r="N345" s="211"/>
      <c r="O345" s="211"/>
      <c r="P345" s="211"/>
      <c r="Q345" s="211"/>
      <c r="R345" s="211"/>
      <c r="S345" s="211"/>
      <c r="T345" s="211"/>
      <c r="U345" s="211"/>
      <c r="V345" s="211"/>
      <c r="W345" s="211"/>
      <c r="X345" s="211"/>
      <c r="Y345" s="211"/>
      <c r="Z345" s="211"/>
      <c r="AA345" s="211"/>
      <c r="AB345" s="211"/>
      <c r="AC345" s="211"/>
      <c r="AD345" s="211"/>
      <c r="AE345" s="211"/>
      <c r="AF345" s="211"/>
      <c r="AG345" s="211"/>
      <c r="AH345" s="211"/>
      <c r="AI345" s="211"/>
      <c r="AJ345" s="211"/>
      <c r="AK345" s="211"/>
      <c r="AL345" s="211"/>
      <c r="AM345" s="211"/>
      <c r="AN345" s="211"/>
      <c r="AO345" s="211"/>
      <c r="AP345" s="211"/>
      <c r="AQ345" s="211"/>
      <c r="AR345" s="211"/>
    </row>
    <row r="346" spans="1:44" ht="15" customHeight="1">
      <c r="A346" s="205" t="s">
        <v>406</v>
      </c>
      <c r="B346" s="255"/>
      <c r="C346" s="205"/>
      <c r="D346" s="205"/>
      <c r="E346" s="205"/>
      <c r="F346" s="205"/>
      <c r="G346" s="205"/>
      <c r="H346" s="205"/>
      <c r="I346" s="205"/>
      <c r="J346" s="205"/>
      <c r="K346" s="211"/>
      <c r="L346" s="211"/>
      <c r="M346" s="211"/>
      <c r="N346" s="211"/>
      <c r="O346" s="211"/>
      <c r="P346" s="211"/>
      <c r="Q346" s="211"/>
      <c r="R346" s="211"/>
      <c r="S346" s="211"/>
      <c r="T346" s="211"/>
      <c r="U346" s="211"/>
      <c r="V346" s="211"/>
      <c r="W346" s="211"/>
      <c r="X346" s="211"/>
      <c r="Y346" s="211"/>
      <c r="Z346" s="211"/>
      <c r="AA346" s="211"/>
      <c r="AB346" s="211"/>
      <c r="AC346" s="211"/>
      <c r="AD346" s="211"/>
      <c r="AE346" s="211"/>
      <c r="AF346" s="211"/>
      <c r="AG346" s="211"/>
      <c r="AH346" s="211"/>
      <c r="AI346" s="211"/>
      <c r="AJ346" s="211"/>
      <c r="AK346" s="211"/>
      <c r="AL346" s="211"/>
      <c r="AM346" s="211"/>
      <c r="AN346" s="211"/>
      <c r="AO346" s="211"/>
      <c r="AP346" s="211"/>
      <c r="AQ346" s="211"/>
      <c r="AR346" s="211"/>
    </row>
    <row r="347" spans="1:44" ht="15" customHeight="1">
      <c r="A347" s="205" t="s">
        <v>407</v>
      </c>
      <c r="B347" s="255"/>
      <c r="C347" s="205"/>
      <c r="D347" s="205"/>
      <c r="E347" s="205"/>
      <c r="F347" s="205"/>
      <c r="G347" s="205"/>
      <c r="H347" s="205"/>
      <c r="I347" s="205"/>
      <c r="J347" s="205"/>
      <c r="K347" s="211"/>
      <c r="L347" s="211"/>
      <c r="M347" s="211"/>
      <c r="N347" s="211"/>
      <c r="O347" s="211"/>
      <c r="P347" s="211"/>
      <c r="Q347" s="211"/>
      <c r="R347" s="211"/>
      <c r="S347" s="211"/>
      <c r="T347" s="211"/>
      <c r="U347" s="211"/>
      <c r="V347" s="211"/>
      <c r="W347" s="211"/>
      <c r="X347" s="211"/>
      <c r="Y347" s="211"/>
      <c r="Z347" s="211"/>
      <c r="AA347" s="211"/>
      <c r="AB347" s="211"/>
      <c r="AC347" s="211"/>
      <c r="AD347" s="211"/>
      <c r="AE347" s="211"/>
      <c r="AF347" s="211"/>
      <c r="AG347" s="211"/>
      <c r="AH347" s="211"/>
      <c r="AI347" s="211"/>
      <c r="AJ347" s="211"/>
      <c r="AK347" s="211"/>
      <c r="AL347" s="211"/>
      <c r="AM347" s="211"/>
      <c r="AN347" s="211"/>
      <c r="AO347" s="211"/>
      <c r="AP347" s="211"/>
      <c r="AQ347" s="211"/>
      <c r="AR347" s="211"/>
    </row>
  </sheetData>
  <sheetProtection sheet="1" objects="1" scenarios="1" formatRows="0" insertRows="0" deleteRows="0" selectLockedCells="1"/>
  <mergeCells count="1081">
    <mergeCell ref="AR79:AR81"/>
    <mergeCell ref="AO76:AO78"/>
    <mergeCell ref="AP76:AQ78"/>
    <mergeCell ref="AR76:AR78"/>
    <mergeCell ref="A79:A81"/>
    <mergeCell ref="B79:B81"/>
    <mergeCell ref="C79:C81"/>
    <mergeCell ref="D79:D81"/>
    <mergeCell ref="E79:E81"/>
    <mergeCell ref="C327:E327"/>
    <mergeCell ref="C328:E328"/>
    <mergeCell ref="C329:E329"/>
    <mergeCell ref="C330:E330"/>
    <mergeCell ref="C331:E331"/>
    <mergeCell ref="F79:G81"/>
    <mergeCell ref="AN79:AN81"/>
    <mergeCell ref="AO79:AO81"/>
    <mergeCell ref="AP79:AQ81"/>
    <mergeCell ref="F70:G72"/>
    <mergeCell ref="AN70:AN72"/>
    <mergeCell ref="AO70:AO72"/>
    <mergeCell ref="AP70:AQ72"/>
    <mergeCell ref="AR70:AR72"/>
    <mergeCell ref="AO67:AO69"/>
    <mergeCell ref="AP67:AQ69"/>
    <mergeCell ref="AR67:AR69"/>
    <mergeCell ref="A70:A72"/>
    <mergeCell ref="B70:B72"/>
    <mergeCell ref="C70:C72"/>
    <mergeCell ref="D70:D72"/>
    <mergeCell ref="E70:E72"/>
    <mergeCell ref="AR73:AR75"/>
    <mergeCell ref="A76:A78"/>
    <mergeCell ref="B76:B78"/>
    <mergeCell ref="C76:C78"/>
    <mergeCell ref="D76:D78"/>
    <mergeCell ref="E76:E78"/>
    <mergeCell ref="F76:G78"/>
    <mergeCell ref="AN76:AN78"/>
    <mergeCell ref="A73:A75"/>
    <mergeCell ref="B73:B75"/>
    <mergeCell ref="C73:C75"/>
    <mergeCell ref="D73:D75"/>
    <mergeCell ref="E73:E75"/>
    <mergeCell ref="F73:G75"/>
    <mergeCell ref="AN73:AN75"/>
    <mergeCell ref="AO73:AO75"/>
    <mergeCell ref="AP73:AQ75"/>
    <mergeCell ref="F61:G63"/>
    <mergeCell ref="AN61:AN63"/>
    <mergeCell ref="AO61:AO63"/>
    <mergeCell ref="AP61:AQ63"/>
    <mergeCell ref="AR61:AR63"/>
    <mergeCell ref="AO58:AO60"/>
    <mergeCell ref="AP58:AQ60"/>
    <mergeCell ref="AR58:AR60"/>
    <mergeCell ref="A61:A63"/>
    <mergeCell ref="B61:B63"/>
    <mergeCell ref="C61:C63"/>
    <mergeCell ref="D61:D63"/>
    <mergeCell ref="E61:E63"/>
    <mergeCell ref="AR64:AR66"/>
    <mergeCell ref="A67:A69"/>
    <mergeCell ref="B67:B69"/>
    <mergeCell ref="C67:C69"/>
    <mergeCell ref="D67:D69"/>
    <mergeCell ref="E67:E69"/>
    <mergeCell ref="F67:G69"/>
    <mergeCell ref="AN67:AN69"/>
    <mergeCell ref="A64:A66"/>
    <mergeCell ref="B64:B66"/>
    <mergeCell ref="C64:C66"/>
    <mergeCell ref="D64:D66"/>
    <mergeCell ref="E64:E66"/>
    <mergeCell ref="F64:G66"/>
    <mergeCell ref="AN64:AN66"/>
    <mergeCell ref="AO64:AO66"/>
    <mergeCell ref="AP64:AQ66"/>
    <mergeCell ref="F52:G54"/>
    <mergeCell ref="AN52:AN54"/>
    <mergeCell ref="AO52:AO54"/>
    <mergeCell ref="AP52:AQ54"/>
    <mergeCell ref="AR52:AR54"/>
    <mergeCell ref="AO49:AO51"/>
    <mergeCell ref="AP49:AQ51"/>
    <mergeCell ref="AR49:AR51"/>
    <mergeCell ref="A52:A54"/>
    <mergeCell ref="B52:B54"/>
    <mergeCell ref="C52:C54"/>
    <mergeCell ref="D52:D54"/>
    <mergeCell ref="E52:E54"/>
    <mergeCell ref="AR55:AR57"/>
    <mergeCell ref="A58:A60"/>
    <mergeCell ref="B58:B60"/>
    <mergeCell ref="C58:C60"/>
    <mergeCell ref="D58:D60"/>
    <mergeCell ref="E58:E60"/>
    <mergeCell ref="F58:G60"/>
    <mergeCell ref="AN58:AN60"/>
    <mergeCell ref="A55:A57"/>
    <mergeCell ref="B55:B57"/>
    <mergeCell ref="C55:C57"/>
    <mergeCell ref="D55:D57"/>
    <mergeCell ref="E55:E57"/>
    <mergeCell ref="F55:G57"/>
    <mergeCell ref="AN55:AN57"/>
    <mergeCell ref="AO55:AO57"/>
    <mergeCell ref="AP55:AQ57"/>
    <mergeCell ref="F43:G45"/>
    <mergeCell ref="AN43:AN45"/>
    <mergeCell ref="AO43:AO45"/>
    <mergeCell ref="AP43:AQ45"/>
    <mergeCell ref="AR43:AR45"/>
    <mergeCell ref="AO40:AO42"/>
    <mergeCell ref="AP40:AQ42"/>
    <mergeCell ref="AR40:AR42"/>
    <mergeCell ref="A43:A45"/>
    <mergeCell ref="B43:B45"/>
    <mergeCell ref="C43:C45"/>
    <mergeCell ref="D43:D45"/>
    <mergeCell ref="E43:E45"/>
    <mergeCell ref="AR46:AR48"/>
    <mergeCell ref="A49:A51"/>
    <mergeCell ref="B49:B51"/>
    <mergeCell ref="C49:C51"/>
    <mergeCell ref="D49:D51"/>
    <mergeCell ref="E49:E51"/>
    <mergeCell ref="F49:G51"/>
    <mergeCell ref="AN49:AN51"/>
    <mergeCell ref="A46:A48"/>
    <mergeCell ref="B46:B48"/>
    <mergeCell ref="C46:C48"/>
    <mergeCell ref="D46:D48"/>
    <mergeCell ref="E46:E48"/>
    <mergeCell ref="F46:G48"/>
    <mergeCell ref="AN46:AN48"/>
    <mergeCell ref="AO46:AO48"/>
    <mergeCell ref="AP46:AQ48"/>
    <mergeCell ref="F34:G36"/>
    <mergeCell ref="AN34:AN36"/>
    <mergeCell ref="AO34:AO36"/>
    <mergeCell ref="AP34:AQ36"/>
    <mergeCell ref="AR34:AR36"/>
    <mergeCell ref="AO31:AO33"/>
    <mergeCell ref="AP31:AQ33"/>
    <mergeCell ref="AR31:AR33"/>
    <mergeCell ref="A34:A36"/>
    <mergeCell ref="B34:B36"/>
    <mergeCell ref="C34:C36"/>
    <mergeCell ref="D34:D36"/>
    <mergeCell ref="E34:E36"/>
    <mergeCell ref="AR37:AR39"/>
    <mergeCell ref="A40:A42"/>
    <mergeCell ref="B40:B42"/>
    <mergeCell ref="C40:C42"/>
    <mergeCell ref="D40:D42"/>
    <mergeCell ref="E40:E42"/>
    <mergeCell ref="F40:G42"/>
    <mergeCell ref="AN40:AN42"/>
    <mergeCell ref="A37:A39"/>
    <mergeCell ref="B37:B39"/>
    <mergeCell ref="C37:C39"/>
    <mergeCell ref="D37:D39"/>
    <mergeCell ref="E37:E39"/>
    <mergeCell ref="F37:G39"/>
    <mergeCell ref="AN37:AN39"/>
    <mergeCell ref="AO37:AO39"/>
    <mergeCell ref="AP37:AQ39"/>
    <mergeCell ref="AR28:AR30"/>
    <mergeCell ref="A31:A33"/>
    <mergeCell ref="B31:B33"/>
    <mergeCell ref="C31:C33"/>
    <mergeCell ref="D31:D33"/>
    <mergeCell ref="E31:E33"/>
    <mergeCell ref="F31:G33"/>
    <mergeCell ref="AN31:AN33"/>
    <mergeCell ref="A28:A30"/>
    <mergeCell ref="B28:B30"/>
    <mergeCell ref="C28:C30"/>
    <mergeCell ref="D28:D30"/>
    <mergeCell ref="E28:E30"/>
    <mergeCell ref="F28:G30"/>
    <mergeCell ref="AN28:AN30"/>
    <mergeCell ref="AO28:AO30"/>
    <mergeCell ref="AP28:AQ30"/>
    <mergeCell ref="AU21:AV21"/>
    <mergeCell ref="AX21:AY21"/>
    <mergeCell ref="A22:A24"/>
    <mergeCell ref="B22:B24"/>
    <mergeCell ref="C22:C24"/>
    <mergeCell ref="D22:D24"/>
    <mergeCell ref="E22:E24"/>
    <mergeCell ref="F22:G24"/>
    <mergeCell ref="AN22:AN24"/>
    <mergeCell ref="F25:G27"/>
    <mergeCell ref="AN25:AN27"/>
    <mergeCell ref="AO25:AO27"/>
    <mergeCell ref="AP25:AQ27"/>
    <mergeCell ref="AR25:AR27"/>
    <mergeCell ref="AO22:AO24"/>
    <mergeCell ref="AP22:AQ24"/>
    <mergeCell ref="AR22:AR24"/>
    <mergeCell ref="A25:A27"/>
    <mergeCell ref="B25:B27"/>
    <mergeCell ref="C25:C27"/>
    <mergeCell ref="D25:D27"/>
    <mergeCell ref="E25:E27"/>
    <mergeCell ref="AP15:AQ15"/>
    <mergeCell ref="AR15:AS15"/>
    <mergeCell ref="B16:H17"/>
    <mergeCell ref="A18:A21"/>
    <mergeCell ref="B18:B21"/>
    <mergeCell ref="C18:D21"/>
    <mergeCell ref="E18:E21"/>
    <mergeCell ref="F18:H21"/>
    <mergeCell ref="I18:AM18"/>
    <mergeCell ref="AN18:AN21"/>
    <mergeCell ref="AO18:AO21"/>
    <mergeCell ref="AP18:AQ21"/>
    <mergeCell ref="AR18:AR21"/>
    <mergeCell ref="I19:O19"/>
    <mergeCell ref="P19:V19"/>
    <mergeCell ref="W19:AC19"/>
    <mergeCell ref="AD19:AJ19"/>
    <mergeCell ref="AK19:AM19"/>
    <mergeCell ref="C15:D15"/>
    <mergeCell ref="E15:F15"/>
    <mergeCell ref="G15:I15"/>
    <mergeCell ref="J15:O15"/>
    <mergeCell ref="P15:U15"/>
    <mergeCell ref="V15:AA15"/>
    <mergeCell ref="AB15:AG15"/>
    <mergeCell ref="AH15:AM15"/>
    <mergeCell ref="AN15:AO15"/>
    <mergeCell ref="AK13:AM13"/>
    <mergeCell ref="C14:D14"/>
    <mergeCell ref="H14:I14"/>
    <mergeCell ref="J14:L14"/>
    <mergeCell ref="M14:O14"/>
    <mergeCell ref="P14:R14"/>
    <mergeCell ref="S14:U14"/>
    <mergeCell ref="V14:X14"/>
    <mergeCell ref="Y14:AA14"/>
    <mergeCell ref="AB14:AD14"/>
    <mergeCell ref="S13:U13"/>
    <mergeCell ref="V13:X13"/>
    <mergeCell ref="Y13:AA13"/>
    <mergeCell ref="AB13:AD13"/>
    <mergeCell ref="AE13:AG13"/>
    <mergeCell ref="AH13:AJ13"/>
    <mergeCell ref="AE14:AG14"/>
    <mergeCell ref="AH14:AJ14"/>
    <mergeCell ref="AK14:AM14"/>
    <mergeCell ref="C13:D13"/>
    <mergeCell ref="H13:I13"/>
    <mergeCell ref="J13:L13"/>
    <mergeCell ref="M13:O13"/>
    <mergeCell ref="P13:R13"/>
    <mergeCell ref="H12:I12"/>
    <mergeCell ref="J12:L12"/>
    <mergeCell ref="M12:O12"/>
    <mergeCell ref="P12:R12"/>
    <mergeCell ref="AR11:AS11"/>
    <mergeCell ref="AN4:AQ4"/>
    <mergeCell ref="AN5:AQ5"/>
    <mergeCell ref="AK7:AM7"/>
    <mergeCell ref="AK9:AM9"/>
    <mergeCell ref="Y12:AA12"/>
    <mergeCell ref="AB12:AD12"/>
    <mergeCell ref="AE12:AG12"/>
    <mergeCell ref="AH12:AJ12"/>
    <mergeCell ref="AK12:AM12"/>
    <mergeCell ref="B11:B12"/>
    <mergeCell ref="C11:D12"/>
    <mergeCell ref="E11:F11"/>
    <mergeCell ref="G11:I11"/>
    <mergeCell ref="J11:O11"/>
    <mergeCell ref="P11:U11"/>
    <mergeCell ref="AN2:AQ2"/>
    <mergeCell ref="P3:S3"/>
    <mergeCell ref="T3:U3"/>
    <mergeCell ref="V3:W3"/>
    <mergeCell ref="X3:Y3"/>
    <mergeCell ref="AN3:AQ3"/>
    <mergeCell ref="V11:AA11"/>
    <mergeCell ref="AB11:AG11"/>
    <mergeCell ref="AH11:AM11"/>
    <mergeCell ref="AN11:AO11"/>
    <mergeCell ref="AP11:AQ11"/>
    <mergeCell ref="S12:U12"/>
    <mergeCell ref="V12:X12"/>
    <mergeCell ref="AR82:AR84"/>
    <mergeCell ref="A85:A87"/>
    <mergeCell ref="B85:B87"/>
    <mergeCell ref="C85:C87"/>
    <mergeCell ref="D85:D87"/>
    <mergeCell ref="E85:E87"/>
    <mergeCell ref="F85:G87"/>
    <mergeCell ref="AN85:AN87"/>
    <mergeCell ref="AO85:AO87"/>
    <mergeCell ref="AP85:AQ87"/>
    <mergeCell ref="AR85:AR87"/>
    <mergeCell ref="A82:A84"/>
    <mergeCell ref="B82:B84"/>
    <mergeCell ref="C82:C84"/>
    <mergeCell ref="D82:D84"/>
    <mergeCell ref="E82:E84"/>
    <mergeCell ref="F82:G84"/>
    <mergeCell ref="AN82:AN84"/>
    <mergeCell ref="AO82:AO84"/>
    <mergeCell ref="AP82:AQ84"/>
    <mergeCell ref="AR88:AR90"/>
    <mergeCell ref="A91:A93"/>
    <mergeCell ref="B91:B93"/>
    <mergeCell ref="C91:C93"/>
    <mergeCell ref="D91:D93"/>
    <mergeCell ref="E91:E93"/>
    <mergeCell ref="F91:G93"/>
    <mergeCell ref="AN91:AN93"/>
    <mergeCell ref="AO91:AO93"/>
    <mergeCell ref="AP91:AQ93"/>
    <mergeCell ref="AR91:AR93"/>
    <mergeCell ref="A88:A90"/>
    <mergeCell ref="B88:B90"/>
    <mergeCell ref="C88:C90"/>
    <mergeCell ref="D88:D90"/>
    <mergeCell ref="E88:E90"/>
    <mergeCell ref="F88:G90"/>
    <mergeCell ref="AN88:AN90"/>
    <mergeCell ref="AO88:AO90"/>
    <mergeCell ref="AP88:AQ90"/>
    <mergeCell ref="AR94:AR96"/>
    <mergeCell ref="A97:A99"/>
    <mergeCell ref="B97:B99"/>
    <mergeCell ref="C97:C99"/>
    <mergeCell ref="D97:D99"/>
    <mergeCell ref="E97:E99"/>
    <mergeCell ref="F97:G99"/>
    <mergeCell ref="AN97:AN99"/>
    <mergeCell ref="AO97:AO99"/>
    <mergeCell ref="AP97:AQ99"/>
    <mergeCell ref="AR97:AR99"/>
    <mergeCell ref="A94:A96"/>
    <mergeCell ref="B94:B96"/>
    <mergeCell ref="C94:C96"/>
    <mergeCell ref="D94:D96"/>
    <mergeCell ref="E94:E96"/>
    <mergeCell ref="F94:G96"/>
    <mergeCell ref="AN94:AN96"/>
    <mergeCell ref="AO94:AO96"/>
    <mergeCell ref="AP94:AQ96"/>
    <mergeCell ref="AR100:AR102"/>
    <mergeCell ref="A103:A105"/>
    <mergeCell ref="B103:B105"/>
    <mergeCell ref="C103:C105"/>
    <mergeCell ref="D103:D105"/>
    <mergeCell ref="E103:E105"/>
    <mergeCell ref="F103:G105"/>
    <mergeCell ref="AN103:AN105"/>
    <mergeCell ref="AO103:AO105"/>
    <mergeCell ref="AP103:AQ105"/>
    <mergeCell ref="AR103:AR105"/>
    <mergeCell ref="A100:A102"/>
    <mergeCell ref="B100:B102"/>
    <mergeCell ref="C100:C102"/>
    <mergeCell ref="D100:D102"/>
    <mergeCell ref="E100:E102"/>
    <mergeCell ref="F100:G102"/>
    <mergeCell ref="AN100:AN102"/>
    <mergeCell ref="AO100:AO102"/>
    <mergeCell ref="AP100:AQ102"/>
    <mergeCell ref="AR106:AR108"/>
    <mergeCell ref="A109:A111"/>
    <mergeCell ref="B109:B111"/>
    <mergeCell ref="C109:C111"/>
    <mergeCell ref="D109:D111"/>
    <mergeCell ref="E109:E111"/>
    <mergeCell ref="F109:G111"/>
    <mergeCell ref="AN109:AN111"/>
    <mergeCell ref="AO109:AO111"/>
    <mergeCell ref="AP109:AQ111"/>
    <mergeCell ref="AR109:AR111"/>
    <mergeCell ref="A106:A108"/>
    <mergeCell ref="B106:B108"/>
    <mergeCell ref="C106:C108"/>
    <mergeCell ref="D106:D108"/>
    <mergeCell ref="E106:E108"/>
    <mergeCell ref="F106:G108"/>
    <mergeCell ref="AN106:AN108"/>
    <mergeCell ref="AO106:AO108"/>
    <mergeCell ref="AP106:AQ108"/>
    <mergeCell ref="AR112:AR114"/>
    <mergeCell ref="A115:A117"/>
    <mergeCell ref="B115:B117"/>
    <mergeCell ref="C115:C117"/>
    <mergeCell ref="D115:D117"/>
    <mergeCell ref="E115:E117"/>
    <mergeCell ref="F115:G117"/>
    <mergeCell ref="AN115:AN117"/>
    <mergeCell ref="AO115:AO117"/>
    <mergeCell ref="AP115:AQ117"/>
    <mergeCell ref="AR115:AR117"/>
    <mergeCell ref="A112:A114"/>
    <mergeCell ref="B112:B114"/>
    <mergeCell ref="C112:C114"/>
    <mergeCell ref="D112:D114"/>
    <mergeCell ref="E112:E114"/>
    <mergeCell ref="F112:G114"/>
    <mergeCell ref="AN112:AN114"/>
    <mergeCell ref="AO112:AO114"/>
    <mergeCell ref="AP112:AQ114"/>
    <mergeCell ref="AR118:AR120"/>
    <mergeCell ref="A121:A123"/>
    <mergeCell ref="B121:B123"/>
    <mergeCell ref="C121:C123"/>
    <mergeCell ref="D121:D123"/>
    <mergeCell ref="E121:E123"/>
    <mergeCell ref="F121:G123"/>
    <mergeCell ref="AN121:AN123"/>
    <mergeCell ref="AO121:AO123"/>
    <mergeCell ref="AP121:AQ123"/>
    <mergeCell ref="AR121:AR123"/>
    <mergeCell ref="A118:A120"/>
    <mergeCell ref="B118:B120"/>
    <mergeCell ref="C118:C120"/>
    <mergeCell ref="D118:D120"/>
    <mergeCell ref="E118:E120"/>
    <mergeCell ref="F118:G120"/>
    <mergeCell ref="AN118:AN120"/>
    <mergeCell ref="AO118:AO120"/>
    <mergeCell ref="AP118:AQ120"/>
    <mergeCell ref="AR124:AR126"/>
    <mergeCell ref="A127:A129"/>
    <mergeCell ref="B127:B129"/>
    <mergeCell ref="C127:C129"/>
    <mergeCell ref="D127:D129"/>
    <mergeCell ref="E127:E129"/>
    <mergeCell ref="F127:G129"/>
    <mergeCell ref="AN127:AN129"/>
    <mergeCell ref="AO127:AO129"/>
    <mergeCell ref="AP127:AQ129"/>
    <mergeCell ref="AR127:AR129"/>
    <mergeCell ref="A124:A126"/>
    <mergeCell ref="B124:B126"/>
    <mergeCell ref="C124:C126"/>
    <mergeCell ref="D124:D126"/>
    <mergeCell ref="E124:E126"/>
    <mergeCell ref="F124:G126"/>
    <mergeCell ref="AN124:AN126"/>
    <mergeCell ref="AO124:AO126"/>
    <mergeCell ref="AP124:AQ126"/>
    <mergeCell ref="AR130:AR132"/>
    <mergeCell ref="A133:A135"/>
    <mergeCell ref="B133:B135"/>
    <mergeCell ref="C133:C135"/>
    <mergeCell ref="D133:D135"/>
    <mergeCell ref="E133:E135"/>
    <mergeCell ref="F133:G135"/>
    <mergeCell ref="AN133:AN135"/>
    <mergeCell ref="AO133:AO135"/>
    <mergeCell ref="AP133:AQ135"/>
    <mergeCell ref="AR133:AR135"/>
    <mergeCell ref="A130:A132"/>
    <mergeCell ref="B130:B132"/>
    <mergeCell ref="C130:C132"/>
    <mergeCell ref="D130:D132"/>
    <mergeCell ref="E130:E132"/>
    <mergeCell ref="F130:G132"/>
    <mergeCell ref="AN130:AN132"/>
    <mergeCell ref="AO130:AO132"/>
    <mergeCell ref="AP130:AQ132"/>
    <mergeCell ref="AR136:AR138"/>
    <mergeCell ref="A139:A141"/>
    <mergeCell ref="B139:B141"/>
    <mergeCell ref="C139:C141"/>
    <mergeCell ref="D139:D141"/>
    <mergeCell ref="E139:E141"/>
    <mergeCell ref="F139:G141"/>
    <mergeCell ref="AN139:AN141"/>
    <mergeCell ref="AO139:AO141"/>
    <mergeCell ref="AP139:AQ141"/>
    <mergeCell ref="AR139:AR141"/>
    <mergeCell ref="A136:A138"/>
    <mergeCell ref="B136:B138"/>
    <mergeCell ref="C136:C138"/>
    <mergeCell ref="D136:D138"/>
    <mergeCell ref="E136:E138"/>
    <mergeCell ref="F136:G138"/>
    <mergeCell ref="AN136:AN138"/>
    <mergeCell ref="AO136:AO138"/>
    <mergeCell ref="AP136:AQ138"/>
    <mergeCell ref="AR142:AR144"/>
    <mergeCell ref="A145:A147"/>
    <mergeCell ref="B145:B147"/>
    <mergeCell ref="C145:C147"/>
    <mergeCell ref="D145:D147"/>
    <mergeCell ref="E145:E147"/>
    <mergeCell ref="F145:G147"/>
    <mergeCell ref="AN145:AN147"/>
    <mergeCell ref="AO145:AO147"/>
    <mergeCell ref="AP145:AQ147"/>
    <mergeCell ref="AR145:AR147"/>
    <mergeCell ref="A142:A144"/>
    <mergeCell ref="B142:B144"/>
    <mergeCell ref="C142:C144"/>
    <mergeCell ref="D142:D144"/>
    <mergeCell ref="E142:E144"/>
    <mergeCell ref="F142:G144"/>
    <mergeCell ref="AN142:AN144"/>
    <mergeCell ref="AO142:AO144"/>
    <mergeCell ref="AP142:AQ144"/>
    <mergeCell ref="AR148:AR150"/>
    <mergeCell ref="A151:A153"/>
    <mergeCell ref="B151:B153"/>
    <mergeCell ref="C151:C153"/>
    <mergeCell ref="D151:D153"/>
    <mergeCell ref="E151:E153"/>
    <mergeCell ref="F151:G153"/>
    <mergeCell ref="AN151:AN153"/>
    <mergeCell ref="AO151:AO153"/>
    <mergeCell ref="AP151:AQ153"/>
    <mergeCell ref="AR151:AR153"/>
    <mergeCell ref="A148:A150"/>
    <mergeCell ref="B148:B150"/>
    <mergeCell ref="C148:C150"/>
    <mergeCell ref="D148:D150"/>
    <mergeCell ref="E148:E150"/>
    <mergeCell ref="F148:G150"/>
    <mergeCell ref="AN148:AN150"/>
    <mergeCell ref="AO148:AO150"/>
    <mergeCell ref="AP148:AQ150"/>
    <mergeCell ref="AR154:AR156"/>
    <mergeCell ref="A157:A159"/>
    <mergeCell ref="B157:B159"/>
    <mergeCell ref="C157:C159"/>
    <mergeCell ref="D157:D159"/>
    <mergeCell ref="E157:E159"/>
    <mergeCell ref="F157:G159"/>
    <mergeCell ref="AN157:AN159"/>
    <mergeCell ref="AO157:AO159"/>
    <mergeCell ref="AP157:AQ159"/>
    <mergeCell ref="AR157:AR159"/>
    <mergeCell ref="A154:A156"/>
    <mergeCell ref="B154:B156"/>
    <mergeCell ref="C154:C156"/>
    <mergeCell ref="D154:D156"/>
    <mergeCell ref="E154:E156"/>
    <mergeCell ref="F154:G156"/>
    <mergeCell ref="AN154:AN156"/>
    <mergeCell ref="AO154:AO156"/>
    <mergeCell ref="AP154:AQ156"/>
    <mergeCell ref="AR160:AR162"/>
    <mergeCell ref="A163:A165"/>
    <mergeCell ref="B163:B165"/>
    <mergeCell ref="C163:C165"/>
    <mergeCell ref="D163:D165"/>
    <mergeCell ref="E163:E165"/>
    <mergeCell ref="F163:G165"/>
    <mergeCell ref="AN163:AN165"/>
    <mergeCell ref="AO163:AO165"/>
    <mergeCell ref="AP163:AQ165"/>
    <mergeCell ref="AR163:AR165"/>
    <mergeCell ref="A160:A162"/>
    <mergeCell ref="B160:B162"/>
    <mergeCell ref="C160:C162"/>
    <mergeCell ref="D160:D162"/>
    <mergeCell ref="E160:E162"/>
    <mergeCell ref="F160:G162"/>
    <mergeCell ref="AN160:AN162"/>
    <mergeCell ref="AO160:AO162"/>
    <mergeCell ref="AP160:AQ162"/>
    <mergeCell ref="AR166:AR168"/>
    <mergeCell ref="A169:A171"/>
    <mergeCell ref="B169:B171"/>
    <mergeCell ref="C169:C171"/>
    <mergeCell ref="D169:D171"/>
    <mergeCell ref="E169:E171"/>
    <mergeCell ref="F169:G171"/>
    <mergeCell ref="AN169:AN171"/>
    <mergeCell ref="AO169:AO171"/>
    <mergeCell ref="AP169:AQ171"/>
    <mergeCell ref="AR169:AR171"/>
    <mergeCell ref="A166:A168"/>
    <mergeCell ref="B166:B168"/>
    <mergeCell ref="C166:C168"/>
    <mergeCell ref="D166:D168"/>
    <mergeCell ref="E166:E168"/>
    <mergeCell ref="F166:G168"/>
    <mergeCell ref="AN166:AN168"/>
    <mergeCell ref="AO166:AO168"/>
    <mergeCell ref="AP166:AQ168"/>
    <mergeCell ref="AR172:AR174"/>
    <mergeCell ref="A175:A177"/>
    <mergeCell ref="B175:B177"/>
    <mergeCell ref="C175:C177"/>
    <mergeCell ref="D175:D177"/>
    <mergeCell ref="E175:E177"/>
    <mergeCell ref="F175:G177"/>
    <mergeCell ref="AN175:AN177"/>
    <mergeCell ref="AO175:AO177"/>
    <mergeCell ref="AP175:AQ177"/>
    <mergeCell ref="AR175:AR177"/>
    <mergeCell ref="A172:A174"/>
    <mergeCell ref="B172:B174"/>
    <mergeCell ref="C172:C174"/>
    <mergeCell ref="D172:D174"/>
    <mergeCell ref="E172:E174"/>
    <mergeCell ref="F172:G174"/>
    <mergeCell ref="AN172:AN174"/>
    <mergeCell ref="AO172:AO174"/>
    <mergeCell ref="AP172:AQ174"/>
    <mergeCell ref="AR178:AR180"/>
    <mergeCell ref="A181:A183"/>
    <mergeCell ref="B181:B183"/>
    <mergeCell ref="C181:C183"/>
    <mergeCell ref="D181:D183"/>
    <mergeCell ref="E181:E183"/>
    <mergeCell ref="F181:G183"/>
    <mergeCell ref="AN181:AN183"/>
    <mergeCell ref="AO181:AO183"/>
    <mergeCell ref="AP181:AQ183"/>
    <mergeCell ref="AR181:AR183"/>
    <mergeCell ref="A178:A180"/>
    <mergeCell ref="B178:B180"/>
    <mergeCell ref="C178:C180"/>
    <mergeCell ref="D178:D180"/>
    <mergeCell ref="E178:E180"/>
    <mergeCell ref="F178:G180"/>
    <mergeCell ref="AN178:AN180"/>
    <mergeCell ref="AO178:AO180"/>
    <mergeCell ref="AP178:AQ180"/>
    <mergeCell ref="AR184:AR186"/>
    <mergeCell ref="A187:A189"/>
    <mergeCell ref="B187:B189"/>
    <mergeCell ref="C187:C189"/>
    <mergeCell ref="D187:D189"/>
    <mergeCell ref="E187:E189"/>
    <mergeCell ref="F187:G189"/>
    <mergeCell ref="AN187:AN189"/>
    <mergeCell ref="AO187:AO189"/>
    <mergeCell ref="AP187:AQ189"/>
    <mergeCell ref="AR187:AR189"/>
    <mergeCell ref="A184:A186"/>
    <mergeCell ref="B184:B186"/>
    <mergeCell ref="C184:C186"/>
    <mergeCell ref="D184:D186"/>
    <mergeCell ref="E184:E186"/>
    <mergeCell ref="F184:G186"/>
    <mergeCell ref="AN184:AN186"/>
    <mergeCell ref="AO184:AO186"/>
    <mergeCell ref="AP184:AQ186"/>
    <mergeCell ref="AR190:AR192"/>
    <mergeCell ref="A193:A195"/>
    <mergeCell ref="B193:B195"/>
    <mergeCell ref="C193:C195"/>
    <mergeCell ref="D193:D195"/>
    <mergeCell ref="E193:E195"/>
    <mergeCell ref="F193:G195"/>
    <mergeCell ref="AN193:AN195"/>
    <mergeCell ref="AO193:AO195"/>
    <mergeCell ref="AP193:AQ195"/>
    <mergeCell ref="AR193:AR195"/>
    <mergeCell ref="A190:A192"/>
    <mergeCell ref="B190:B192"/>
    <mergeCell ref="C190:C192"/>
    <mergeCell ref="D190:D192"/>
    <mergeCell ref="E190:E192"/>
    <mergeCell ref="F190:G192"/>
    <mergeCell ref="AN190:AN192"/>
    <mergeCell ref="AO190:AO192"/>
    <mergeCell ref="AP190:AQ192"/>
    <mergeCell ref="AR196:AR198"/>
    <mergeCell ref="A199:A201"/>
    <mergeCell ref="B199:B201"/>
    <mergeCell ref="C199:C201"/>
    <mergeCell ref="D199:D201"/>
    <mergeCell ref="E199:E201"/>
    <mergeCell ref="F199:G201"/>
    <mergeCell ref="AN199:AN201"/>
    <mergeCell ref="AO199:AO201"/>
    <mergeCell ref="AP199:AQ201"/>
    <mergeCell ref="AR199:AR201"/>
    <mergeCell ref="A196:A198"/>
    <mergeCell ref="B196:B198"/>
    <mergeCell ref="C196:C198"/>
    <mergeCell ref="D196:D198"/>
    <mergeCell ref="E196:E198"/>
    <mergeCell ref="F196:G198"/>
    <mergeCell ref="AN196:AN198"/>
    <mergeCell ref="AO196:AO198"/>
    <mergeCell ref="AP196:AQ198"/>
    <mergeCell ref="AR202:AR204"/>
    <mergeCell ref="A205:A207"/>
    <mergeCell ref="B205:B207"/>
    <mergeCell ref="C205:C207"/>
    <mergeCell ref="D205:D207"/>
    <mergeCell ref="E205:E207"/>
    <mergeCell ref="F205:G207"/>
    <mergeCell ref="AN205:AN207"/>
    <mergeCell ref="AO205:AO207"/>
    <mergeCell ref="AP205:AQ207"/>
    <mergeCell ref="AR205:AR207"/>
    <mergeCell ref="A202:A204"/>
    <mergeCell ref="B202:B204"/>
    <mergeCell ref="C202:C204"/>
    <mergeCell ref="D202:D204"/>
    <mergeCell ref="E202:E204"/>
    <mergeCell ref="F202:G204"/>
    <mergeCell ref="AN202:AN204"/>
    <mergeCell ref="AO202:AO204"/>
    <mergeCell ref="AP202:AQ204"/>
    <mergeCell ref="AR208:AR210"/>
    <mergeCell ref="A211:A213"/>
    <mergeCell ref="B211:B213"/>
    <mergeCell ref="C211:C213"/>
    <mergeCell ref="D211:D213"/>
    <mergeCell ref="E211:E213"/>
    <mergeCell ref="F211:G213"/>
    <mergeCell ref="AN211:AN213"/>
    <mergeCell ref="AO211:AO213"/>
    <mergeCell ref="AP211:AQ213"/>
    <mergeCell ref="AR211:AR213"/>
    <mergeCell ref="A208:A210"/>
    <mergeCell ref="B208:B210"/>
    <mergeCell ref="C208:C210"/>
    <mergeCell ref="D208:D210"/>
    <mergeCell ref="E208:E210"/>
    <mergeCell ref="F208:G210"/>
    <mergeCell ref="AN208:AN210"/>
    <mergeCell ref="AO208:AO210"/>
    <mergeCell ref="AP208:AQ210"/>
    <mergeCell ref="AR214:AR216"/>
    <mergeCell ref="A217:A219"/>
    <mergeCell ref="B217:B219"/>
    <mergeCell ref="C217:C219"/>
    <mergeCell ref="D217:D219"/>
    <mergeCell ref="E217:E219"/>
    <mergeCell ref="F217:G219"/>
    <mergeCell ref="AN217:AN219"/>
    <mergeCell ref="AO217:AO219"/>
    <mergeCell ref="AP217:AQ219"/>
    <mergeCell ref="AR217:AR219"/>
    <mergeCell ref="A214:A216"/>
    <mergeCell ref="B214:B216"/>
    <mergeCell ref="C214:C216"/>
    <mergeCell ref="D214:D216"/>
    <mergeCell ref="E214:E216"/>
    <mergeCell ref="F214:G216"/>
    <mergeCell ref="AN214:AN216"/>
    <mergeCell ref="AO214:AO216"/>
    <mergeCell ref="AP214:AQ216"/>
    <mergeCell ref="AR220:AR222"/>
    <mergeCell ref="A223:A225"/>
    <mergeCell ref="B223:B225"/>
    <mergeCell ref="C223:C225"/>
    <mergeCell ref="D223:D225"/>
    <mergeCell ref="E223:E225"/>
    <mergeCell ref="F223:G225"/>
    <mergeCell ref="AN223:AN225"/>
    <mergeCell ref="AO223:AO225"/>
    <mergeCell ref="AP223:AQ225"/>
    <mergeCell ref="AR223:AR225"/>
    <mergeCell ref="A220:A222"/>
    <mergeCell ref="B220:B222"/>
    <mergeCell ref="C220:C222"/>
    <mergeCell ref="D220:D222"/>
    <mergeCell ref="E220:E222"/>
    <mergeCell ref="F220:G222"/>
    <mergeCell ref="AN220:AN222"/>
    <mergeCell ref="AO220:AO222"/>
    <mergeCell ref="AP220:AQ222"/>
    <mergeCell ref="AR226:AR228"/>
    <mergeCell ref="A229:A231"/>
    <mergeCell ref="B229:B231"/>
    <mergeCell ref="C229:C231"/>
    <mergeCell ref="D229:D231"/>
    <mergeCell ref="E229:E231"/>
    <mergeCell ref="F229:G231"/>
    <mergeCell ref="AN229:AN231"/>
    <mergeCell ref="AO229:AO231"/>
    <mergeCell ref="AP229:AQ231"/>
    <mergeCell ref="AR229:AR231"/>
    <mergeCell ref="A226:A228"/>
    <mergeCell ref="B226:B228"/>
    <mergeCell ref="C226:C228"/>
    <mergeCell ref="D226:D228"/>
    <mergeCell ref="E226:E228"/>
    <mergeCell ref="F226:G228"/>
    <mergeCell ref="AN226:AN228"/>
    <mergeCell ref="AO226:AO228"/>
    <mergeCell ref="AP226:AQ228"/>
    <mergeCell ref="AR232:AR234"/>
    <mergeCell ref="A235:A237"/>
    <mergeCell ref="B235:B237"/>
    <mergeCell ref="C235:C237"/>
    <mergeCell ref="D235:D237"/>
    <mergeCell ref="E235:E237"/>
    <mergeCell ref="F235:G237"/>
    <mergeCell ref="AN235:AN237"/>
    <mergeCell ref="AO235:AO237"/>
    <mergeCell ref="AP235:AQ237"/>
    <mergeCell ref="AR235:AR237"/>
    <mergeCell ref="A232:A234"/>
    <mergeCell ref="B232:B234"/>
    <mergeCell ref="C232:C234"/>
    <mergeCell ref="D232:D234"/>
    <mergeCell ref="E232:E234"/>
    <mergeCell ref="F232:G234"/>
    <mergeCell ref="AN232:AN234"/>
    <mergeCell ref="AO232:AO234"/>
    <mergeCell ref="AP232:AQ234"/>
    <mergeCell ref="AR238:AR240"/>
    <mergeCell ref="A241:A243"/>
    <mergeCell ref="B241:B243"/>
    <mergeCell ref="C241:C243"/>
    <mergeCell ref="D241:D243"/>
    <mergeCell ref="E241:E243"/>
    <mergeCell ref="F241:G243"/>
    <mergeCell ref="AN241:AN243"/>
    <mergeCell ref="AO241:AO243"/>
    <mergeCell ref="AP241:AQ243"/>
    <mergeCell ref="AR241:AR243"/>
    <mergeCell ref="A238:A240"/>
    <mergeCell ref="B238:B240"/>
    <mergeCell ref="C238:C240"/>
    <mergeCell ref="D238:D240"/>
    <mergeCell ref="E238:E240"/>
    <mergeCell ref="F238:G240"/>
    <mergeCell ref="AN238:AN240"/>
    <mergeCell ref="AO238:AO240"/>
    <mergeCell ref="AP238:AQ240"/>
    <mergeCell ref="AR244:AR246"/>
    <mergeCell ref="A247:A249"/>
    <mergeCell ref="B247:B249"/>
    <mergeCell ref="C247:C249"/>
    <mergeCell ref="D247:D249"/>
    <mergeCell ref="E247:E249"/>
    <mergeCell ref="F247:G249"/>
    <mergeCell ref="AN247:AN249"/>
    <mergeCell ref="AO247:AO249"/>
    <mergeCell ref="AP247:AQ249"/>
    <mergeCell ref="AR247:AR249"/>
    <mergeCell ref="A244:A246"/>
    <mergeCell ref="B244:B246"/>
    <mergeCell ref="C244:C246"/>
    <mergeCell ref="D244:D246"/>
    <mergeCell ref="E244:E246"/>
    <mergeCell ref="F244:G246"/>
    <mergeCell ref="AN244:AN246"/>
    <mergeCell ref="AO244:AO246"/>
    <mergeCell ref="AP244:AQ246"/>
    <mergeCell ref="AR250:AR252"/>
    <mergeCell ref="A253:A255"/>
    <mergeCell ref="B253:B255"/>
    <mergeCell ref="C253:C255"/>
    <mergeCell ref="D253:D255"/>
    <mergeCell ref="E253:E255"/>
    <mergeCell ref="F253:G255"/>
    <mergeCell ref="AN253:AN255"/>
    <mergeCell ref="AO253:AO255"/>
    <mergeCell ref="AP253:AQ255"/>
    <mergeCell ref="AR253:AR255"/>
    <mergeCell ref="A250:A252"/>
    <mergeCell ref="B250:B252"/>
    <mergeCell ref="C250:C252"/>
    <mergeCell ref="D250:D252"/>
    <mergeCell ref="E250:E252"/>
    <mergeCell ref="F250:G252"/>
    <mergeCell ref="AN250:AN252"/>
    <mergeCell ref="AO250:AO252"/>
    <mergeCell ref="AP250:AQ252"/>
    <mergeCell ref="AR256:AR258"/>
    <mergeCell ref="A259:A261"/>
    <mergeCell ref="B259:B261"/>
    <mergeCell ref="C259:C261"/>
    <mergeCell ref="D259:D261"/>
    <mergeCell ref="E259:E261"/>
    <mergeCell ref="F259:G261"/>
    <mergeCell ref="AN259:AN261"/>
    <mergeCell ref="AO259:AO261"/>
    <mergeCell ref="AP259:AQ261"/>
    <mergeCell ref="AR259:AR261"/>
    <mergeCell ref="A256:A258"/>
    <mergeCell ref="B256:B258"/>
    <mergeCell ref="C256:C258"/>
    <mergeCell ref="D256:D258"/>
    <mergeCell ref="E256:E258"/>
    <mergeCell ref="F256:G258"/>
    <mergeCell ref="AN256:AN258"/>
    <mergeCell ref="AO256:AO258"/>
    <mergeCell ref="AP256:AQ258"/>
    <mergeCell ref="AR262:AR264"/>
    <mergeCell ref="A265:A267"/>
    <mergeCell ref="B265:B267"/>
    <mergeCell ref="C265:C267"/>
    <mergeCell ref="D265:D267"/>
    <mergeCell ref="E265:E267"/>
    <mergeCell ref="F265:G267"/>
    <mergeCell ref="AN265:AN267"/>
    <mergeCell ref="AO265:AO267"/>
    <mergeCell ref="AP265:AQ267"/>
    <mergeCell ref="AR265:AR267"/>
    <mergeCell ref="A262:A264"/>
    <mergeCell ref="B262:B264"/>
    <mergeCell ref="C262:C264"/>
    <mergeCell ref="D262:D264"/>
    <mergeCell ref="E262:E264"/>
    <mergeCell ref="F262:G264"/>
    <mergeCell ref="AN262:AN264"/>
    <mergeCell ref="AO262:AO264"/>
    <mergeCell ref="AP262:AQ264"/>
    <mergeCell ref="AR268:AR270"/>
    <mergeCell ref="A271:A273"/>
    <mergeCell ref="B271:B273"/>
    <mergeCell ref="C271:C273"/>
    <mergeCell ref="D271:D273"/>
    <mergeCell ref="E271:E273"/>
    <mergeCell ref="F271:G273"/>
    <mergeCell ref="AN271:AN273"/>
    <mergeCell ref="AO271:AO273"/>
    <mergeCell ref="AP271:AQ273"/>
    <mergeCell ref="AR271:AR273"/>
    <mergeCell ref="A268:A270"/>
    <mergeCell ref="B268:B270"/>
    <mergeCell ref="C268:C270"/>
    <mergeCell ref="D268:D270"/>
    <mergeCell ref="E268:E270"/>
    <mergeCell ref="F268:G270"/>
    <mergeCell ref="AN268:AN270"/>
    <mergeCell ref="AO268:AO270"/>
    <mergeCell ref="AP268:AQ270"/>
    <mergeCell ref="AR274:AR276"/>
    <mergeCell ref="A277:A279"/>
    <mergeCell ref="B277:B279"/>
    <mergeCell ref="C277:C279"/>
    <mergeCell ref="D277:D279"/>
    <mergeCell ref="E277:E279"/>
    <mergeCell ref="F277:G279"/>
    <mergeCell ref="AN277:AN279"/>
    <mergeCell ref="AO277:AO279"/>
    <mergeCell ref="AP277:AQ279"/>
    <mergeCell ref="AR277:AR279"/>
    <mergeCell ref="A274:A276"/>
    <mergeCell ref="B274:B276"/>
    <mergeCell ref="C274:C276"/>
    <mergeCell ref="D274:D276"/>
    <mergeCell ref="E274:E276"/>
    <mergeCell ref="F274:G276"/>
    <mergeCell ref="AN274:AN276"/>
    <mergeCell ref="AO274:AO276"/>
    <mergeCell ref="AP274:AQ276"/>
    <mergeCell ref="AR280:AR282"/>
    <mergeCell ref="A283:A285"/>
    <mergeCell ref="B283:B285"/>
    <mergeCell ref="C283:C285"/>
    <mergeCell ref="D283:D285"/>
    <mergeCell ref="E283:E285"/>
    <mergeCell ref="F283:G285"/>
    <mergeCell ref="AN283:AN285"/>
    <mergeCell ref="AO283:AO285"/>
    <mergeCell ref="AP283:AQ285"/>
    <mergeCell ref="AR283:AR285"/>
    <mergeCell ref="A280:A282"/>
    <mergeCell ref="B280:B282"/>
    <mergeCell ref="C280:C282"/>
    <mergeCell ref="D280:D282"/>
    <mergeCell ref="E280:E282"/>
    <mergeCell ref="F280:G282"/>
    <mergeCell ref="AN280:AN282"/>
    <mergeCell ref="AO280:AO282"/>
    <mergeCell ref="AP280:AQ282"/>
    <mergeCell ref="AR286:AR288"/>
    <mergeCell ref="A289:A291"/>
    <mergeCell ref="B289:B291"/>
    <mergeCell ref="C289:C291"/>
    <mergeCell ref="D289:D291"/>
    <mergeCell ref="E289:E291"/>
    <mergeCell ref="F289:G291"/>
    <mergeCell ref="AN289:AN291"/>
    <mergeCell ref="AO289:AO291"/>
    <mergeCell ref="AP289:AQ291"/>
    <mergeCell ref="AR289:AR291"/>
    <mergeCell ref="A286:A288"/>
    <mergeCell ref="B286:B288"/>
    <mergeCell ref="C286:C288"/>
    <mergeCell ref="D286:D288"/>
    <mergeCell ref="E286:E288"/>
    <mergeCell ref="F286:G288"/>
    <mergeCell ref="AN286:AN288"/>
    <mergeCell ref="AO286:AO288"/>
    <mergeCell ref="AP286:AQ288"/>
    <mergeCell ref="AR292:AR294"/>
    <mergeCell ref="A295:A297"/>
    <mergeCell ref="B295:B297"/>
    <mergeCell ref="C295:C297"/>
    <mergeCell ref="D295:D297"/>
    <mergeCell ref="E295:E297"/>
    <mergeCell ref="F295:G297"/>
    <mergeCell ref="AN295:AN297"/>
    <mergeCell ref="AO295:AO297"/>
    <mergeCell ref="AP295:AQ297"/>
    <mergeCell ref="AR295:AR297"/>
    <mergeCell ref="A292:A294"/>
    <mergeCell ref="B292:B294"/>
    <mergeCell ref="C292:C294"/>
    <mergeCell ref="D292:D294"/>
    <mergeCell ref="E292:E294"/>
    <mergeCell ref="F292:G294"/>
    <mergeCell ref="AN292:AN294"/>
    <mergeCell ref="AO292:AO294"/>
    <mergeCell ref="AP292:AQ294"/>
    <mergeCell ref="AR298:AR300"/>
    <mergeCell ref="A301:A303"/>
    <mergeCell ref="B301:B303"/>
    <mergeCell ref="C301:C303"/>
    <mergeCell ref="D301:D303"/>
    <mergeCell ref="E301:E303"/>
    <mergeCell ref="F301:G303"/>
    <mergeCell ref="AN301:AN303"/>
    <mergeCell ref="AO301:AO303"/>
    <mergeCell ref="AP301:AQ303"/>
    <mergeCell ref="AR301:AR303"/>
    <mergeCell ref="A298:A300"/>
    <mergeCell ref="B298:B300"/>
    <mergeCell ref="C298:C300"/>
    <mergeCell ref="D298:D300"/>
    <mergeCell ref="E298:E300"/>
    <mergeCell ref="F298:G300"/>
    <mergeCell ref="AN298:AN300"/>
    <mergeCell ref="AO298:AO300"/>
    <mergeCell ref="AP298:AQ300"/>
    <mergeCell ref="AR304:AR306"/>
    <mergeCell ref="A307:A309"/>
    <mergeCell ref="B307:B309"/>
    <mergeCell ref="C307:C309"/>
    <mergeCell ref="D307:D309"/>
    <mergeCell ref="E307:E309"/>
    <mergeCell ref="F307:G309"/>
    <mergeCell ref="AN307:AN309"/>
    <mergeCell ref="AO307:AO309"/>
    <mergeCell ref="AP307:AQ309"/>
    <mergeCell ref="AR307:AR309"/>
    <mergeCell ref="A304:A306"/>
    <mergeCell ref="B304:B306"/>
    <mergeCell ref="C304:C306"/>
    <mergeCell ref="D304:D306"/>
    <mergeCell ref="E304:E306"/>
    <mergeCell ref="F304:G306"/>
    <mergeCell ref="AN304:AN306"/>
    <mergeCell ref="AO304:AO306"/>
    <mergeCell ref="AP304:AQ306"/>
    <mergeCell ref="AR316:AR318"/>
    <mergeCell ref="A316:A318"/>
    <mergeCell ref="B316:B318"/>
    <mergeCell ref="C316:C318"/>
    <mergeCell ref="D316:D318"/>
    <mergeCell ref="E316:E318"/>
    <mergeCell ref="F316:G318"/>
    <mergeCell ref="AN316:AN318"/>
    <mergeCell ref="AO316:AO318"/>
    <mergeCell ref="AP316:AQ318"/>
    <mergeCell ref="AR310:AR312"/>
    <mergeCell ref="A313:A315"/>
    <mergeCell ref="B313:B315"/>
    <mergeCell ref="C313:C315"/>
    <mergeCell ref="D313:D315"/>
    <mergeCell ref="E313:E315"/>
    <mergeCell ref="F313:G315"/>
    <mergeCell ref="AN313:AN315"/>
    <mergeCell ref="AO313:AO315"/>
    <mergeCell ref="AP313:AQ315"/>
    <mergeCell ref="AR313:AR315"/>
    <mergeCell ref="A310:A312"/>
    <mergeCell ref="B310:B312"/>
    <mergeCell ref="C310:C312"/>
    <mergeCell ref="D310:D312"/>
    <mergeCell ref="E310:E312"/>
    <mergeCell ref="F310:G312"/>
    <mergeCell ref="AN310:AN312"/>
    <mergeCell ref="AO310:AO312"/>
    <mergeCell ref="AP310:AQ312"/>
  </mergeCells>
  <phoneticPr fontId="3"/>
  <dataValidations count="4">
    <dataValidation type="list" allowBlank="1" showInputMessage="1" showErrorMessage="1" sqref="AN5:AN6 AO6:AQ6">
      <formula1>"予定,実績"</formula1>
    </dataValidation>
    <dataValidation type="list" allowBlank="1" showInputMessage="1" showErrorMessage="1" sqref="B22:B23 B25:B26 B28:B29 B31:B32 B34:B35 B37:B38 B40:B41 B43:B44 B46:B47 B49:B50 B52:B53 B55:B56 B58:B59 B61:B62 B64:B65 B67:B68 B70:B71 B73:B74 B76:B77 B79:B80 B82:B83 B85:B86 B88:B89 B91:B92 B94:B95 B97:B98 B100:B101 B103:B104 B106:B107 B109:B110 B112:B113 B115:B116 B118:B119 B121:B122 B124:B125 B127:B128 B130:B131 B133:B134 B136:B137 B139:B140 B142:B143 B145:B146 B148:B149 B151:B152 B154:B155 B157:B158 B160:B161 B163:B164 B166:B167 B169:B170 B172:B173 B175:B176 B178:B179 B181:B182 B184:B185 B187:B188 B190:B191 B193:B194 B196:B197 B199:B200 B202:B203 B205:B206 B208:B209 B211:B212 B214:B215 B217:B218 B220:B221 B223:B224 B226:B227 B229:B230 B232:B233 B235:B236 B238:B239 B241:B242 B244:B245 B247:B248 B250:B251 B253:B254 B256:B257 B259:B260 B262:B263 B265:B266 B268:B269 B271:B272 B274:B275 B277:B278 B280:B281 B283:B284 B286:B287 B289:B290 B292:B293 B295:B296 B298:B299 B301:B302 B304:B305 B307:B308 B310:B311 B313:B314 B316:B317">
      <formula1>INDIRECT($AN$2)</formula1>
    </dataValidation>
    <dataValidation type="list" allowBlank="1" showInputMessage="1" showErrorMessage="1" sqref="C22:C23 C262:C263 C286:C287 C280:C281 C277:C278 C274:C275 C271:C272 C268:C269 C265:C266 C283:C284 C289:C290 C292:C293 C316:C317 C310:C311 C307:C308 C304:C305 C301:C302 C298:C299 C295:C296 C313:C314 C142:C143 C166:C167 C160:C161 C157:C158 C154:C155 C151:C152 C148:C149 C145:C146 C163:C164 C169:C170 C172:C173 C196:C197 C190:C191 C187:C188 C184:C185 C181:C182 C178:C179 C175:C176 C193:C194 C199:C200 C46:C47 C40:C41 C37:C38 C34:C35 C31:C32 C28:C29 C25:C26 C43:C44 C49:C50 C52:C53 C76:C77 C70:C71 C67:C68 C64:C65 C61:C62 C58:C59 C55:C56 C73:C74 C79:C80 C82:C83 C106:C107 C100:C101 C97:C98 C94:C95 C91:C92 C88:C89 C85:C86 C103:C104 C109:C110 C112:C113 C136:C137 C130:C131 C127:C128 C124:C125 C121:C122 C118:C119 C115:C116 C133:C134 C139:C140 C202:C203 C226:C227 C220:C221 C217:C218 C214:C215 C211:C212 C208:C209 C205:C206 C223:C224 C229:C230 C232:C233 C256:C257 C250:C251 C247:C248 C244:C245 C241:C242 C238:C239 C235:C236 C253:C254 C259:C260">
      <formula1>$B$328:$B$331</formula1>
    </dataValidation>
    <dataValidation type="list" allowBlank="1" showInputMessage="1" showErrorMessage="1" sqref="D22:D23 D25:D26 D28:D29 D31:D32 D34:D35 D37:D38 D40:D41 D43:D44 D46:D47 D49:D50 D52:D53 D55:D56 D58:D59 D61:D62 D64:D65 D67:D68 D70:D71 D73:D74 D76:D77 D79:D80 D82:D83 D85:D86 D88:D89 D91:D92 D94:D95 D97:D98 D100:D101 D103:D104 D106:D107 D109:D110 D112:D113 D115:D116 D118:D119 D121:D122 D124:D125 D127:D128 D130:D131 D133:D134 D136:D137 D139:D140 D142:D143 D145:D146 D148:D149 D151:D152 D154:D155 D157:D158 D160:D161 D163:D164 D166:D167 D169:D170 D172:D173 D175:D176 D178:D179 D181:D182 D184:D185 D187:D188 D190:D191 D193:D194 D196:D197 D199:D200 D202:D203 D205:D206 D208:D209 D211:D212 D214:D215 D217:D218 D220:D221 D223:D224 D226:D227 D229:D230 D232:D233 D235:D236 D238:D239 D241:D242 D244:D245 D247:D248 D250:D251 D253:D254 D256:D257 D259:D260 D262:D263 D265:D266 D268:D269 D271:D272 D274:D275 D277:D278 D280:D281 D283:D284 D286:D287 D289:D290 D292:D293 D295:D296 D298:D299 D301:D302 D304:D305 D307:D308 D310:D311 D313:D314 D316:D317">
      <formula1>"□,☑"</formula1>
    </dataValidation>
  </dataValidations>
  <pageMargins left="0.25" right="0.25" top="0.75" bottom="0.75" header="0.3" footer="0.3"/>
  <pageSetup paperSize="9" scale="78" fitToHeight="0" orientation="landscape" r:id="rId1"/>
  <rowBreaks count="1" manualBreakCount="1">
    <brk id="48" max="44" man="1"/>
  </rowBreaks>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14:formula1>
            <xm:f>'選択肢 (2)'!$A$1:$A$31</xm:f>
          </x14:formula1>
          <xm:sqref>AN2</xm:sqref>
        </x14:dataValidation>
        <x14:dataValidation type="list" allowBlank="1" showInputMessage="1" showErrorMessage="1">
          <x14:formula1>
            <xm:f>OFFSET('P1'!$B$12,,,COUNTA('P1'!$B$12:$B$56))</xm:f>
          </x14:formula1>
          <xm:sqref>I22:AM22 I25:AM25 I28:AM28 I31:AM31 I34:AM34 I37:AM37 I40:AM40 I43:AM43 I46:AM46 I49:AM49 I52:AM52 I55:AM55 I58:AM58 I61:AM61 I64:AM64 I67:AM67 I70:AM70 I73:AM73 I76:AM76 I79:AM79 I82:AM82 I85:AM85 I88:AM88 I91:AM91 I94:AM94 I97:AM97 I100:AM100 I103:AM103 I106:AM106 I109:AM109 I112:AM112 I115:AM115 I118:AM118 I121:AM121 I124:AM124 I127:AM127 I130:AM130 I133:AM133 I136:AM136 I139:AM139 I142:AM142 I145:AM145 I148:AM148 I151:AM151 I154:AM154 I157:AM157 I160:AM160 I163:AM163 I166:AM166 I169:AM169 I172:AM172 I175:AM175 I178:AM178 I181:AM181 I184:AM184 I187:AM187 I190:AM190 I193:AM193 I196:AM196 I199:AM199 I202:AM202 I205:AM205 I208:AM208 I211:AM211 I214:AM214 I217:AM217 I220:AM220 I223:AM223 I226:AM226 I229:AM229 I232:AM232 I235:AM235 I238:AM238 I241:AM241 I244:AM244 I247:AM247 I250:AM250 I253:AM253 I256:AM256 I259:AM259 I262:AM262 I265:AM265 I268:AM268 I271:AM271 I274:AM274 I277:AM277 I280:AM280 I283:AM283 I286:AM286 I289:AM289 I292:AM292 I295:AM295 I298:AM298 I301:AM301 I304:AM304 I307:AM307 I310:AM310 I313:AM313 I316:AM316</xm:sqref>
        </x14:dataValidation>
        <x14:dataValidation type="list" allowBlank="1" showInputMessage="1" showErrorMessage="1">
          <x14:formula1>
            <xm:f>'選択肢 (2)'!$B$32:$L$32</xm:f>
          </x14:formula1>
          <xm:sqref>E22:E23 E25:E26 E28:E29 E31:E32 E34:E35 E37:E38 E40:E41 E43:E44 E46:E47 E49:E50 E52:E53 E55:E56 E58:E59 E61:E62 E64:E65 E67:E68 E70:E71 E73:E74 E76:E77 E79:E80 E82:E83 E85:E86 E88:E89 E91:E92 E94:E95 E97:E98 E100:E101 E103:E104 E106:E107 E109:E110 E112:E113 E115:E116 E118:E119 E121:E122 E124:E125 E127:E128 E130:E131 E133:E134 E136:E137 E139:E140 E142:E143 E145:E146 E148:E149 E151:E152 E154:E155 E157:E158 E160:E161 E163:E164 E166:E167 E169:E170 E172:E173 E175:E176 E178:E179 E181:E182 E184:E185 E187:E188 E190:E191 E193:E194 E196:E197 E199:E200 E202:E203 E205:E206 E208:E209 E211:E212 E214:E215 E217:E218 E220:E221 E223:E224 E226:E227 E229:E230 E232:E233 E235:E236 E238:E239 E241:E242 E244:E245 E247:E248 E250:E251 E253:E254 E256:E257 E259:E260 E262:E263 E265:E266 E268:E269 E271:E272 E274:E275 E277:E278 E280:E281 E283:E284 E286:E287 E289:E290 E292:E293 E295:E296 E298:E299 E301:E302 E304:E305 E307:E308 E310:E311 E313:E314 E316:E317</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Y347"/>
  <sheetViews>
    <sheetView showGridLines="0" view="pageBreakPreview" zoomScaleNormal="90" zoomScaleSheetLayoutView="100" workbookViewId="0">
      <selection activeCell="AN3" sqref="AN3:AQ3"/>
    </sheetView>
  </sheetViews>
  <sheetFormatPr defaultColWidth="8.25" defaultRowHeight="21" customHeight="1"/>
  <cols>
    <col min="1" max="1" width="2.625" style="211" customWidth="1"/>
    <col min="2" max="2" width="17.25" style="199" customWidth="1"/>
    <col min="3" max="3" width="7.5" style="211" bestFit="1" customWidth="1"/>
    <col min="4" max="4" width="3.25" style="211" customWidth="1"/>
    <col min="5" max="7" width="7.625" style="211" customWidth="1"/>
    <col min="8" max="8" width="5.25" style="211" customWidth="1"/>
    <col min="9" max="39" width="2.625" style="211" customWidth="1"/>
    <col min="40" max="41" width="7.625" style="211" customWidth="1"/>
    <col min="42" max="43" width="7.875" style="211" customWidth="1"/>
    <col min="44" max="45" width="7.625" style="211" customWidth="1"/>
    <col min="46" max="46" width="8.25" style="206"/>
    <col min="47" max="48" width="10.5" style="205" hidden="1" customWidth="1"/>
    <col min="49" max="49" width="3.125" style="205" hidden="1" customWidth="1"/>
    <col min="50" max="51" width="15.625" style="205" hidden="1" customWidth="1"/>
    <col min="52" max="16384" width="8.25" style="205"/>
  </cols>
  <sheetData>
    <row r="1" spans="1:48" s="301" customFormat="1" ht="19.5" customHeight="1">
      <c r="A1" s="298" t="s">
        <v>597</v>
      </c>
      <c r="B1" s="299"/>
      <c r="C1" s="299"/>
      <c r="D1" s="299"/>
      <c r="E1" s="299"/>
      <c r="F1" s="299"/>
      <c r="G1" s="300"/>
      <c r="H1" s="300"/>
      <c r="I1" s="300"/>
      <c r="J1" s="300"/>
      <c r="K1" s="300"/>
      <c r="L1" s="300"/>
      <c r="M1" s="300"/>
      <c r="N1" s="300"/>
      <c r="O1" s="300"/>
      <c r="P1" s="300"/>
      <c r="Q1" s="300"/>
      <c r="R1" s="300"/>
      <c r="S1" s="300"/>
      <c r="T1" s="300"/>
      <c r="U1" s="300"/>
    </row>
    <row r="2" spans="1:48" ht="18" customHeight="1">
      <c r="A2" s="200" t="s">
        <v>583</v>
      </c>
      <c r="C2" s="200"/>
      <c r="D2" s="200"/>
      <c r="E2" s="200"/>
      <c r="F2" s="200"/>
      <c r="G2" s="200"/>
      <c r="H2" s="200"/>
      <c r="I2" s="200"/>
      <c r="J2" s="200"/>
      <c r="K2" s="200"/>
      <c r="L2" s="200"/>
      <c r="M2" s="200"/>
      <c r="N2" s="200"/>
      <c r="O2" s="200"/>
      <c r="P2" s="200"/>
      <c r="Q2" s="200"/>
      <c r="R2" s="200"/>
      <c r="S2" s="200"/>
      <c r="T2" s="200"/>
      <c r="U2" s="200"/>
      <c r="V2" s="200"/>
      <c r="W2" s="200"/>
      <c r="X2" s="200"/>
      <c r="Y2" s="200"/>
      <c r="Z2" s="200"/>
      <c r="AA2" s="201"/>
      <c r="AB2" s="201"/>
      <c r="AC2" s="202"/>
      <c r="AD2" s="202"/>
      <c r="AE2" s="202"/>
      <c r="AF2" s="202"/>
      <c r="AG2" s="203"/>
      <c r="AH2" s="203"/>
      <c r="AI2" s="203"/>
      <c r="AJ2" s="203"/>
      <c r="AK2" s="203"/>
      <c r="AL2" s="204" t="s">
        <v>334</v>
      </c>
      <c r="AM2" s="204"/>
      <c r="AN2" s="609" t="s">
        <v>443</v>
      </c>
      <c r="AO2" s="610"/>
      <c r="AP2" s="610"/>
      <c r="AQ2" s="611"/>
      <c r="AR2" s="205"/>
      <c r="AS2" s="205"/>
    </row>
    <row r="3" spans="1:48" ht="18" customHeight="1">
      <c r="A3" s="208" t="s">
        <v>335</v>
      </c>
      <c r="B3" s="209"/>
      <c r="C3" s="209"/>
      <c r="D3" s="209"/>
      <c r="E3" s="209"/>
      <c r="F3" s="209"/>
      <c r="G3" s="209"/>
      <c r="H3" s="209"/>
      <c r="I3" s="209"/>
      <c r="J3" s="209"/>
      <c r="K3" s="209"/>
      <c r="L3" s="209"/>
      <c r="M3" s="209"/>
      <c r="N3" s="210"/>
      <c r="O3" s="210"/>
      <c r="P3" s="612">
        <v>2025</v>
      </c>
      <c r="Q3" s="612"/>
      <c r="R3" s="612"/>
      <c r="S3" s="612"/>
      <c r="T3" s="613" t="s">
        <v>9</v>
      </c>
      <c r="U3" s="613"/>
      <c r="V3" s="614">
        <f>'P2-1'!V3:W3-1</f>
        <v>-4</v>
      </c>
      <c r="W3" s="614"/>
      <c r="X3" s="613" t="s">
        <v>336</v>
      </c>
      <c r="Y3" s="613"/>
      <c r="Z3" s="209"/>
      <c r="AA3" s="209"/>
      <c r="AB3" s="209"/>
      <c r="AC3" s="202"/>
      <c r="AD3" s="202"/>
      <c r="AF3" s="204"/>
      <c r="AG3" s="209"/>
      <c r="AH3" s="209"/>
      <c r="AI3" s="209"/>
      <c r="AJ3" s="209"/>
      <c r="AK3" s="209"/>
      <c r="AL3" s="204" t="s">
        <v>337</v>
      </c>
      <c r="AM3" s="204"/>
      <c r="AN3" s="615"/>
      <c r="AO3" s="616"/>
      <c r="AP3" s="616"/>
      <c r="AQ3" s="617"/>
      <c r="AR3" s="205"/>
      <c r="AS3" s="205"/>
    </row>
    <row r="4" spans="1:48" ht="18" customHeight="1">
      <c r="A4" s="212"/>
      <c r="B4" s="209"/>
      <c r="C4" s="212"/>
      <c r="D4" s="212"/>
      <c r="E4" s="212"/>
      <c r="F4" s="212"/>
      <c r="G4" s="212"/>
      <c r="H4" s="212"/>
      <c r="I4" s="212"/>
      <c r="J4" s="212"/>
      <c r="K4" s="212"/>
      <c r="L4" s="212"/>
      <c r="M4" s="212"/>
      <c r="N4" s="212"/>
      <c r="O4" s="212"/>
      <c r="P4" s="212"/>
      <c r="Q4" s="212"/>
      <c r="R4" s="212"/>
      <c r="S4" s="212"/>
      <c r="T4" s="212"/>
      <c r="U4" s="212"/>
      <c r="V4" s="212"/>
      <c r="W4" s="212"/>
      <c r="X4" s="212"/>
      <c r="Y4" s="212"/>
      <c r="Z4" s="212"/>
      <c r="AB4" s="213"/>
      <c r="AC4" s="213"/>
      <c r="AD4" s="213"/>
      <c r="AE4" s="202"/>
      <c r="AF4" s="213"/>
      <c r="AG4" s="213"/>
      <c r="AH4" s="213"/>
      <c r="AI4" s="213"/>
      <c r="AJ4" s="213"/>
      <c r="AK4" s="213"/>
      <c r="AL4" s="214" t="s">
        <v>338</v>
      </c>
      <c r="AM4" s="204"/>
      <c r="AN4" s="624" t="str">
        <f>IF(AN5="","予定/実績の別を選択",IF(AN5="予定","４週","暦月"))</f>
        <v>暦月</v>
      </c>
      <c r="AO4" s="625"/>
      <c r="AP4" s="625"/>
      <c r="AQ4" s="626"/>
      <c r="AR4" s="205"/>
      <c r="AS4" s="205"/>
    </row>
    <row r="5" spans="1:48" ht="18" customHeight="1">
      <c r="A5" s="212"/>
      <c r="B5" s="209"/>
      <c r="C5" s="212"/>
      <c r="D5" s="212"/>
      <c r="E5" s="212"/>
      <c r="F5" s="212"/>
      <c r="G5" s="212"/>
      <c r="H5" s="212"/>
      <c r="I5" s="212"/>
      <c r="J5" s="212"/>
      <c r="K5" s="212"/>
      <c r="L5" s="212"/>
      <c r="M5" s="212"/>
      <c r="N5" s="212"/>
      <c r="O5" s="212"/>
      <c r="P5" s="212"/>
      <c r="Q5" s="212"/>
      <c r="R5" s="212"/>
      <c r="S5" s="212"/>
      <c r="T5" s="212"/>
      <c r="U5" s="212"/>
      <c r="V5" s="212"/>
      <c r="W5" s="212"/>
      <c r="X5" s="212"/>
      <c r="Y5" s="212"/>
      <c r="Z5" s="212"/>
      <c r="AB5" s="213"/>
      <c r="AC5" s="213"/>
      <c r="AD5" s="213"/>
      <c r="AE5" s="202"/>
      <c r="AF5" s="213"/>
      <c r="AG5" s="213"/>
      <c r="AH5" s="213"/>
      <c r="AI5" s="213"/>
      <c r="AJ5" s="213"/>
      <c r="AK5" s="213"/>
      <c r="AL5" s="214" t="s">
        <v>339</v>
      </c>
      <c r="AM5" s="204"/>
      <c r="AN5" s="627" t="s">
        <v>492</v>
      </c>
      <c r="AO5" s="628"/>
      <c r="AP5" s="628"/>
      <c r="AQ5" s="629"/>
      <c r="AR5" s="205"/>
      <c r="AS5" s="205"/>
      <c r="AU5" s="257"/>
      <c r="AV5" s="257"/>
    </row>
    <row r="6" spans="1:48" s="222" customFormat="1" ht="6.75" customHeight="1">
      <c r="A6" s="216"/>
      <c r="B6" s="209"/>
      <c r="C6" s="216"/>
      <c r="D6" s="216"/>
      <c r="E6" s="216"/>
      <c r="F6" s="216"/>
      <c r="G6" s="216"/>
      <c r="H6" s="216"/>
      <c r="I6" s="216"/>
      <c r="J6" s="216"/>
      <c r="K6" s="216"/>
      <c r="L6" s="216"/>
      <c r="M6" s="216"/>
      <c r="N6" s="216"/>
      <c r="O6" s="216"/>
      <c r="P6" s="216"/>
      <c r="Q6" s="216"/>
      <c r="R6" s="216"/>
      <c r="S6" s="216"/>
      <c r="T6" s="216"/>
      <c r="U6" s="216"/>
      <c r="V6" s="216"/>
      <c r="W6" s="216"/>
      <c r="X6" s="216"/>
      <c r="Y6" s="216"/>
      <c r="Z6" s="216"/>
      <c r="AA6" s="217"/>
      <c r="AB6" s="218"/>
      <c r="AC6" s="218"/>
      <c r="AD6" s="218"/>
      <c r="AE6" s="219"/>
      <c r="AF6" s="218"/>
      <c r="AG6" s="218"/>
      <c r="AH6" s="218"/>
      <c r="AI6" s="218"/>
      <c r="AJ6" s="218"/>
      <c r="AK6" s="218"/>
      <c r="AL6" s="220"/>
      <c r="AM6" s="221"/>
      <c r="AN6" s="210"/>
      <c r="AO6" s="210"/>
      <c r="AP6" s="210"/>
      <c r="AQ6" s="210"/>
      <c r="AT6" s="223"/>
      <c r="AU6" s="484"/>
      <c r="AV6" s="484"/>
    </row>
    <row r="7" spans="1:48" ht="18" customHeight="1">
      <c r="A7" s="212"/>
      <c r="B7" s="209"/>
      <c r="C7" s="212"/>
      <c r="D7" s="212"/>
      <c r="E7" s="212"/>
      <c r="F7" s="212"/>
      <c r="G7" s="212"/>
      <c r="H7" s="212"/>
      <c r="I7" s="212"/>
      <c r="J7" s="212"/>
      <c r="K7" s="212"/>
      <c r="L7" s="212"/>
      <c r="M7" s="212"/>
      <c r="N7" s="212"/>
      <c r="O7" s="212"/>
      <c r="P7" s="212"/>
      <c r="Q7" s="212"/>
      <c r="R7" s="212"/>
      <c r="S7" s="212"/>
      <c r="T7" s="212"/>
      <c r="U7" s="212"/>
      <c r="V7" s="212"/>
      <c r="X7" s="212"/>
      <c r="Y7" s="212"/>
      <c r="Z7" s="212"/>
      <c r="AB7" s="213"/>
      <c r="AC7" s="213"/>
      <c r="AD7" s="213"/>
      <c r="AE7" s="202"/>
      <c r="AF7" s="213"/>
      <c r="AG7" s="213"/>
      <c r="AH7" s="213"/>
      <c r="AI7" s="213"/>
      <c r="AJ7" s="214" t="s">
        <v>340</v>
      </c>
      <c r="AK7" s="630"/>
      <c r="AL7" s="630"/>
      <c r="AM7" s="630"/>
      <c r="AN7" s="213" t="s">
        <v>341</v>
      </c>
      <c r="AO7" s="479"/>
      <c r="AP7" s="213" t="s">
        <v>342</v>
      </c>
      <c r="AQ7" s="202"/>
      <c r="AR7" s="205"/>
      <c r="AS7" s="205"/>
      <c r="AU7" s="257"/>
      <c r="AV7" s="257"/>
    </row>
    <row r="8" spans="1:48" s="222" customFormat="1" ht="7.5" customHeight="1">
      <c r="A8" s="216"/>
      <c r="B8" s="209"/>
      <c r="C8" s="216"/>
      <c r="D8" s="216"/>
      <c r="E8" s="216"/>
      <c r="F8" s="216"/>
      <c r="G8" s="216"/>
      <c r="H8" s="216"/>
      <c r="I8" s="216"/>
      <c r="J8" s="216"/>
      <c r="K8" s="216"/>
      <c r="L8" s="216"/>
      <c r="M8" s="216"/>
      <c r="N8" s="216"/>
      <c r="O8" s="216"/>
      <c r="P8" s="216"/>
      <c r="Q8" s="216"/>
      <c r="R8" s="216"/>
      <c r="S8" s="216"/>
      <c r="T8" s="216"/>
      <c r="U8" s="216"/>
      <c r="V8" s="216"/>
      <c r="W8" s="217"/>
      <c r="X8" s="216"/>
      <c r="Y8" s="216"/>
      <c r="Z8" s="216"/>
      <c r="AA8" s="217"/>
      <c r="AB8" s="218"/>
      <c r="AC8" s="218"/>
      <c r="AD8" s="218"/>
      <c r="AE8" s="219"/>
      <c r="AF8" s="218"/>
      <c r="AG8" s="218"/>
      <c r="AH8" s="218"/>
      <c r="AI8" s="218"/>
      <c r="AJ8" s="220"/>
      <c r="AK8" s="218"/>
      <c r="AL8" s="218"/>
      <c r="AM8" s="218"/>
      <c r="AN8" s="218"/>
      <c r="AO8" s="218"/>
      <c r="AP8" s="218"/>
      <c r="AQ8" s="219"/>
      <c r="AT8" s="223"/>
      <c r="AU8" s="484"/>
      <c r="AV8" s="484"/>
    </row>
    <row r="9" spans="1:48" ht="18" customHeight="1">
      <c r="A9" s="212"/>
      <c r="B9" s="212"/>
      <c r="C9" s="212"/>
      <c r="D9" s="212"/>
      <c r="E9" s="212"/>
      <c r="F9" s="212"/>
      <c r="G9" s="212"/>
      <c r="H9" s="212"/>
      <c r="I9" s="212"/>
      <c r="J9" s="212"/>
      <c r="K9" s="212"/>
      <c r="L9" s="212"/>
      <c r="M9" s="212"/>
      <c r="N9" s="212"/>
      <c r="O9" s="212"/>
      <c r="P9" s="212"/>
      <c r="Q9" s="212"/>
      <c r="R9" s="212"/>
      <c r="S9" s="212"/>
      <c r="T9" s="212"/>
      <c r="U9" s="212"/>
      <c r="V9" s="212"/>
      <c r="X9" s="212"/>
      <c r="Y9" s="212"/>
      <c r="Z9" s="212"/>
      <c r="AB9" s="213"/>
      <c r="AC9" s="213"/>
      <c r="AD9" s="213"/>
      <c r="AE9" s="202"/>
      <c r="AF9" s="213"/>
      <c r="AG9" s="213"/>
      <c r="AH9" s="213"/>
      <c r="AI9" s="213"/>
      <c r="AJ9" s="214" t="s">
        <v>343</v>
      </c>
      <c r="AK9" s="630"/>
      <c r="AL9" s="630"/>
      <c r="AM9" s="630"/>
      <c r="AN9" s="213" t="s">
        <v>341</v>
      </c>
      <c r="AO9" s="479"/>
      <c r="AP9" s="213" t="s">
        <v>342</v>
      </c>
      <c r="AQ9" s="202"/>
      <c r="AR9" s="205"/>
      <c r="AS9" s="205"/>
      <c r="AU9" s="257"/>
      <c r="AV9" s="257"/>
    </row>
    <row r="10" spans="1:48" s="222" customFormat="1" ht="5.25" customHeight="1">
      <c r="A10" s="216"/>
      <c r="B10" s="216"/>
      <c r="C10" s="216"/>
      <c r="D10" s="216"/>
      <c r="E10" s="216"/>
      <c r="F10" s="216"/>
      <c r="G10" s="216"/>
      <c r="H10" s="216"/>
      <c r="I10" s="216"/>
      <c r="J10" s="216"/>
      <c r="K10" s="216"/>
      <c r="L10" s="216"/>
      <c r="M10" s="216"/>
      <c r="N10" s="216"/>
      <c r="O10" s="216"/>
      <c r="P10" s="216"/>
      <c r="Q10" s="216"/>
      <c r="R10" s="216"/>
      <c r="S10" s="216"/>
      <c r="T10" s="216"/>
      <c r="U10" s="216"/>
      <c r="V10" s="216"/>
      <c r="W10" s="217"/>
      <c r="X10" s="216"/>
      <c r="Y10" s="216"/>
      <c r="Z10" s="216"/>
      <c r="AA10" s="217"/>
      <c r="AB10" s="218"/>
      <c r="AC10" s="218"/>
      <c r="AD10" s="218"/>
      <c r="AE10" s="219"/>
      <c r="AF10" s="218"/>
      <c r="AG10" s="218"/>
      <c r="AH10" s="218"/>
      <c r="AI10" s="218"/>
      <c r="AJ10" s="220"/>
      <c r="AK10" s="218"/>
      <c r="AL10" s="218"/>
      <c r="AM10" s="218"/>
      <c r="AN10" s="218"/>
      <c r="AO10" s="218"/>
      <c r="AP10" s="218"/>
      <c r="AQ10" s="219"/>
      <c r="AT10" s="223"/>
      <c r="AU10" s="484"/>
      <c r="AV10" s="484"/>
    </row>
    <row r="11" spans="1:48" s="211" customFormat="1" ht="21" customHeight="1">
      <c r="A11" s="226"/>
      <c r="B11" s="599"/>
      <c r="C11" s="601" t="s">
        <v>344</v>
      </c>
      <c r="D11" s="602"/>
      <c r="E11" s="605" t="str">
        <f>IFERROR(IF(VLOOKUP($AN$2,'選択肢 (2)'!$A:$L,3,FALSE)="","---",(VLOOKUP($AN$2,'選択肢 (2)'!$A:$L,3,FALSE))),"サービス種別未選択")</f>
        <v>サービス管理責任者</v>
      </c>
      <c r="F11" s="605"/>
      <c r="G11" s="605" t="str">
        <f>IFERROR(IF(VLOOKUP($AN$2,'選択肢 (2)'!$A:$L,4,FALSE)="","---",(VLOOKUP($AN$2,'選択肢 (2)'!$A:$L,4,FALSE))),"サービス種別"&amp;CHAR(10)&amp;"未選択")</f>
        <v>医師</v>
      </c>
      <c r="H11" s="605"/>
      <c r="I11" s="605"/>
      <c r="J11" s="606" t="str">
        <f>IFERROR(IF(VLOOKUP($AN$2,'選択肢 (2)'!$A:$L,5,FALSE)="","---",(VLOOKUP($AN$2,'選択肢 (2)'!$A:$L,5,FALSE))),"サービス種別未選択")</f>
        <v>看護職員</v>
      </c>
      <c r="K11" s="607"/>
      <c r="L11" s="607"/>
      <c r="M11" s="607"/>
      <c r="N11" s="607"/>
      <c r="O11" s="608"/>
      <c r="P11" s="606" t="str">
        <f>IFERROR(IF(VLOOKUP($AN$2,'選択肢 (2)'!$A:$L,6,FALSE)="","---",(VLOOKUP($AN$2,'選択肢 (2)'!$A:$L,6,FALSE))),"サービス種別未選択")</f>
        <v>理学療法士</v>
      </c>
      <c r="Q11" s="607"/>
      <c r="R11" s="607"/>
      <c r="S11" s="607"/>
      <c r="T11" s="607"/>
      <c r="U11" s="608"/>
      <c r="V11" s="606" t="str">
        <f>IFERROR(IF(VLOOKUP($AN$2,'選択肢 (2)'!$A:$L,7,FALSE)="","---",(VLOOKUP($AN$2,'選択肢 (2)'!$A:$L,7,FALSE))),"サービス種別未選択")</f>
        <v>作業療法士</v>
      </c>
      <c r="W11" s="607"/>
      <c r="X11" s="607"/>
      <c r="Y11" s="607"/>
      <c r="Z11" s="607"/>
      <c r="AA11" s="608"/>
      <c r="AB11" s="606" t="str">
        <f>IFERROR(IF(VLOOKUP($AN$2,'選択肢 (2)'!$A:$L,8,FALSE)="","---",(VLOOKUP($AN$2,'選択肢 (2)'!$A:$L,8,FALSE))),"サービス種別未選択")</f>
        <v>言語聴覚士</v>
      </c>
      <c r="AC11" s="607"/>
      <c r="AD11" s="607"/>
      <c r="AE11" s="607"/>
      <c r="AF11" s="607"/>
      <c r="AG11" s="608"/>
      <c r="AH11" s="606" t="str">
        <f>IFERROR(IF(VLOOKUP($AN$2,'選択肢 (2)'!$A:$L,9,FALSE)="","---",(VLOOKUP($AN$2,'選択肢 (2)'!$A:$L,9,FALSE))),"サービス種別未選択")</f>
        <v>就労支援員</v>
      </c>
      <c r="AI11" s="607"/>
      <c r="AJ11" s="607"/>
      <c r="AK11" s="607"/>
      <c r="AL11" s="607"/>
      <c r="AM11" s="608"/>
      <c r="AN11" s="618" t="str">
        <f>IFERROR(IF(VLOOKUP($AN$2,'選択肢 (2)'!$A:$L,10,FALSE)="","---",(VLOOKUP($AN$2,'選択肢 (2)'!$A:$L,10,FALSE))),"サービス種別未選択")</f>
        <v>職業指導員</v>
      </c>
      <c r="AO11" s="619"/>
      <c r="AP11" s="605" t="str">
        <f>IFERROR(IF(VLOOKUP($AN$2,'選択肢 (2)'!$A:$L,11,FALSE)="","---",(VLOOKUP($AN$2,'選択肢 (2)'!$A:$L,11,FALSE))),"サービス種別未選択")</f>
        <v>生活支援員</v>
      </c>
      <c r="AQ11" s="605"/>
      <c r="AR11" s="605" t="str">
        <f>IFERROR(IF(VLOOKUP($AN$2,'選択肢 (2)'!$A:$L,12,FALSE)="","---",(VLOOKUP($AN$2,'選択肢 (2)'!$A:$L,12,FALSE))),"サービス種別未選択")</f>
        <v>その他職員</v>
      </c>
      <c r="AS11" s="605"/>
      <c r="AT11" s="227"/>
    </row>
    <row r="12" spans="1:48" s="211" customFormat="1" ht="24.95" customHeight="1">
      <c r="A12" s="229"/>
      <c r="B12" s="600"/>
      <c r="C12" s="603"/>
      <c r="D12" s="604"/>
      <c r="E12" s="230" t="s">
        <v>345</v>
      </c>
      <c r="F12" s="230" t="s">
        <v>346</v>
      </c>
      <c r="G12" s="480" t="s">
        <v>347</v>
      </c>
      <c r="H12" s="623" t="s">
        <v>348</v>
      </c>
      <c r="I12" s="623"/>
      <c r="J12" s="620" t="s">
        <v>349</v>
      </c>
      <c r="K12" s="621"/>
      <c r="L12" s="622"/>
      <c r="M12" s="620" t="s">
        <v>350</v>
      </c>
      <c r="N12" s="621"/>
      <c r="O12" s="622"/>
      <c r="P12" s="620" t="s">
        <v>349</v>
      </c>
      <c r="Q12" s="621"/>
      <c r="R12" s="622"/>
      <c r="S12" s="620" t="s">
        <v>350</v>
      </c>
      <c r="T12" s="621"/>
      <c r="U12" s="622"/>
      <c r="V12" s="620" t="s">
        <v>349</v>
      </c>
      <c r="W12" s="621"/>
      <c r="X12" s="622"/>
      <c r="Y12" s="620" t="s">
        <v>350</v>
      </c>
      <c r="Z12" s="621"/>
      <c r="AA12" s="622"/>
      <c r="AB12" s="620" t="s">
        <v>349</v>
      </c>
      <c r="AC12" s="621"/>
      <c r="AD12" s="622"/>
      <c r="AE12" s="620" t="s">
        <v>350</v>
      </c>
      <c r="AF12" s="621"/>
      <c r="AG12" s="622"/>
      <c r="AH12" s="620" t="s">
        <v>349</v>
      </c>
      <c r="AI12" s="621"/>
      <c r="AJ12" s="622"/>
      <c r="AK12" s="620" t="s">
        <v>350</v>
      </c>
      <c r="AL12" s="621"/>
      <c r="AM12" s="622"/>
      <c r="AN12" s="230" t="s">
        <v>345</v>
      </c>
      <c r="AO12" s="230" t="s">
        <v>346</v>
      </c>
      <c r="AP12" s="230" t="s">
        <v>345</v>
      </c>
      <c r="AQ12" s="230" t="s">
        <v>346</v>
      </c>
      <c r="AR12" s="230" t="s">
        <v>345</v>
      </c>
      <c r="AS12" s="230" t="s">
        <v>346</v>
      </c>
      <c r="AT12" s="227"/>
    </row>
    <row r="13" spans="1:48" s="211" customFormat="1" ht="18" customHeight="1">
      <c r="A13" s="229"/>
      <c r="B13" s="481" t="s">
        <v>351</v>
      </c>
      <c r="C13" s="618">
        <f>SUM(E13:AS13)</f>
        <v>0</v>
      </c>
      <c r="D13" s="619"/>
      <c r="E13" s="230">
        <f>COUNTIFS($B:$B,$E$11,$C:$C,"(A)常/専")</f>
        <v>0</v>
      </c>
      <c r="F13" s="230">
        <f>COUNTIFS($B:$B,$E$11,$C:$C,"(B)常/兼")</f>
        <v>0</v>
      </c>
      <c r="G13" s="230">
        <f>COUNTIFS($B:$B,$G$11,$C:$C,"(A)常/専")</f>
        <v>0</v>
      </c>
      <c r="H13" s="623">
        <f>COUNTIFS($B:$B,$G$11,$C:$C,"(B)常/兼")</f>
        <v>0</v>
      </c>
      <c r="I13" s="623"/>
      <c r="J13" s="620">
        <f>COUNTIFS($B:$B,$J$11,$C:$C,"(A)常/専")</f>
        <v>0</v>
      </c>
      <c r="K13" s="621"/>
      <c r="L13" s="622"/>
      <c r="M13" s="620">
        <f>COUNTIFS($B:$B,$J$11,$C:$C,"(B)常/兼")</f>
        <v>0</v>
      </c>
      <c r="N13" s="621"/>
      <c r="O13" s="622"/>
      <c r="P13" s="620">
        <f>COUNTIFS($B:$B,$P$11,$C:$C,"(A)常/専")</f>
        <v>0</v>
      </c>
      <c r="Q13" s="621"/>
      <c r="R13" s="622"/>
      <c r="S13" s="620">
        <f>COUNTIFS($B:$B,$P$11,$C:$C,"(B)常/兼")</f>
        <v>0</v>
      </c>
      <c r="T13" s="621"/>
      <c r="U13" s="622"/>
      <c r="V13" s="620">
        <f>COUNTIFS($B:$B,$V$11,$C:$C,"(A)常/専")</f>
        <v>0</v>
      </c>
      <c r="W13" s="621"/>
      <c r="X13" s="622"/>
      <c r="Y13" s="620">
        <f>COUNTIFS($B:$B,$V$11,$C:$C,"(B)常/兼")</f>
        <v>0</v>
      </c>
      <c r="Z13" s="621"/>
      <c r="AA13" s="622"/>
      <c r="AB13" s="620">
        <f>COUNTIFS($B:$B,$AB$11,$C:$C,"(A)常/専")</f>
        <v>0</v>
      </c>
      <c r="AC13" s="621"/>
      <c r="AD13" s="622"/>
      <c r="AE13" s="620">
        <f>COUNTIFS($B:$B,$AB$11,$C:$C,"(B)常/兼")</f>
        <v>0</v>
      </c>
      <c r="AF13" s="621"/>
      <c r="AG13" s="622"/>
      <c r="AH13" s="620">
        <f>COUNTIFS($B:$B,$AH$11,$C:$C,"(A)常/専")</f>
        <v>0</v>
      </c>
      <c r="AI13" s="621"/>
      <c r="AJ13" s="622"/>
      <c r="AK13" s="620">
        <f>COUNTIFS($B:$B,$AH$11,$C:$C,"(B)常/兼")</f>
        <v>0</v>
      </c>
      <c r="AL13" s="621"/>
      <c r="AM13" s="622"/>
      <c r="AN13" s="230">
        <f>COUNTIFS($B:$B,$AN$11,$C:$C,"(A)常/専")</f>
        <v>0</v>
      </c>
      <c r="AO13" s="230">
        <f>COUNTIFS($B:$B,$AN$11,$C:$C,"(B)常/兼")</f>
        <v>0</v>
      </c>
      <c r="AP13" s="230">
        <f>COUNTIFS($B:$B,$AP$11,$C:$C,"(A)常/専")</f>
        <v>0</v>
      </c>
      <c r="AQ13" s="230">
        <f>COUNTIFS($B:$B,$AP$11,$C:$C,"(B)常/兼")</f>
        <v>0</v>
      </c>
      <c r="AR13" s="230">
        <f>COUNTIFS($B:$B,$AR$11,$C:$C,"(A)常/専")</f>
        <v>0</v>
      </c>
      <c r="AS13" s="230">
        <f>COUNTIFS($B:$B,$AR$11,$C:$C,"(B)常/兼")</f>
        <v>0</v>
      </c>
      <c r="AT13" s="227"/>
    </row>
    <row r="14" spans="1:48" s="211" customFormat="1" ht="18" customHeight="1">
      <c r="A14" s="229"/>
      <c r="B14" s="481" t="s">
        <v>352</v>
      </c>
      <c r="C14" s="618">
        <f>SUM(E14:AS14)</f>
        <v>0</v>
      </c>
      <c r="D14" s="619"/>
      <c r="E14" s="230">
        <f>COUNTIFS($B:$B,$E$11,$C:$C,"(C)非/専")</f>
        <v>0</v>
      </c>
      <c r="F14" s="230">
        <f>COUNTIFS($B:$B,$E$11,$C:$C,"(D)非/兼")</f>
        <v>0</v>
      </c>
      <c r="G14" s="230">
        <f>COUNTIFS($B:$B,$G$11,$C:$C,"(C)非/専")</f>
        <v>0</v>
      </c>
      <c r="H14" s="623">
        <f>COUNTIFS($B:$B,$G$11,$C:$C,"(D)非/兼")</f>
        <v>0</v>
      </c>
      <c r="I14" s="623"/>
      <c r="J14" s="620">
        <f>COUNTIFS($B:$B,$J$11,$C:$C,"(C)非/専")</f>
        <v>0</v>
      </c>
      <c r="K14" s="621"/>
      <c r="L14" s="622"/>
      <c r="M14" s="620">
        <f>COUNTIFS($B:$B,$J$11,$C:$C,"(D)非/兼")</f>
        <v>0</v>
      </c>
      <c r="N14" s="621"/>
      <c r="O14" s="622"/>
      <c r="P14" s="620">
        <f>COUNTIFS($B:$B,$P$11,$C:$C,"(C)非/専")</f>
        <v>0</v>
      </c>
      <c r="Q14" s="621"/>
      <c r="R14" s="622"/>
      <c r="S14" s="620">
        <f>COUNTIFS($B:$B,$P$11,$C:$C,"(D)非/兼")</f>
        <v>0</v>
      </c>
      <c r="T14" s="621"/>
      <c r="U14" s="622"/>
      <c r="V14" s="620">
        <f>COUNTIFS($B:$B,$V$11,$C:$C,"(C)非/専")</f>
        <v>0</v>
      </c>
      <c r="W14" s="621"/>
      <c r="X14" s="622"/>
      <c r="Y14" s="620">
        <f>COUNTIFS($B:$B,$V$11,$C:$C,"(D)非/兼")</f>
        <v>0</v>
      </c>
      <c r="Z14" s="621"/>
      <c r="AA14" s="622"/>
      <c r="AB14" s="620">
        <f>COUNTIFS($B:$B,$AB$11,$C:$C,"(C)非/専")</f>
        <v>0</v>
      </c>
      <c r="AC14" s="621"/>
      <c r="AD14" s="622"/>
      <c r="AE14" s="620">
        <f>COUNTIFS($B:$B,$AB$11,$C:$C,"(D)非/兼")</f>
        <v>0</v>
      </c>
      <c r="AF14" s="621"/>
      <c r="AG14" s="622"/>
      <c r="AH14" s="620">
        <f>COUNTIFS($B:$B,$AH$11,$C:$C,"(C)非/専")</f>
        <v>0</v>
      </c>
      <c r="AI14" s="621"/>
      <c r="AJ14" s="622"/>
      <c r="AK14" s="620">
        <f>COUNTIFS($B:$B,$AH$11,$C:$C,"(D)非/兼")</f>
        <v>0</v>
      </c>
      <c r="AL14" s="621"/>
      <c r="AM14" s="622"/>
      <c r="AN14" s="230">
        <f>COUNTIFS($B:$B,$AN$11,$C:$C,"(C)非/専")</f>
        <v>0</v>
      </c>
      <c r="AO14" s="230">
        <f>COUNTIFS($B:$B,$AN$11,$C:$C,"(D)非/兼")</f>
        <v>0</v>
      </c>
      <c r="AP14" s="230">
        <f>COUNTIFS($B:$B,$AP$11,$C:$C,"(C)非/専")</f>
        <v>0</v>
      </c>
      <c r="AQ14" s="230">
        <f>COUNTIFS($B:$B,$AP$11,$C:$C,"(D)非/兼")</f>
        <v>0</v>
      </c>
      <c r="AR14" s="230">
        <f>COUNTIFS($B:$B,$AR$11,$C:$C,"(C)非/専")</f>
        <v>0</v>
      </c>
      <c r="AS14" s="230">
        <f>COUNTIFS($B:$B,$AR$11,$C:$C,"(D)非/兼")</f>
        <v>0</v>
      </c>
      <c r="AT14" s="227"/>
    </row>
    <row r="15" spans="1:48" s="211" customFormat="1" ht="18" customHeight="1">
      <c r="A15" s="229"/>
      <c r="B15" s="481" t="s">
        <v>353</v>
      </c>
      <c r="C15" s="618">
        <f>SUM(E15:AS15)-(SUMIFS($AR:$AR,$B:$B,"サービス管理責任者")+SUMIFS($AR:$AR,$B:$B,"医師")+SUMIFS($AR:$AR,$B:$B,"その他職員"))</f>
        <v>0</v>
      </c>
      <c r="D15" s="619"/>
      <c r="E15" s="606">
        <f>SUMIF($B:$B,E11,$AR:$AR)</f>
        <v>0</v>
      </c>
      <c r="F15" s="608"/>
      <c r="G15" s="657">
        <f>SUMIF($B:$B,G11,$AR:$AR)</f>
        <v>0</v>
      </c>
      <c r="H15" s="657"/>
      <c r="I15" s="657"/>
      <c r="J15" s="606">
        <f>SUMIF($B:$B,J11,$AR:$AR)</f>
        <v>0</v>
      </c>
      <c r="K15" s="607"/>
      <c r="L15" s="607"/>
      <c r="M15" s="607"/>
      <c r="N15" s="607"/>
      <c r="O15" s="608"/>
      <c r="P15" s="606">
        <f>SUMIF($B:$B,P11,$AR:$AR)</f>
        <v>0</v>
      </c>
      <c r="Q15" s="607"/>
      <c r="R15" s="607"/>
      <c r="S15" s="607"/>
      <c r="T15" s="607"/>
      <c r="U15" s="608"/>
      <c r="V15" s="606">
        <f>SUMIF($B:$B,V11,$AR:$AR)</f>
        <v>0</v>
      </c>
      <c r="W15" s="607"/>
      <c r="X15" s="607"/>
      <c r="Y15" s="607"/>
      <c r="Z15" s="607"/>
      <c r="AA15" s="608"/>
      <c r="AB15" s="606">
        <f>SUMIF($B:$B,AB11,$AR:$AR)</f>
        <v>0</v>
      </c>
      <c r="AC15" s="607"/>
      <c r="AD15" s="607"/>
      <c r="AE15" s="607"/>
      <c r="AF15" s="607"/>
      <c r="AG15" s="608"/>
      <c r="AH15" s="606">
        <f>SUMIF($B:$B,AH11,$AR:$AR)</f>
        <v>0</v>
      </c>
      <c r="AI15" s="607"/>
      <c r="AJ15" s="607"/>
      <c r="AK15" s="607"/>
      <c r="AL15" s="607"/>
      <c r="AM15" s="608"/>
      <c r="AN15" s="606">
        <f>SUMIF($B:$B,AN11,$AR:$AR)</f>
        <v>0</v>
      </c>
      <c r="AO15" s="608"/>
      <c r="AP15" s="606">
        <f>SUMIF($B:$B,AP11,$AR:$AR)</f>
        <v>0</v>
      </c>
      <c r="AQ15" s="608"/>
      <c r="AR15" s="606">
        <f>SUMIF($B:$B,AR11,$AR:$AR)</f>
        <v>0</v>
      </c>
      <c r="AS15" s="608"/>
      <c r="AT15" s="227"/>
    </row>
    <row r="16" spans="1:48" s="211" customFormat="1" ht="7.5" customHeight="1">
      <c r="A16" s="229"/>
      <c r="B16" s="631" t="s">
        <v>354</v>
      </c>
      <c r="C16" s="631"/>
      <c r="D16" s="631"/>
      <c r="E16" s="631"/>
      <c r="F16" s="631"/>
      <c r="G16" s="631"/>
      <c r="H16" s="631"/>
      <c r="I16" s="482"/>
      <c r="J16" s="231"/>
      <c r="K16" s="231"/>
      <c r="L16" s="231"/>
      <c r="M16" s="231"/>
      <c r="N16" s="231"/>
      <c r="O16" s="231"/>
      <c r="P16" s="231"/>
      <c r="Q16" s="231"/>
      <c r="R16" s="231"/>
      <c r="S16" s="231"/>
      <c r="T16" s="231"/>
      <c r="U16" s="231"/>
      <c r="V16" s="231"/>
      <c r="W16" s="231"/>
      <c r="X16" s="231"/>
      <c r="Y16" s="231"/>
      <c r="Z16" s="231"/>
      <c r="AA16" s="231"/>
      <c r="AB16" s="231"/>
      <c r="AC16" s="231"/>
      <c r="AD16" s="231"/>
      <c r="AE16" s="231"/>
      <c r="AF16" s="231"/>
      <c r="AG16" s="231"/>
      <c r="AH16" s="231"/>
      <c r="AI16" s="231"/>
      <c r="AJ16" s="231"/>
      <c r="AK16" s="231"/>
      <c r="AL16" s="231"/>
      <c r="AM16" s="231"/>
      <c r="AN16" s="231"/>
      <c r="AO16" s="231"/>
      <c r="AP16" s="231"/>
      <c r="AQ16" s="231"/>
      <c r="AR16" s="231"/>
      <c r="AS16" s="231"/>
      <c r="AT16" s="227"/>
    </row>
    <row r="17" spans="1:51" ht="17.25" customHeight="1">
      <c r="A17" s="208"/>
      <c r="B17" s="632"/>
      <c r="C17" s="632"/>
      <c r="D17" s="632"/>
      <c r="E17" s="632"/>
      <c r="F17" s="632"/>
      <c r="G17" s="632"/>
      <c r="H17" s="632"/>
      <c r="I17" s="232" t="str">
        <f t="shared" ref="I17:AM17" si="0">IFERROR(IF(SUMIF($H:$H,"夜間　　",I:I)&gt;0,"🌙"&amp;COUNTIFS($H:$H,"夜間　　",I:I,"&gt;0"),""),"")</f>
        <v/>
      </c>
      <c r="J17" s="232" t="str">
        <f t="shared" si="0"/>
        <v/>
      </c>
      <c r="K17" s="232" t="str">
        <f t="shared" si="0"/>
        <v/>
      </c>
      <c r="L17" s="232" t="str">
        <f t="shared" si="0"/>
        <v/>
      </c>
      <c r="M17" s="232" t="str">
        <f t="shared" si="0"/>
        <v/>
      </c>
      <c r="N17" s="232" t="str">
        <f t="shared" si="0"/>
        <v/>
      </c>
      <c r="O17" s="232" t="str">
        <f t="shared" si="0"/>
        <v/>
      </c>
      <c r="P17" s="232" t="str">
        <f t="shared" si="0"/>
        <v/>
      </c>
      <c r="Q17" s="232" t="str">
        <f t="shared" si="0"/>
        <v/>
      </c>
      <c r="R17" s="232" t="str">
        <f t="shared" si="0"/>
        <v/>
      </c>
      <c r="S17" s="232" t="str">
        <f t="shared" si="0"/>
        <v/>
      </c>
      <c r="T17" s="232" t="str">
        <f t="shared" si="0"/>
        <v/>
      </c>
      <c r="U17" s="232" t="str">
        <f t="shared" si="0"/>
        <v/>
      </c>
      <c r="V17" s="232" t="str">
        <f t="shared" si="0"/>
        <v/>
      </c>
      <c r="W17" s="232" t="str">
        <f t="shared" si="0"/>
        <v/>
      </c>
      <c r="X17" s="232" t="str">
        <f t="shared" si="0"/>
        <v/>
      </c>
      <c r="Y17" s="232" t="str">
        <f t="shared" si="0"/>
        <v/>
      </c>
      <c r="Z17" s="232" t="str">
        <f t="shared" si="0"/>
        <v/>
      </c>
      <c r="AA17" s="232" t="str">
        <f t="shared" si="0"/>
        <v/>
      </c>
      <c r="AB17" s="232" t="str">
        <f t="shared" si="0"/>
        <v/>
      </c>
      <c r="AC17" s="232" t="str">
        <f t="shared" si="0"/>
        <v/>
      </c>
      <c r="AD17" s="232" t="str">
        <f t="shared" si="0"/>
        <v/>
      </c>
      <c r="AE17" s="232" t="str">
        <f t="shared" si="0"/>
        <v/>
      </c>
      <c r="AF17" s="232" t="str">
        <f t="shared" si="0"/>
        <v/>
      </c>
      <c r="AG17" s="232" t="str">
        <f t="shared" si="0"/>
        <v/>
      </c>
      <c r="AH17" s="232" t="str">
        <f t="shared" si="0"/>
        <v/>
      </c>
      <c r="AI17" s="232" t="str">
        <f t="shared" si="0"/>
        <v/>
      </c>
      <c r="AJ17" s="232" t="str">
        <f t="shared" si="0"/>
        <v/>
      </c>
      <c r="AK17" s="232" t="str">
        <f t="shared" si="0"/>
        <v/>
      </c>
      <c r="AL17" s="232" t="str">
        <f t="shared" si="0"/>
        <v/>
      </c>
      <c r="AM17" s="232" t="str">
        <f t="shared" si="0"/>
        <v/>
      </c>
      <c r="AN17" s="226" t="s">
        <v>355</v>
      </c>
      <c r="AO17" s="233"/>
      <c r="AP17" s="208"/>
      <c r="AQ17" s="202"/>
      <c r="AR17" s="233"/>
      <c r="AS17" s="233"/>
    </row>
    <row r="18" spans="1:51" ht="15" customHeight="1">
      <c r="A18" s="633" t="s">
        <v>584</v>
      </c>
      <c r="B18" s="605" t="s">
        <v>356</v>
      </c>
      <c r="C18" s="634" t="s">
        <v>357</v>
      </c>
      <c r="D18" s="635"/>
      <c r="E18" s="605" t="s">
        <v>358</v>
      </c>
      <c r="F18" s="601" t="s">
        <v>359</v>
      </c>
      <c r="G18" s="640"/>
      <c r="H18" s="602"/>
      <c r="I18" s="645" t="s">
        <v>585</v>
      </c>
      <c r="J18" s="646"/>
      <c r="K18" s="646"/>
      <c r="L18" s="646"/>
      <c r="M18" s="646"/>
      <c r="N18" s="646"/>
      <c r="O18" s="646"/>
      <c r="P18" s="646"/>
      <c r="Q18" s="646"/>
      <c r="R18" s="646"/>
      <c r="S18" s="646"/>
      <c r="T18" s="646"/>
      <c r="U18" s="646"/>
      <c r="V18" s="646"/>
      <c r="W18" s="646"/>
      <c r="X18" s="646"/>
      <c r="Y18" s="646"/>
      <c r="Z18" s="646"/>
      <c r="AA18" s="646"/>
      <c r="AB18" s="646"/>
      <c r="AC18" s="646"/>
      <c r="AD18" s="646"/>
      <c r="AE18" s="646"/>
      <c r="AF18" s="646"/>
      <c r="AG18" s="646"/>
      <c r="AH18" s="646"/>
      <c r="AI18" s="646"/>
      <c r="AJ18" s="646"/>
      <c r="AK18" s="646"/>
      <c r="AL18" s="646"/>
      <c r="AM18" s="647"/>
      <c r="AN18" s="648" t="s">
        <v>360</v>
      </c>
      <c r="AO18" s="649" t="s">
        <v>361</v>
      </c>
      <c r="AP18" s="650" t="s">
        <v>586</v>
      </c>
      <c r="AQ18" s="651"/>
      <c r="AR18" s="649" t="s">
        <v>362</v>
      </c>
      <c r="AS18" s="217"/>
      <c r="AT18" s="223"/>
    </row>
    <row r="19" spans="1:51" ht="15" customHeight="1">
      <c r="A19" s="633"/>
      <c r="B19" s="605"/>
      <c r="C19" s="636"/>
      <c r="D19" s="637"/>
      <c r="E19" s="605"/>
      <c r="F19" s="641"/>
      <c r="G19" s="642"/>
      <c r="H19" s="643"/>
      <c r="I19" s="618" t="s">
        <v>363</v>
      </c>
      <c r="J19" s="656"/>
      <c r="K19" s="656"/>
      <c r="L19" s="656"/>
      <c r="M19" s="656"/>
      <c r="N19" s="656"/>
      <c r="O19" s="619"/>
      <c r="P19" s="605" t="s">
        <v>364</v>
      </c>
      <c r="Q19" s="605"/>
      <c r="R19" s="605"/>
      <c r="S19" s="605"/>
      <c r="T19" s="605"/>
      <c r="U19" s="605"/>
      <c r="V19" s="605"/>
      <c r="W19" s="605" t="s">
        <v>365</v>
      </c>
      <c r="X19" s="605"/>
      <c r="Y19" s="605"/>
      <c r="Z19" s="605"/>
      <c r="AA19" s="605"/>
      <c r="AB19" s="605"/>
      <c r="AC19" s="605"/>
      <c r="AD19" s="605" t="s">
        <v>366</v>
      </c>
      <c r="AE19" s="605"/>
      <c r="AF19" s="605"/>
      <c r="AG19" s="605"/>
      <c r="AH19" s="605"/>
      <c r="AI19" s="605"/>
      <c r="AJ19" s="605"/>
      <c r="AK19" s="605" t="str">
        <f>IF(AN4="暦月","第５週","")</f>
        <v>第５週</v>
      </c>
      <c r="AL19" s="605"/>
      <c r="AM19" s="605"/>
      <c r="AN19" s="648"/>
      <c r="AO19" s="649"/>
      <c r="AP19" s="652"/>
      <c r="AQ19" s="653"/>
      <c r="AR19" s="649"/>
    </row>
    <row r="20" spans="1:51" ht="15" customHeight="1">
      <c r="A20" s="633"/>
      <c r="B20" s="605"/>
      <c r="C20" s="636"/>
      <c r="D20" s="637"/>
      <c r="E20" s="605"/>
      <c r="F20" s="641"/>
      <c r="G20" s="642"/>
      <c r="H20" s="643"/>
      <c r="I20" s="234">
        <f>DATE($P$3,$V$3,1)</f>
        <v>45505</v>
      </c>
      <c r="J20" s="234">
        <f>DATE($P$3,$V$3,2)</f>
        <v>45506</v>
      </c>
      <c r="K20" s="234">
        <f>DATE($P$3,$V$3,3)</f>
        <v>45507</v>
      </c>
      <c r="L20" s="234">
        <f>DATE($P$3,$V$3,4)</f>
        <v>45508</v>
      </c>
      <c r="M20" s="234">
        <f>DATE($P$3,$V$3,5)</f>
        <v>45509</v>
      </c>
      <c r="N20" s="234">
        <f>DATE($P$3,$V$3,6)</f>
        <v>45510</v>
      </c>
      <c r="O20" s="234">
        <f>DATE($P$3,$V$3,7)</f>
        <v>45511</v>
      </c>
      <c r="P20" s="234">
        <f>DATE($P$3,$V$3,8)</f>
        <v>45512</v>
      </c>
      <c r="Q20" s="234">
        <f>DATE($P$3,$V$3,9)</f>
        <v>45513</v>
      </c>
      <c r="R20" s="234">
        <f>DATE($P$3,$V$3,10)</f>
        <v>45514</v>
      </c>
      <c r="S20" s="234">
        <f>DATE($P$3,$V$3,11)</f>
        <v>45515</v>
      </c>
      <c r="T20" s="234">
        <f>DATE($P$3,$V$3,12)</f>
        <v>45516</v>
      </c>
      <c r="U20" s="234">
        <f>DATE($P$3,$V$3,13)</f>
        <v>45517</v>
      </c>
      <c r="V20" s="234">
        <f>DATE($P$3,$V$3,14)</f>
        <v>45518</v>
      </c>
      <c r="W20" s="234">
        <f>DATE($P$3,$V$3,15)</f>
        <v>45519</v>
      </c>
      <c r="X20" s="234">
        <f>DATE($P$3,$V$3,16)</f>
        <v>45520</v>
      </c>
      <c r="Y20" s="234">
        <f>DATE($P$3,$V$3,17)</f>
        <v>45521</v>
      </c>
      <c r="Z20" s="234">
        <f>DATE($P$3,$V$3,18)</f>
        <v>45522</v>
      </c>
      <c r="AA20" s="234">
        <f>DATE($P$3,$V$3,19)</f>
        <v>45523</v>
      </c>
      <c r="AB20" s="234">
        <f>DATE($P$3,$V$3,20)</f>
        <v>45524</v>
      </c>
      <c r="AC20" s="234">
        <f>DATE($P$3,$V$3,21)</f>
        <v>45525</v>
      </c>
      <c r="AD20" s="234">
        <f>DATE($P$3,$V$3,22)</f>
        <v>45526</v>
      </c>
      <c r="AE20" s="234">
        <f>DATE($P$3,$V$3,23)</f>
        <v>45527</v>
      </c>
      <c r="AF20" s="234">
        <f>DATE($P$3,$V$3,24)</f>
        <v>45528</v>
      </c>
      <c r="AG20" s="234">
        <f>DATE($P$3,$V$3,25)</f>
        <v>45529</v>
      </c>
      <c r="AH20" s="234">
        <f>DATE($P$3,$V$3,26)</f>
        <v>45530</v>
      </c>
      <c r="AI20" s="234">
        <f>DATE($P$3,$V$3,27)</f>
        <v>45531</v>
      </c>
      <c r="AJ20" s="234">
        <f>DATE($P$3,$V$3,28)</f>
        <v>45532</v>
      </c>
      <c r="AK20" s="234">
        <f>IF(AN4="暦月",IF(DAY(EOMONTH(I20,0))&lt;29,"",DATE($P$3,$V$3,29)),"")</f>
        <v>45533</v>
      </c>
      <c r="AL20" s="234">
        <f>IF(AN4="暦月",IF(DAY(EOMONTH(I20,0))&lt;30,"",DATE($P$3,$V$3,30)),"")</f>
        <v>45534</v>
      </c>
      <c r="AM20" s="234">
        <f>IF(AN4="暦月",IF(DAY(EOMONTH(I20,0))&lt;31,"",DATE($P$3,$V$3,31)),"")</f>
        <v>45535</v>
      </c>
      <c r="AN20" s="648"/>
      <c r="AO20" s="649"/>
      <c r="AP20" s="652"/>
      <c r="AQ20" s="653"/>
      <c r="AR20" s="649"/>
      <c r="AS20" s="205"/>
    </row>
    <row r="21" spans="1:51" ht="15" customHeight="1">
      <c r="A21" s="633"/>
      <c r="B21" s="605"/>
      <c r="C21" s="638"/>
      <c r="D21" s="639"/>
      <c r="E21" s="605"/>
      <c r="F21" s="603"/>
      <c r="G21" s="644"/>
      <c r="H21" s="604"/>
      <c r="I21" s="235">
        <f>DATE($P$3,$V$3,1)</f>
        <v>45505</v>
      </c>
      <c r="J21" s="235">
        <f>DATE($P$3,$V$3,2)</f>
        <v>45506</v>
      </c>
      <c r="K21" s="235">
        <f>DATE($P$3,$V$3,3)</f>
        <v>45507</v>
      </c>
      <c r="L21" s="235">
        <f>DATE($P$3,$V$3,4)</f>
        <v>45508</v>
      </c>
      <c r="M21" s="235">
        <f>DATE($P$3,$V$3,5)</f>
        <v>45509</v>
      </c>
      <c r="N21" s="235">
        <f>DATE($P$3,$V$3,6)</f>
        <v>45510</v>
      </c>
      <c r="O21" s="235">
        <f>DATE($P$3,$V$3,7)</f>
        <v>45511</v>
      </c>
      <c r="P21" s="235">
        <f>DATE($P$3,$V$3,8)</f>
        <v>45512</v>
      </c>
      <c r="Q21" s="235">
        <f>DATE($P$3,$V$3,9)</f>
        <v>45513</v>
      </c>
      <c r="R21" s="235">
        <f>DATE($P$3,$V$3,10)</f>
        <v>45514</v>
      </c>
      <c r="S21" s="235">
        <f>DATE($P$3,$V$3,11)</f>
        <v>45515</v>
      </c>
      <c r="T21" s="235">
        <f>DATE($P$3,$V$3,12)</f>
        <v>45516</v>
      </c>
      <c r="U21" s="235">
        <f>DATE($P$3,$V$3,13)</f>
        <v>45517</v>
      </c>
      <c r="V21" s="235">
        <f>DATE($P$3,$V$3,14)</f>
        <v>45518</v>
      </c>
      <c r="W21" s="235">
        <f>DATE($P$3,$V$3,15)</f>
        <v>45519</v>
      </c>
      <c r="X21" s="235">
        <f>DATE($P$3,$V$3,16)</f>
        <v>45520</v>
      </c>
      <c r="Y21" s="235">
        <f>DATE($P$3,$V$3,17)</f>
        <v>45521</v>
      </c>
      <c r="Z21" s="235">
        <f>DATE($P$3,$V$3,18)</f>
        <v>45522</v>
      </c>
      <c r="AA21" s="235">
        <f>DATE($P$3,$V$3,19)</f>
        <v>45523</v>
      </c>
      <c r="AB21" s="235">
        <f>DATE($P$3,$V$3,20)</f>
        <v>45524</v>
      </c>
      <c r="AC21" s="235">
        <f>DATE($P$3,$V$3,21)</f>
        <v>45525</v>
      </c>
      <c r="AD21" s="235">
        <f>DATE($P$3,$V$3,22)</f>
        <v>45526</v>
      </c>
      <c r="AE21" s="235">
        <f>DATE($P$3,$V$3,23)</f>
        <v>45527</v>
      </c>
      <c r="AF21" s="235">
        <f>DATE($P$3,$V$3,24)</f>
        <v>45528</v>
      </c>
      <c r="AG21" s="235">
        <f>DATE($P$3,$V$3,25)</f>
        <v>45529</v>
      </c>
      <c r="AH21" s="235">
        <f>DATE($P$3,$V$3,26)</f>
        <v>45530</v>
      </c>
      <c r="AI21" s="235">
        <f>DATE($P$3,$V$3,27)</f>
        <v>45531</v>
      </c>
      <c r="AJ21" s="235">
        <f>DATE($P$3,$V$3,28)</f>
        <v>45532</v>
      </c>
      <c r="AK21" s="235">
        <f>IF(AN4="暦月",IF(DAY(EOMONTH(I21,0))&lt;29,"",DATE($P$3,$V$3,29)),"")</f>
        <v>45533</v>
      </c>
      <c r="AL21" s="235">
        <f>IF(AN4="暦月",IF(DAY(EOMONTH(I21,0))&lt;30,"",DATE($P$3,$V$3,30)),"")</f>
        <v>45534</v>
      </c>
      <c r="AM21" s="235">
        <f>IF(AN4="暦月",IF(DAY(EOMONTH(I21,0))&lt;31,"",DATE($P$3,$V$3,31)),"")</f>
        <v>45535</v>
      </c>
      <c r="AN21" s="648"/>
      <c r="AO21" s="649"/>
      <c r="AP21" s="654"/>
      <c r="AQ21" s="655"/>
      <c r="AR21" s="649"/>
      <c r="AS21" s="205"/>
      <c r="AU21" s="618" t="s">
        <v>353</v>
      </c>
      <c r="AV21" s="619"/>
      <c r="AX21" s="618" t="s">
        <v>367</v>
      </c>
      <c r="AY21" s="619"/>
    </row>
    <row r="22" spans="1:51" ht="12" customHeight="1">
      <c r="A22" s="566">
        <v>1</v>
      </c>
      <c r="B22" s="569"/>
      <c r="C22" s="572"/>
      <c r="D22" s="575" t="s">
        <v>243</v>
      </c>
      <c r="E22" s="578"/>
      <c r="F22" s="581"/>
      <c r="G22" s="582"/>
      <c r="H22" s="236" t="s">
        <v>368</v>
      </c>
      <c r="I22" s="483"/>
      <c r="J22" s="483"/>
      <c r="K22" s="483"/>
      <c r="L22" s="483"/>
      <c r="M22" s="483"/>
      <c r="N22" s="483"/>
      <c r="O22" s="483"/>
      <c r="P22" s="483"/>
      <c r="Q22" s="483"/>
      <c r="R22" s="483"/>
      <c r="S22" s="483"/>
      <c r="T22" s="483"/>
      <c r="U22" s="483"/>
      <c r="V22" s="483"/>
      <c r="W22" s="483"/>
      <c r="X22" s="483"/>
      <c r="Y22" s="483"/>
      <c r="Z22" s="483"/>
      <c r="AA22" s="483"/>
      <c r="AB22" s="483"/>
      <c r="AC22" s="483"/>
      <c r="AD22" s="483"/>
      <c r="AE22" s="483"/>
      <c r="AF22" s="483"/>
      <c r="AG22" s="483"/>
      <c r="AH22" s="483"/>
      <c r="AI22" s="483"/>
      <c r="AJ22" s="483"/>
      <c r="AK22" s="483"/>
      <c r="AL22" s="483"/>
      <c r="AM22" s="483"/>
      <c r="AN22" s="587">
        <f>+SUM(I23:AM24)</f>
        <v>0</v>
      </c>
      <c r="AO22" s="563">
        <f>IF($AN$4="４週",AN22/4,AN22/(DAY(EOMONTH($I$20,0))/7))</f>
        <v>0</v>
      </c>
      <c r="AP22" s="590"/>
      <c r="AQ22" s="591"/>
      <c r="AR22" s="563" t="str">
        <f>IF(AN4="４週",AU23,AV23)</f>
        <v/>
      </c>
      <c r="AS22" s="205"/>
      <c r="AU22" s="485" t="s">
        <v>369</v>
      </c>
      <c r="AV22" s="485" t="s">
        <v>370</v>
      </c>
      <c r="AX22" s="485" t="s">
        <v>371</v>
      </c>
      <c r="AY22" s="485" t="s">
        <v>372</v>
      </c>
    </row>
    <row r="23" spans="1:51" ht="12" customHeight="1">
      <c r="A23" s="567"/>
      <c r="B23" s="570"/>
      <c r="C23" s="573"/>
      <c r="D23" s="576"/>
      <c r="E23" s="579"/>
      <c r="F23" s="583"/>
      <c r="G23" s="584"/>
      <c r="H23" s="238" t="s">
        <v>373</v>
      </c>
      <c r="I23" s="239" t="str">
        <f>IFERROR(VLOOKUP(I22,'P1'!$B:$AP,41,FALSE),"")</f>
        <v/>
      </c>
      <c r="J23" s="239" t="str">
        <f>IFERROR(VLOOKUP(J22,'P1'!$B:$AP,41,FALSE),"")</f>
        <v/>
      </c>
      <c r="K23" s="239" t="str">
        <f>IFERROR(VLOOKUP(K22,'P1'!$B:$AP,41,FALSE),"")</f>
        <v/>
      </c>
      <c r="L23" s="239" t="str">
        <f>IFERROR(VLOOKUP(L22,'P1'!$B:$AP,41,FALSE),"")</f>
        <v/>
      </c>
      <c r="M23" s="239" t="str">
        <f>IFERROR(VLOOKUP(M22,'P1'!$B:$AP,41,FALSE),"")</f>
        <v/>
      </c>
      <c r="N23" s="239" t="str">
        <f>IFERROR(VLOOKUP(N22,'P1'!$B:$AP,41,FALSE),"")</f>
        <v/>
      </c>
      <c r="O23" s="239" t="str">
        <f>IFERROR(VLOOKUP(O22,'P1'!$B:$AP,41,FALSE),"")</f>
        <v/>
      </c>
      <c r="P23" s="239" t="str">
        <f>IFERROR(VLOOKUP(P22,'P1'!$B:$AP,41,FALSE),"")</f>
        <v/>
      </c>
      <c r="Q23" s="239" t="str">
        <f>IFERROR(VLOOKUP(Q22,'P1'!$B:$AP,41,FALSE),"")</f>
        <v/>
      </c>
      <c r="R23" s="239" t="str">
        <f>IFERROR(VLOOKUP(R22,'P1'!$B:$AP,41,FALSE),"")</f>
        <v/>
      </c>
      <c r="S23" s="239" t="str">
        <f>IFERROR(VLOOKUP(S22,'P1'!$B:$AP,41,FALSE),"")</f>
        <v/>
      </c>
      <c r="T23" s="239" t="str">
        <f>IFERROR(VLOOKUP(T22,'P1'!$B:$AP,41,FALSE),"")</f>
        <v/>
      </c>
      <c r="U23" s="239" t="str">
        <f>IFERROR(VLOOKUP(U22,'P1'!$B:$AP,41,FALSE),"")</f>
        <v/>
      </c>
      <c r="V23" s="239" t="str">
        <f>IFERROR(VLOOKUP(V22,'P1'!$B:$AP,41,FALSE),"")</f>
        <v/>
      </c>
      <c r="W23" s="239" t="str">
        <f>IFERROR(VLOOKUP(W22,'P1'!$B:$AP,41,FALSE),"")</f>
        <v/>
      </c>
      <c r="X23" s="239" t="str">
        <f>IFERROR(VLOOKUP(X22,'P1'!$B:$AP,41,FALSE),"")</f>
        <v/>
      </c>
      <c r="Y23" s="239" t="str">
        <f>IFERROR(VLOOKUP(Y22,'P1'!$B:$AP,41,FALSE),"")</f>
        <v/>
      </c>
      <c r="Z23" s="239" t="str">
        <f>IFERROR(VLOOKUP(Z22,'P1'!$B:$AP,41,FALSE),"")</f>
        <v/>
      </c>
      <c r="AA23" s="239" t="str">
        <f>IFERROR(VLOOKUP(AA22,'P1'!$B:$AP,41,FALSE),"")</f>
        <v/>
      </c>
      <c r="AB23" s="239" t="str">
        <f>IFERROR(VLOOKUP(AB22,'P1'!$B:$AP,41,FALSE),"")</f>
        <v/>
      </c>
      <c r="AC23" s="239" t="str">
        <f>IFERROR(VLOOKUP(AC22,'P1'!$B:$AP,41,FALSE),"")</f>
        <v/>
      </c>
      <c r="AD23" s="239" t="str">
        <f>IFERROR(VLOOKUP(AD22,'P1'!$B:$AP,41,FALSE),"")</f>
        <v/>
      </c>
      <c r="AE23" s="239" t="str">
        <f>IFERROR(VLOOKUP(AE22,'P1'!$B:$AP,41,FALSE),"")</f>
        <v/>
      </c>
      <c r="AF23" s="239" t="str">
        <f>IFERROR(VLOOKUP(AF22,'P1'!$B:$AP,41,FALSE),"")</f>
        <v/>
      </c>
      <c r="AG23" s="239" t="str">
        <f>IFERROR(VLOOKUP(AG22,'P1'!$B:$AP,41,FALSE),"")</f>
        <v/>
      </c>
      <c r="AH23" s="239" t="str">
        <f>IFERROR(VLOOKUP(AH22,'P1'!$B:$AP,41,FALSE),"")</f>
        <v/>
      </c>
      <c r="AI23" s="239" t="str">
        <f>IFERROR(VLOOKUP(AI22,'P1'!$B:$AP,41,FALSE),"")</f>
        <v/>
      </c>
      <c r="AJ23" s="239" t="str">
        <f>IFERROR(VLOOKUP(AJ22,'P1'!$B:$AP,41,FALSE),"")</f>
        <v/>
      </c>
      <c r="AK23" s="239" t="str">
        <f>IFERROR(VLOOKUP(AK22,'P1'!$B:$AP,41,FALSE),"")</f>
        <v/>
      </c>
      <c r="AL23" s="239" t="str">
        <f>IFERROR(VLOOKUP(AL22,'P1'!$B:$AP,41,FALSE),"")</f>
        <v/>
      </c>
      <c r="AM23" s="239" t="str">
        <f>IFERROR(VLOOKUP(AM22,'P1'!$B:$AP,41,FALSE),"")</f>
        <v/>
      </c>
      <c r="AN23" s="588"/>
      <c r="AO23" s="564"/>
      <c r="AP23" s="592"/>
      <c r="AQ23" s="593"/>
      <c r="AR23" s="564"/>
      <c r="AS23" s="205"/>
      <c r="AU23" s="486" t="str">
        <f>IFERROR(IF($D22="□",ROUNDDOWN($AO22/$AK$7,1),ROUNDDOWN($AO22/$AK$9,1)),"")</f>
        <v/>
      </c>
      <c r="AV23" s="486" t="str">
        <f>IFERROR(IF($D22="□",ROUNDDOWN($AN22/$AO$7,1),ROUNDDOWN($AN22/$AO$9,1)),"")</f>
        <v/>
      </c>
      <c r="AX23" s="486" t="str">
        <f>IFERROR(IF($D22="□",(VLOOKUP(F22,'[8]ますた君 '!$C:$E,3,FALSE)/($AK$7*4)),(VLOOKUP(F22,'[8]ますた君 '!$C:$E,3,FALSE)/($AK$9*4))),"")</f>
        <v/>
      </c>
      <c r="AY23" s="486" t="str">
        <f>IFERROR(IF($D22="□",(VLOOKUP(F22,'[8]ますた君 '!$C:$E,3,FALSE)/$AO$7),(VLOOKUP(F22,'[8]ますた君 '!$C:$E,3,FALSE)/$AO$9)),"")</f>
        <v/>
      </c>
    </row>
    <row r="24" spans="1:51" ht="12" customHeight="1">
      <c r="A24" s="568"/>
      <c r="B24" s="571"/>
      <c r="C24" s="574"/>
      <c r="D24" s="577"/>
      <c r="E24" s="580"/>
      <c r="F24" s="585"/>
      <c r="G24" s="586"/>
      <c r="H24" s="241" t="s">
        <v>374</v>
      </c>
      <c r="I24" s="239" t="str">
        <f>IFERROR(VLOOKUP(I22,'P1'!$B:$AP,31,FALSE),"")</f>
        <v/>
      </c>
      <c r="J24" s="239" t="str">
        <f>IFERROR(VLOOKUP(J22,'P1'!$B:$AP,31,FALSE),"")</f>
        <v/>
      </c>
      <c r="K24" s="239" t="str">
        <f>IFERROR(VLOOKUP(K22,'P1'!$B:$AP,31,FALSE),"")</f>
        <v/>
      </c>
      <c r="L24" s="239" t="str">
        <f>IFERROR(VLOOKUP(L22,'P1'!$B:$AP,31,FALSE),"")</f>
        <v/>
      </c>
      <c r="M24" s="239" t="str">
        <f>IFERROR(VLOOKUP(M22,'P1'!$B:$AP,31,FALSE),"")</f>
        <v/>
      </c>
      <c r="N24" s="239" t="str">
        <f>IFERROR(VLOOKUP(N22,'P1'!$B:$AP,31,FALSE),"")</f>
        <v/>
      </c>
      <c r="O24" s="239" t="str">
        <f>IFERROR(VLOOKUP(O22,'P1'!$B:$AP,31,FALSE),"")</f>
        <v/>
      </c>
      <c r="P24" s="239" t="str">
        <f>IFERROR(VLOOKUP(P22,'P1'!$B:$AP,31,FALSE),"")</f>
        <v/>
      </c>
      <c r="Q24" s="239" t="str">
        <f>IFERROR(VLOOKUP(Q22,'P1'!$B:$AP,31,FALSE),"")</f>
        <v/>
      </c>
      <c r="R24" s="239" t="str">
        <f>IFERROR(VLOOKUP(R22,'P1'!$B:$AP,31,FALSE),"")</f>
        <v/>
      </c>
      <c r="S24" s="239" t="str">
        <f>IFERROR(VLOOKUP(S22,'P1'!$B:$AP,31,FALSE),"")</f>
        <v/>
      </c>
      <c r="T24" s="239" t="str">
        <f>IFERROR(VLOOKUP(T22,'P1'!$B:$AP,31,FALSE),"")</f>
        <v/>
      </c>
      <c r="U24" s="239" t="str">
        <f>IFERROR(VLOOKUP(U22,'P1'!$B:$AP,31,FALSE),"")</f>
        <v/>
      </c>
      <c r="V24" s="239" t="str">
        <f>IFERROR(VLOOKUP(V22,'P1'!$B:$AP,31,FALSE),"")</f>
        <v/>
      </c>
      <c r="W24" s="239" t="str">
        <f>IFERROR(VLOOKUP(W22,'P1'!$B:$AP,31,FALSE),"")</f>
        <v/>
      </c>
      <c r="X24" s="239" t="str">
        <f>IFERROR(VLOOKUP(X22,'P1'!$B:$AP,31,FALSE),"")</f>
        <v/>
      </c>
      <c r="Y24" s="239" t="str">
        <f>IFERROR(VLOOKUP(Y22,'P1'!$B:$AP,31,FALSE),"")</f>
        <v/>
      </c>
      <c r="Z24" s="239" t="str">
        <f>IFERROR(VLOOKUP(Z22,'P1'!$B:$AP,31,FALSE),"")</f>
        <v/>
      </c>
      <c r="AA24" s="239" t="str">
        <f>IFERROR(VLOOKUP(AA22,'P1'!$B:$AP,31,FALSE),"")</f>
        <v/>
      </c>
      <c r="AB24" s="239" t="str">
        <f>IFERROR(VLOOKUP(AB22,'P1'!$B:$AP,31,FALSE),"")</f>
        <v/>
      </c>
      <c r="AC24" s="239" t="str">
        <f>IFERROR(VLOOKUP(AC22,'P1'!$B:$AP,31,FALSE),"")</f>
        <v/>
      </c>
      <c r="AD24" s="239" t="str">
        <f>IFERROR(VLOOKUP(AD22,'P1'!$B:$AP,31,FALSE),"")</f>
        <v/>
      </c>
      <c r="AE24" s="239" t="str">
        <f>IFERROR(VLOOKUP(AE22,'P1'!$B:$AP,31,FALSE),"")</f>
        <v/>
      </c>
      <c r="AF24" s="239" t="str">
        <f>IFERROR(VLOOKUP(AF22,'P1'!$B:$AP,31,FALSE),"")</f>
        <v/>
      </c>
      <c r="AG24" s="239" t="str">
        <f>IFERROR(VLOOKUP(AG22,'P1'!$B:$AP,31,FALSE),"")</f>
        <v/>
      </c>
      <c r="AH24" s="239" t="str">
        <f>IFERROR(VLOOKUP(AH22,'P1'!$B:$AP,31,FALSE),"")</f>
        <v/>
      </c>
      <c r="AI24" s="239" t="str">
        <f>IFERROR(VLOOKUP(AI22,'P1'!$B:$AP,31,FALSE),"")</f>
        <v/>
      </c>
      <c r="AJ24" s="239" t="str">
        <f>IFERROR(VLOOKUP(AJ22,'P1'!$B:$AP,31,FALSE),"")</f>
        <v/>
      </c>
      <c r="AK24" s="239" t="str">
        <f>IFERROR(VLOOKUP(AK22,'P1'!$B:$AP,31,FALSE),"")</f>
        <v/>
      </c>
      <c r="AL24" s="239" t="str">
        <f>IFERROR(VLOOKUP(AL22,'P1'!$B:$AP,31,FALSE),"")</f>
        <v/>
      </c>
      <c r="AM24" s="239" t="str">
        <f>IFERROR(VLOOKUP(AM22,'P1'!$B:$AP,31,FALSE),"")</f>
        <v/>
      </c>
      <c r="AN24" s="589"/>
      <c r="AO24" s="565"/>
      <c r="AP24" s="594"/>
      <c r="AQ24" s="595"/>
      <c r="AR24" s="565"/>
      <c r="AU24" s="487"/>
      <c r="AV24" s="487"/>
      <c r="AX24" s="487"/>
      <c r="AY24" s="487"/>
    </row>
    <row r="25" spans="1:51" ht="12" customHeight="1">
      <c r="A25" s="566">
        <v>2</v>
      </c>
      <c r="B25" s="569"/>
      <c r="C25" s="572"/>
      <c r="D25" s="575" t="s">
        <v>243</v>
      </c>
      <c r="E25" s="578"/>
      <c r="F25" s="581"/>
      <c r="G25" s="582"/>
      <c r="H25" s="236" t="s">
        <v>368</v>
      </c>
      <c r="I25" s="483"/>
      <c r="J25" s="483"/>
      <c r="K25" s="483"/>
      <c r="L25" s="483"/>
      <c r="M25" s="483"/>
      <c r="N25" s="483"/>
      <c r="O25" s="483"/>
      <c r="P25" s="483"/>
      <c r="Q25" s="483"/>
      <c r="R25" s="483"/>
      <c r="S25" s="483"/>
      <c r="T25" s="483"/>
      <c r="U25" s="483"/>
      <c r="V25" s="483"/>
      <c r="W25" s="483"/>
      <c r="X25" s="483"/>
      <c r="Y25" s="483"/>
      <c r="Z25" s="483"/>
      <c r="AA25" s="483"/>
      <c r="AB25" s="483"/>
      <c r="AC25" s="483"/>
      <c r="AD25" s="483"/>
      <c r="AE25" s="483"/>
      <c r="AF25" s="483"/>
      <c r="AG25" s="483"/>
      <c r="AH25" s="483"/>
      <c r="AI25" s="483"/>
      <c r="AJ25" s="483"/>
      <c r="AK25" s="483"/>
      <c r="AL25" s="483"/>
      <c r="AM25" s="483"/>
      <c r="AN25" s="587">
        <f>+SUM(I26:AM27)</f>
        <v>0</v>
      </c>
      <c r="AO25" s="563">
        <f>IF($AN$4="４週",AN25/4,AN25/(DAY(EOMONTH($I$20,0))/7))</f>
        <v>0</v>
      </c>
      <c r="AP25" s="590"/>
      <c r="AQ25" s="591"/>
      <c r="AR25" s="563" t="str">
        <f>IF(AN7="４週",AU26,AV26)</f>
        <v/>
      </c>
      <c r="AU25" s="485" t="s">
        <v>369</v>
      </c>
      <c r="AV25" s="485" t="s">
        <v>370</v>
      </c>
      <c r="AX25" s="485" t="s">
        <v>371</v>
      </c>
      <c r="AY25" s="485" t="s">
        <v>372</v>
      </c>
    </row>
    <row r="26" spans="1:51" ht="12" customHeight="1">
      <c r="A26" s="567"/>
      <c r="B26" s="570"/>
      <c r="C26" s="573"/>
      <c r="D26" s="576"/>
      <c r="E26" s="579"/>
      <c r="F26" s="583"/>
      <c r="G26" s="584"/>
      <c r="H26" s="238" t="s">
        <v>373</v>
      </c>
      <c r="I26" s="239" t="str">
        <f>IFERROR(VLOOKUP(I25,'P1'!$B:$AP,41,FALSE),"")</f>
        <v/>
      </c>
      <c r="J26" s="239" t="str">
        <f>IFERROR(VLOOKUP(J25,'P1'!$B:$AP,41,FALSE),"")</f>
        <v/>
      </c>
      <c r="K26" s="239" t="str">
        <f>IFERROR(VLOOKUP(K25,'P1'!$B:$AP,41,FALSE),"")</f>
        <v/>
      </c>
      <c r="L26" s="239" t="str">
        <f>IFERROR(VLOOKUP(L25,'P1'!$B:$AP,41,FALSE),"")</f>
        <v/>
      </c>
      <c r="M26" s="239" t="str">
        <f>IFERROR(VLOOKUP(M25,'P1'!$B:$AP,41,FALSE),"")</f>
        <v/>
      </c>
      <c r="N26" s="239" t="str">
        <f>IFERROR(VLOOKUP(N25,'P1'!$B:$AP,41,FALSE),"")</f>
        <v/>
      </c>
      <c r="O26" s="239" t="str">
        <f>IFERROR(VLOOKUP(O25,'P1'!$B:$AP,41,FALSE),"")</f>
        <v/>
      </c>
      <c r="P26" s="239" t="str">
        <f>IFERROR(VLOOKUP(P25,'P1'!$B:$AP,41,FALSE),"")</f>
        <v/>
      </c>
      <c r="Q26" s="239" t="str">
        <f>IFERROR(VLOOKUP(Q25,'P1'!$B:$AP,41,FALSE),"")</f>
        <v/>
      </c>
      <c r="R26" s="239" t="str">
        <f>IFERROR(VLOOKUP(R25,'P1'!$B:$AP,41,FALSE),"")</f>
        <v/>
      </c>
      <c r="S26" s="239" t="str">
        <f>IFERROR(VLOOKUP(S25,'P1'!$B:$AP,41,FALSE),"")</f>
        <v/>
      </c>
      <c r="T26" s="239" t="str">
        <f>IFERROR(VLOOKUP(T25,'P1'!$B:$AP,41,FALSE),"")</f>
        <v/>
      </c>
      <c r="U26" s="239" t="str">
        <f>IFERROR(VLOOKUP(U25,'P1'!$B:$AP,41,FALSE),"")</f>
        <v/>
      </c>
      <c r="V26" s="239" t="str">
        <f>IFERROR(VLOOKUP(V25,'P1'!$B:$AP,41,FALSE),"")</f>
        <v/>
      </c>
      <c r="W26" s="239" t="str">
        <f>IFERROR(VLOOKUP(W25,'P1'!$B:$AP,41,FALSE),"")</f>
        <v/>
      </c>
      <c r="X26" s="239" t="str">
        <f>IFERROR(VLOOKUP(X25,'P1'!$B:$AP,41,FALSE),"")</f>
        <v/>
      </c>
      <c r="Y26" s="239" t="str">
        <f>IFERROR(VLOOKUP(Y25,'P1'!$B:$AP,41,FALSE),"")</f>
        <v/>
      </c>
      <c r="Z26" s="239" t="str">
        <f>IFERROR(VLOOKUP(Z25,'P1'!$B:$AP,41,FALSE),"")</f>
        <v/>
      </c>
      <c r="AA26" s="239" t="str">
        <f>IFERROR(VLOOKUP(AA25,'P1'!$B:$AP,41,FALSE),"")</f>
        <v/>
      </c>
      <c r="AB26" s="239" t="str">
        <f>IFERROR(VLOOKUP(AB25,'P1'!$B:$AP,41,FALSE),"")</f>
        <v/>
      </c>
      <c r="AC26" s="239" t="str">
        <f>IFERROR(VLOOKUP(AC25,'P1'!$B:$AP,41,FALSE),"")</f>
        <v/>
      </c>
      <c r="AD26" s="239" t="str">
        <f>IFERROR(VLOOKUP(AD25,'P1'!$B:$AP,41,FALSE),"")</f>
        <v/>
      </c>
      <c r="AE26" s="239" t="str">
        <f>IFERROR(VLOOKUP(AE25,'P1'!$B:$AP,41,FALSE),"")</f>
        <v/>
      </c>
      <c r="AF26" s="239" t="str">
        <f>IFERROR(VLOOKUP(AF25,'P1'!$B:$AP,41,FALSE),"")</f>
        <v/>
      </c>
      <c r="AG26" s="239" t="str">
        <f>IFERROR(VLOOKUP(AG25,'P1'!$B:$AP,41,FALSE),"")</f>
        <v/>
      </c>
      <c r="AH26" s="239" t="str">
        <f>IFERROR(VLOOKUP(AH25,'P1'!$B:$AP,41,FALSE),"")</f>
        <v/>
      </c>
      <c r="AI26" s="239" t="str">
        <f>IFERROR(VLOOKUP(AI25,'P1'!$B:$AP,41,FALSE),"")</f>
        <v/>
      </c>
      <c r="AJ26" s="239" t="str">
        <f>IFERROR(VLOOKUP(AJ25,'P1'!$B:$AP,41,FALSE),"")</f>
        <v/>
      </c>
      <c r="AK26" s="239" t="str">
        <f>IFERROR(VLOOKUP(AK25,'P1'!$B:$AP,41,FALSE),"")</f>
        <v/>
      </c>
      <c r="AL26" s="239" t="str">
        <f>IFERROR(VLOOKUP(AL25,'P1'!$B:$AP,41,FALSE),"")</f>
        <v/>
      </c>
      <c r="AM26" s="239" t="str">
        <f>IFERROR(VLOOKUP(AM25,'P1'!$B:$AP,41,FALSE),"")</f>
        <v/>
      </c>
      <c r="AN26" s="588"/>
      <c r="AO26" s="564"/>
      <c r="AP26" s="592"/>
      <c r="AQ26" s="593"/>
      <c r="AR26" s="564"/>
      <c r="AS26" s="205"/>
      <c r="AU26" s="486" t="str">
        <f>IFERROR(IF($D25="□",ROUNDDOWN($AO25/$AK$7,1),ROUNDDOWN($AO25/$AK$9,1)),"")</f>
        <v/>
      </c>
      <c r="AV26" s="486" t="str">
        <f>IFERROR(IF($D25="□",ROUNDDOWN($AN25/$AO$7,1),ROUNDDOWN($AN25/$AO$9,1)),"")</f>
        <v/>
      </c>
      <c r="AX26" s="486" t="str">
        <f>IFERROR(IF($D25="□",(VLOOKUP(F25,'[8]ますた君 '!$C:$E,3,FALSE)/($AK$7*4)),(VLOOKUP(F25,'[8]ますた君 '!$C:$E,3,FALSE)/($AK$9*4))),"")</f>
        <v/>
      </c>
      <c r="AY26" s="486" t="str">
        <f>IFERROR(IF($D25="□",(VLOOKUP(F25,'[8]ますた君 '!$C:$E,3,FALSE)/$AO$7),(VLOOKUP(F25,'[8]ますた君 '!$C:$E,3,FALSE)/$AO$9)),"")</f>
        <v/>
      </c>
    </row>
    <row r="27" spans="1:51" ht="12" customHeight="1">
      <c r="A27" s="568"/>
      <c r="B27" s="571"/>
      <c r="C27" s="574"/>
      <c r="D27" s="577"/>
      <c r="E27" s="580"/>
      <c r="F27" s="585"/>
      <c r="G27" s="586"/>
      <c r="H27" s="241" t="s">
        <v>374</v>
      </c>
      <c r="I27" s="239" t="str">
        <f>IFERROR(VLOOKUP(I25,'P1'!$B:$AP,31,FALSE),"")</f>
        <v/>
      </c>
      <c r="J27" s="239" t="str">
        <f>IFERROR(VLOOKUP(J25,'P1'!$B:$AP,31,FALSE),"")</f>
        <v/>
      </c>
      <c r="K27" s="239" t="str">
        <f>IFERROR(VLOOKUP(K25,'P1'!$B:$AP,31,FALSE),"")</f>
        <v/>
      </c>
      <c r="L27" s="239" t="str">
        <f>IFERROR(VLOOKUP(L25,'P1'!$B:$AP,31,FALSE),"")</f>
        <v/>
      </c>
      <c r="M27" s="239" t="str">
        <f>IFERROR(VLOOKUP(M25,'P1'!$B:$AP,31,FALSE),"")</f>
        <v/>
      </c>
      <c r="N27" s="239" t="str">
        <f>IFERROR(VLOOKUP(N25,'P1'!$B:$AP,31,FALSE),"")</f>
        <v/>
      </c>
      <c r="O27" s="239" t="str">
        <f>IFERROR(VLOOKUP(O25,'P1'!$B:$AP,31,FALSE),"")</f>
        <v/>
      </c>
      <c r="P27" s="239" t="str">
        <f>IFERROR(VLOOKUP(P25,'P1'!$B:$AP,31,FALSE),"")</f>
        <v/>
      </c>
      <c r="Q27" s="239" t="str">
        <f>IFERROR(VLOOKUP(Q25,'P1'!$B:$AP,31,FALSE),"")</f>
        <v/>
      </c>
      <c r="R27" s="239" t="str">
        <f>IFERROR(VLOOKUP(R25,'P1'!$B:$AP,31,FALSE),"")</f>
        <v/>
      </c>
      <c r="S27" s="239" t="str">
        <f>IFERROR(VLOOKUP(S25,'P1'!$B:$AP,31,FALSE),"")</f>
        <v/>
      </c>
      <c r="T27" s="239" t="str">
        <f>IFERROR(VLOOKUP(T25,'P1'!$B:$AP,31,FALSE),"")</f>
        <v/>
      </c>
      <c r="U27" s="239" t="str">
        <f>IFERROR(VLOOKUP(U25,'P1'!$B:$AP,31,FALSE),"")</f>
        <v/>
      </c>
      <c r="V27" s="239" t="str">
        <f>IFERROR(VLOOKUP(V25,'P1'!$B:$AP,31,FALSE),"")</f>
        <v/>
      </c>
      <c r="W27" s="239" t="str">
        <f>IFERROR(VLOOKUP(W25,'P1'!$B:$AP,31,FALSE),"")</f>
        <v/>
      </c>
      <c r="X27" s="239" t="str">
        <f>IFERROR(VLOOKUP(X25,'P1'!$B:$AP,31,FALSE),"")</f>
        <v/>
      </c>
      <c r="Y27" s="239" t="str">
        <f>IFERROR(VLOOKUP(Y25,'P1'!$B:$AP,31,FALSE),"")</f>
        <v/>
      </c>
      <c r="Z27" s="239" t="str">
        <f>IFERROR(VLOOKUP(Z25,'P1'!$B:$AP,31,FALSE),"")</f>
        <v/>
      </c>
      <c r="AA27" s="239" t="str">
        <f>IFERROR(VLOOKUP(AA25,'P1'!$B:$AP,31,FALSE),"")</f>
        <v/>
      </c>
      <c r="AB27" s="239" t="str">
        <f>IFERROR(VLOOKUP(AB25,'P1'!$B:$AP,31,FALSE),"")</f>
        <v/>
      </c>
      <c r="AC27" s="239" t="str">
        <f>IFERROR(VLOOKUP(AC25,'P1'!$B:$AP,31,FALSE),"")</f>
        <v/>
      </c>
      <c r="AD27" s="239" t="str">
        <f>IFERROR(VLOOKUP(AD25,'P1'!$B:$AP,31,FALSE),"")</f>
        <v/>
      </c>
      <c r="AE27" s="239" t="str">
        <f>IFERROR(VLOOKUP(AE25,'P1'!$B:$AP,31,FALSE),"")</f>
        <v/>
      </c>
      <c r="AF27" s="239" t="str">
        <f>IFERROR(VLOOKUP(AF25,'P1'!$B:$AP,31,FALSE),"")</f>
        <v/>
      </c>
      <c r="AG27" s="239" t="str">
        <f>IFERROR(VLOOKUP(AG25,'P1'!$B:$AP,31,FALSE),"")</f>
        <v/>
      </c>
      <c r="AH27" s="239" t="str">
        <f>IFERROR(VLOOKUP(AH25,'P1'!$B:$AP,31,FALSE),"")</f>
        <v/>
      </c>
      <c r="AI27" s="239" t="str">
        <f>IFERROR(VLOOKUP(AI25,'P1'!$B:$AP,31,FALSE),"")</f>
        <v/>
      </c>
      <c r="AJ27" s="239" t="str">
        <f>IFERROR(VLOOKUP(AJ25,'P1'!$B:$AP,31,FALSE),"")</f>
        <v/>
      </c>
      <c r="AK27" s="239" t="str">
        <f>IFERROR(VLOOKUP(AK25,'P1'!$B:$AP,31,FALSE),"")</f>
        <v/>
      </c>
      <c r="AL27" s="239" t="str">
        <f>IFERROR(VLOOKUP(AL25,'P1'!$B:$AP,31,FALSE),"")</f>
        <v/>
      </c>
      <c r="AM27" s="239" t="str">
        <f>IFERROR(VLOOKUP(AM25,'P1'!$B:$AP,31,FALSE),"")</f>
        <v/>
      </c>
      <c r="AN27" s="589"/>
      <c r="AO27" s="565"/>
      <c r="AP27" s="594"/>
      <c r="AQ27" s="595"/>
      <c r="AR27" s="565"/>
      <c r="AS27" s="205"/>
      <c r="AU27" s="487"/>
      <c r="AV27" s="487"/>
      <c r="AX27" s="487"/>
      <c r="AY27" s="487"/>
    </row>
    <row r="28" spans="1:51" ht="12" customHeight="1">
      <c r="A28" s="566">
        <v>3</v>
      </c>
      <c r="B28" s="569"/>
      <c r="C28" s="572"/>
      <c r="D28" s="575" t="s">
        <v>243</v>
      </c>
      <c r="E28" s="578"/>
      <c r="F28" s="581"/>
      <c r="G28" s="582"/>
      <c r="H28" s="236" t="s">
        <v>368</v>
      </c>
      <c r="I28" s="483"/>
      <c r="J28" s="483"/>
      <c r="K28" s="483"/>
      <c r="L28" s="483"/>
      <c r="M28" s="483"/>
      <c r="N28" s="483"/>
      <c r="O28" s="483"/>
      <c r="P28" s="483"/>
      <c r="Q28" s="483"/>
      <c r="R28" s="483"/>
      <c r="S28" s="483"/>
      <c r="T28" s="483"/>
      <c r="U28" s="483"/>
      <c r="V28" s="483"/>
      <c r="W28" s="483"/>
      <c r="X28" s="483"/>
      <c r="Y28" s="483"/>
      <c r="Z28" s="483"/>
      <c r="AA28" s="483"/>
      <c r="AB28" s="483"/>
      <c r="AC28" s="483"/>
      <c r="AD28" s="483"/>
      <c r="AE28" s="483"/>
      <c r="AF28" s="483"/>
      <c r="AG28" s="483"/>
      <c r="AH28" s="483"/>
      <c r="AI28" s="483"/>
      <c r="AJ28" s="483"/>
      <c r="AK28" s="483"/>
      <c r="AL28" s="483"/>
      <c r="AM28" s="483"/>
      <c r="AN28" s="587">
        <f>+SUM(I29:AM30)</f>
        <v>0</v>
      </c>
      <c r="AO28" s="563">
        <f>IF($AN$4="４週",AN28/4,AN28/(DAY(EOMONTH($I$20,0))/7))</f>
        <v>0</v>
      </c>
      <c r="AP28" s="590"/>
      <c r="AQ28" s="591"/>
      <c r="AR28" s="563" t="str">
        <f>IF(AN17="４週",AU29,AV29)</f>
        <v/>
      </c>
      <c r="AS28" s="205"/>
      <c r="AU28" s="485" t="s">
        <v>369</v>
      </c>
      <c r="AV28" s="485" t="s">
        <v>370</v>
      </c>
      <c r="AX28" s="485" t="s">
        <v>371</v>
      </c>
      <c r="AY28" s="485" t="s">
        <v>372</v>
      </c>
    </row>
    <row r="29" spans="1:51" ht="12" customHeight="1">
      <c r="A29" s="567"/>
      <c r="B29" s="570"/>
      <c r="C29" s="573"/>
      <c r="D29" s="576"/>
      <c r="E29" s="579"/>
      <c r="F29" s="583"/>
      <c r="G29" s="584"/>
      <c r="H29" s="238" t="s">
        <v>373</v>
      </c>
      <c r="I29" s="239" t="str">
        <f>IFERROR(VLOOKUP(I28,'P1'!$B:$AP,41,FALSE),"")</f>
        <v/>
      </c>
      <c r="J29" s="239" t="str">
        <f>IFERROR(VLOOKUP(J28,'P1'!$B:$AP,41,FALSE),"")</f>
        <v/>
      </c>
      <c r="K29" s="239" t="str">
        <f>IFERROR(VLOOKUP(K28,'P1'!$B:$AP,41,FALSE),"")</f>
        <v/>
      </c>
      <c r="L29" s="239" t="str">
        <f>IFERROR(VLOOKUP(L28,'P1'!$B:$AP,41,FALSE),"")</f>
        <v/>
      </c>
      <c r="M29" s="239" t="str">
        <f>IFERROR(VLOOKUP(M28,'P1'!$B:$AP,41,FALSE),"")</f>
        <v/>
      </c>
      <c r="N29" s="239" t="str">
        <f>IFERROR(VLOOKUP(N28,'P1'!$B:$AP,41,FALSE),"")</f>
        <v/>
      </c>
      <c r="O29" s="239" t="str">
        <f>IFERROR(VLOOKUP(O28,'P1'!$B:$AP,41,FALSE),"")</f>
        <v/>
      </c>
      <c r="P29" s="239" t="str">
        <f>IFERROR(VLOOKUP(P28,'P1'!$B:$AP,41,FALSE),"")</f>
        <v/>
      </c>
      <c r="Q29" s="239" t="str">
        <f>IFERROR(VLOOKUP(Q28,'P1'!$B:$AP,41,FALSE),"")</f>
        <v/>
      </c>
      <c r="R29" s="239" t="str">
        <f>IFERROR(VLOOKUP(R28,'P1'!$B:$AP,41,FALSE),"")</f>
        <v/>
      </c>
      <c r="S29" s="239" t="str">
        <f>IFERROR(VLOOKUP(S28,'P1'!$B:$AP,41,FALSE),"")</f>
        <v/>
      </c>
      <c r="T29" s="239" t="str">
        <f>IFERROR(VLOOKUP(T28,'P1'!$B:$AP,41,FALSE),"")</f>
        <v/>
      </c>
      <c r="U29" s="239" t="str">
        <f>IFERROR(VLOOKUP(U28,'P1'!$B:$AP,41,FALSE),"")</f>
        <v/>
      </c>
      <c r="V29" s="239" t="str">
        <f>IFERROR(VLOOKUP(V28,'P1'!$B:$AP,41,FALSE),"")</f>
        <v/>
      </c>
      <c r="W29" s="239" t="str">
        <f>IFERROR(VLOOKUP(W28,'P1'!$B:$AP,41,FALSE),"")</f>
        <v/>
      </c>
      <c r="X29" s="239" t="str">
        <f>IFERROR(VLOOKUP(X28,'P1'!$B:$AP,41,FALSE),"")</f>
        <v/>
      </c>
      <c r="Y29" s="239" t="str">
        <f>IFERROR(VLOOKUP(Y28,'P1'!$B:$AP,41,FALSE),"")</f>
        <v/>
      </c>
      <c r="Z29" s="239" t="str">
        <f>IFERROR(VLOOKUP(Z28,'P1'!$B:$AP,41,FALSE),"")</f>
        <v/>
      </c>
      <c r="AA29" s="239" t="str">
        <f>IFERROR(VLOOKUP(AA28,'P1'!$B:$AP,41,FALSE),"")</f>
        <v/>
      </c>
      <c r="AB29" s="239" t="str">
        <f>IFERROR(VLOOKUP(AB28,'P1'!$B:$AP,41,FALSE),"")</f>
        <v/>
      </c>
      <c r="AC29" s="239" t="str">
        <f>IFERROR(VLOOKUP(AC28,'P1'!$B:$AP,41,FALSE),"")</f>
        <v/>
      </c>
      <c r="AD29" s="239" t="str">
        <f>IFERROR(VLOOKUP(AD28,'P1'!$B:$AP,41,FALSE),"")</f>
        <v/>
      </c>
      <c r="AE29" s="239" t="str">
        <f>IFERROR(VLOOKUP(AE28,'P1'!$B:$AP,41,FALSE),"")</f>
        <v/>
      </c>
      <c r="AF29" s="239" t="str">
        <f>IFERROR(VLOOKUP(AF28,'P1'!$B:$AP,41,FALSE),"")</f>
        <v/>
      </c>
      <c r="AG29" s="239" t="str">
        <f>IFERROR(VLOOKUP(AG28,'P1'!$B:$AP,41,FALSE),"")</f>
        <v/>
      </c>
      <c r="AH29" s="239" t="str">
        <f>IFERROR(VLOOKUP(AH28,'P1'!$B:$AP,41,FALSE),"")</f>
        <v/>
      </c>
      <c r="AI29" s="239" t="str">
        <f>IFERROR(VLOOKUP(AI28,'P1'!$B:$AP,41,FALSE),"")</f>
        <v/>
      </c>
      <c r="AJ29" s="239" t="str">
        <f>IFERROR(VLOOKUP(AJ28,'P1'!$B:$AP,41,FALSE),"")</f>
        <v/>
      </c>
      <c r="AK29" s="239" t="str">
        <f>IFERROR(VLOOKUP(AK28,'P1'!$B:$AP,41,FALSE),"")</f>
        <v/>
      </c>
      <c r="AL29" s="239" t="str">
        <f>IFERROR(VLOOKUP(AL28,'P1'!$B:$AP,41,FALSE),"")</f>
        <v/>
      </c>
      <c r="AM29" s="239" t="str">
        <f>IFERROR(VLOOKUP(AM28,'P1'!$B:$AP,41,FALSE),"")</f>
        <v/>
      </c>
      <c r="AN29" s="588"/>
      <c r="AO29" s="564"/>
      <c r="AP29" s="592"/>
      <c r="AQ29" s="593"/>
      <c r="AR29" s="564"/>
      <c r="AS29" s="205"/>
      <c r="AU29" s="486" t="str">
        <f>IFERROR(IF($D28="□",ROUNDDOWN($AO28/$AK$7,1),ROUNDDOWN($AO28/$AK$9,1)),"")</f>
        <v/>
      </c>
      <c r="AV29" s="486" t="str">
        <f>IFERROR(IF($D28="□",ROUNDDOWN($AN28/$AO$7,1),ROUNDDOWN($AN28/$AO$9,1)),"")</f>
        <v/>
      </c>
      <c r="AX29" s="486" t="str">
        <f>IFERROR(IF($D28="□",(VLOOKUP(F28,'[8]ますた君 '!$C:$E,3,FALSE)/($AK$7*4)),(VLOOKUP(F28,'[8]ますた君 '!$C:$E,3,FALSE)/($AK$9*4))),"")</f>
        <v/>
      </c>
      <c r="AY29" s="486" t="str">
        <f>IFERROR(IF($D28="□",(VLOOKUP(F28,'[8]ますた君 '!$C:$E,3,FALSE)/$AO$7),(VLOOKUP(F28,'[8]ますた君 '!$C:$E,3,FALSE)/$AO$9)),"")</f>
        <v/>
      </c>
    </row>
    <row r="30" spans="1:51" ht="12" customHeight="1">
      <c r="A30" s="568"/>
      <c r="B30" s="571"/>
      <c r="C30" s="574"/>
      <c r="D30" s="577"/>
      <c r="E30" s="580"/>
      <c r="F30" s="585"/>
      <c r="G30" s="586"/>
      <c r="H30" s="241" t="s">
        <v>374</v>
      </c>
      <c r="I30" s="239" t="str">
        <f>IFERROR(VLOOKUP(I28,'P1'!$B:$AP,31,FALSE),"")</f>
        <v/>
      </c>
      <c r="J30" s="239" t="str">
        <f>IFERROR(VLOOKUP(J28,'P1'!$B:$AP,31,FALSE),"")</f>
        <v/>
      </c>
      <c r="K30" s="239" t="str">
        <f>IFERROR(VLOOKUP(K28,'P1'!$B:$AP,31,FALSE),"")</f>
        <v/>
      </c>
      <c r="L30" s="239" t="str">
        <f>IFERROR(VLOOKUP(L28,'P1'!$B:$AP,31,FALSE),"")</f>
        <v/>
      </c>
      <c r="M30" s="239" t="str">
        <f>IFERROR(VLOOKUP(M28,'P1'!$B:$AP,31,FALSE),"")</f>
        <v/>
      </c>
      <c r="N30" s="239" t="str">
        <f>IFERROR(VLOOKUP(N28,'P1'!$B:$AP,31,FALSE),"")</f>
        <v/>
      </c>
      <c r="O30" s="239" t="str">
        <f>IFERROR(VLOOKUP(O28,'P1'!$B:$AP,31,FALSE),"")</f>
        <v/>
      </c>
      <c r="P30" s="239" t="str">
        <f>IFERROR(VLOOKUP(P28,'P1'!$B:$AP,31,FALSE),"")</f>
        <v/>
      </c>
      <c r="Q30" s="239" t="str">
        <f>IFERROR(VLOOKUP(Q28,'P1'!$B:$AP,31,FALSE),"")</f>
        <v/>
      </c>
      <c r="R30" s="239" t="str">
        <f>IFERROR(VLOOKUP(R28,'P1'!$B:$AP,31,FALSE),"")</f>
        <v/>
      </c>
      <c r="S30" s="239" t="str">
        <f>IFERROR(VLOOKUP(S28,'P1'!$B:$AP,31,FALSE),"")</f>
        <v/>
      </c>
      <c r="T30" s="239" t="str">
        <f>IFERROR(VLOOKUP(T28,'P1'!$B:$AP,31,FALSE),"")</f>
        <v/>
      </c>
      <c r="U30" s="239" t="str">
        <f>IFERROR(VLOOKUP(U28,'P1'!$B:$AP,31,FALSE),"")</f>
        <v/>
      </c>
      <c r="V30" s="239" t="str">
        <f>IFERROR(VLOOKUP(V28,'P1'!$B:$AP,31,FALSE),"")</f>
        <v/>
      </c>
      <c r="W30" s="239" t="str">
        <f>IFERROR(VLOOKUP(W28,'P1'!$B:$AP,31,FALSE),"")</f>
        <v/>
      </c>
      <c r="X30" s="239" t="str">
        <f>IFERROR(VLOOKUP(X28,'P1'!$B:$AP,31,FALSE),"")</f>
        <v/>
      </c>
      <c r="Y30" s="239" t="str">
        <f>IFERROR(VLOOKUP(Y28,'P1'!$B:$AP,31,FALSE),"")</f>
        <v/>
      </c>
      <c r="Z30" s="239" t="str">
        <f>IFERROR(VLOOKUP(Z28,'P1'!$B:$AP,31,FALSE),"")</f>
        <v/>
      </c>
      <c r="AA30" s="239" t="str">
        <f>IFERROR(VLOOKUP(AA28,'P1'!$B:$AP,31,FALSE),"")</f>
        <v/>
      </c>
      <c r="AB30" s="239" t="str">
        <f>IFERROR(VLOOKUP(AB28,'P1'!$B:$AP,31,FALSE),"")</f>
        <v/>
      </c>
      <c r="AC30" s="239" t="str">
        <f>IFERROR(VLOOKUP(AC28,'P1'!$B:$AP,31,FALSE),"")</f>
        <v/>
      </c>
      <c r="AD30" s="239" t="str">
        <f>IFERROR(VLOOKUP(AD28,'P1'!$B:$AP,31,FALSE),"")</f>
        <v/>
      </c>
      <c r="AE30" s="239" t="str">
        <f>IFERROR(VLOOKUP(AE28,'P1'!$B:$AP,31,FALSE),"")</f>
        <v/>
      </c>
      <c r="AF30" s="239" t="str">
        <f>IFERROR(VLOOKUP(AF28,'P1'!$B:$AP,31,FALSE),"")</f>
        <v/>
      </c>
      <c r="AG30" s="239" t="str">
        <f>IFERROR(VLOOKUP(AG28,'P1'!$B:$AP,31,FALSE),"")</f>
        <v/>
      </c>
      <c r="AH30" s="239" t="str">
        <f>IFERROR(VLOOKUP(AH28,'P1'!$B:$AP,31,FALSE),"")</f>
        <v/>
      </c>
      <c r="AI30" s="239" t="str">
        <f>IFERROR(VLOOKUP(AI28,'P1'!$B:$AP,31,FALSE),"")</f>
        <v/>
      </c>
      <c r="AJ30" s="239" t="str">
        <f>IFERROR(VLOOKUP(AJ28,'P1'!$B:$AP,31,FALSE),"")</f>
        <v/>
      </c>
      <c r="AK30" s="239" t="str">
        <f>IFERROR(VLOOKUP(AK28,'P1'!$B:$AP,31,FALSE),"")</f>
        <v/>
      </c>
      <c r="AL30" s="239" t="str">
        <f>IFERROR(VLOOKUP(AL28,'P1'!$B:$AP,31,FALSE),"")</f>
        <v/>
      </c>
      <c r="AM30" s="239" t="str">
        <f>IFERROR(VLOOKUP(AM28,'P1'!$B:$AP,31,FALSE),"")</f>
        <v/>
      </c>
      <c r="AN30" s="589"/>
      <c r="AO30" s="565"/>
      <c r="AP30" s="594"/>
      <c r="AQ30" s="595"/>
      <c r="AR30" s="565"/>
      <c r="AS30" s="205"/>
      <c r="AU30" s="487"/>
      <c r="AV30" s="487"/>
      <c r="AX30" s="487"/>
      <c r="AY30" s="487"/>
    </row>
    <row r="31" spans="1:51" ht="12" customHeight="1">
      <c r="A31" s="566">
        <v>4</v>
      </c>
      <c r="B31" s="569"/>
      <c r="C31" s="572"/>
      <c r="D31" s="575" t="s">
        <v>243</v>
      </c>
      <c r="E31" s="578"/>
      <c r="F31" s="581"/>
      <c r="G31" s="582"/>
      <c r="H31" s="236" t="s">
        <v>368</v>
      </c>
      <c r="I31" s="483"/>
      <c r="J31" s="483"/>
      <c r="K31" s="483"/>
      <c r="L31" s="483"/>
      <c r="M31" s="483"/>
      <c r="N31" s="483"/>
      <c r="O31" s="483"/>
      <c r="P31" s="483"/>
      <c r="Q31" s="483"/>
      <c r="R31" s="483"/>
      <c r="S31" s="483"/>
      <c r="T31" s="483"/>
      <c r="U31" s="483"/>
      <c r="V31" s="483"/>
      <c r="W31" s="483"/>
      <c r="X31" s="483"/>
      <c r="Y31" s="483"/>
      <c r="Z31" s="483"/>
      <c r="AA31" s="483"/>
      <c r="AB31" s="483"/>
      <c r="AC31" s="483"/>
      <c r="AD31" s="483"/>
      <c r="AE31" s="483"/>
      <c r="AF31" s="483"/>
      <c r="AG31" s="483"/>
      <c r="AH31" s="483"/>
      <c r="AI31" s="483"/>
      <c r="AJ31" s="483"/>
      <c r="AK31" s="483"/>
      <c r="AL31" s="483"/>
      <c r="AM31" s="483"/>
      <c r="AN31" s="587">
        <f>+SUM(I32:AM33)</f>
        <v>0</v>
      </c>
      <c r="AO31" s="563">
        <f>IF($AN$4="４週",AN31/4,AN31/(DAY(EOMONTH($I$20,0))/7))</f>
        <v>0</v>
      </c>
      <c r="AP31" s="590"/>
      <c r="AQ31" s="591"/>
      <c r="AR31" s="563" t="str">
        <f>IF(AN20="４週",AU32,AV32)</f>
        <v/>
      </c>
      <c r="AU31" s="485" t="s">
        <v>369</v>
      </c>
      <c r="AV31" s="485" t="s">
        <v>370</v>
      </c>
      <c r="AX31" s="485" t="s">
        <v>371</v>
      </c>
      <c r="AY31" s="485" t="s">
        <v>372</v>
      </c>
    </row>
    <row r="32" spans="1:51" ht="12" customHeight="1">
      <c r="A32" s="567"/>
      <c r="B32" s="570"/>
      <c r="C32" s="573"/>
      <c r="D32" s="576"/>
      <c r="E32" s="579"/>
      <c r="F32" s="583"/>
      <c r="G32" s="584"/>
      <c r="H32" s="238" t="s">
        <v>373</v>
      </c>
      <c r="I32" s="239" t="str">
        <f>IFERROR(VLOOKUP(I31,'P1'!$B:$AP,41,FALSE),"")</f>
        <v/>
      </c>
      <c r="J32" s="243" t="str">
        <f>IFERROR(VLOOKUP(J31,'P1'!$B:$AP,41,FALSE),"")</f>
        <v/>
      </c>
      <c r="K32" s="239" t="str">
        <f>IFERROR(VLOOKUP(K31,'P1'!$B:$AP,41,FALSE),"")</f>
        <v/>
      </c>
      <c r="L32" s="239" t="str">
        <f>IFERROR(VLOOKUP(L31,'P1'!$B:$AP,41,FALSE),"")</f>
        <v/>
      </c>
      <c r="M32" s="239" t="str">
        <f>IFERROR(VLOOKUP(M31,'P1'!$B:$AP,41,FALSE),"")</f>
        <v/>
      </c>
      <c r="N32" s="239" t="str">
        <f>IFERROR(VLOOKUP(N31,'P1'!$B:$AP,41,FALSE),"")</f>
        <v/>
      </c>
      <c r="O32" s="239" t="str">
        <f>IFERROR(VLOOKUP(O31,'P1'!$B:$AP,41,FALSE),"")</f>
        <v/>
      </c>
      <c r="P32" s="239" t="str">
        <f>IFERROR(VLOOKUP(P31,'P1'!$B:$AP,41,FALSE),"")</f>
        <v/>
      </c>
      <c r="Q32" s="239" t="str">
        <f>IFERROR(VLOOKUP(Q31,'P1'!$B:$AP,41,FALSE),"")</f>
        <v/>
      </c>
      <c r="R32" s="239" t="str">
        <f>IFERROR(VLOOKUP(R31,'P1'!$B:$AP,41,FALSE),"")</f>
        <v/>
      </c>
      <c r="S32" s="239" t="str">
        <f>IFERROR(VLOOKUP(S31,'P1'!$B:$AP,41,FALSE),"")</f>
        <v/>
      </c>
      <c r="T32" s="239" t="str">
        <f>IFERROR(VLOOKUP(T31,'P1'!$B:$AP,41,FALSE),"")</f>
        <v/>
      </c>
      <c r="U32" s="239" t="str">
        <f>IFERROR(VLOOKUP(U31,'P1'!$B:$AP,41,FALSE),"")</f>
        <v/>
      </c>
      <c r="V32" s="239" t="str">
        <f>IFERROR(VLOOKUP(V31,'P1'!$B:$AP,41,FALSE),"")</f>
        <v/>
      </c>
      <c r="W32" s="239" t="str">
        <f>IFERROR(VLOOKUP(W31,'P1'!$B:$AP,41,FALSE),"")</f>
        <v/>
      </c>
      <c r="X32" s="239" t="str">
        <f>IFERROR(VLOOKUP(X31,'P1'!$B:$AP,41,FALSE),"")</f>
        <v/>
      </c>
      <c r="Y32" s="239" t="str">
        <f>IFERROR(VLOOKUP(Y31,'P1'!$B:$AP,41,FALSE),"")</f>
        <v/>
      </c>
      <c r="Z32" s="239" t="str">
        <f>IFERROR(VLOOKUP(Z31,'P1'!$B:$AP,41,FALSE),"")</f>
        <v/>
      </c>
      <c r="AA32" s="239" t="str">
        <f>IFERROR(VLOOKUP(AA31,'P1'!$B:$AP,41,FALSE),"")</f>
        <v/>
      </c>
      <c r="AB32" s="239" t="str">
        <f>IFERROR(VLOOKUP(AB31,'P1'!$B:$AP,41,FALSE),"")</f>
        <v/>
      </c>
      <c r="AC32" s="239" t="str">
        <f>IFERROR(VLOOKUP(AC31,'P1'!$B:$AP,41,FALSE),"")</f>
        <v/>
      </c>
      <c r="AD32" s="239" t="str">
        <f>IFERROR(VLOOKUP(AD31,'P1'!$B:$AP,41,FALSE),"")</f>
        <v/>
      </c>
      <c r="AE32" s="239" t="str">
        <f>IFERROR(VLOOKUP(AE31,'P1'!$B:$AP,41,FALSE),"")</f>
        <v/>
      </c>
      <c r="AF32" s="239" t="str">
        <f>IFERROR(VLOOKUP(AF31,'P1'!$B:$AP,41,FALSE),"")</f>
        <v/>
      </c>
      <c r="AG32" s="239" t="str">
        <f>IFERROR(VLOOKUP(AG31,'P1'!$B:$AP,41,FALSE),"")</f>
        <v/>
      </c>
      <c r="AH32" s="239" t="str">
        <f>IFERROR(VLOOKUP(AH31,'P1'!$B:$AP,41,FALSE),"")</f>
        <v/>
      </c>
      <c r="AI32" s="239" t="str">
        <f>IFERROR(VLOOKUP(AI31,'P1'!$B:$AP,41,FALSE),"")</f>
        <v/>
      </c>
      <c r="AJ32" s="239" t="str">
        <f>IFERROR(VLOOKUP(AJ31,'P1'!$B:$AP,41,FALSE),"")</f>
        <v/>
      </c>
      <c r="AK32" s="239" t="str">
        <f>IFERROR(VLOOKUP(AK31,'P1'!$B:$AP,41,FALSE),"")</f>
        <v/>
      </c>
      <c r="AL32" s="239" t="str">
        <f>IFERROR(VLOOKUP(AL31,'P1'!$B:$AP,41,FALSE),"")</f>
        <v/>
      </c>
      <c r="AM32" s="239" t="str">
        <f>IFERROR(VLOOKUP(AM31,'P1'!$B:$AP,41,FALSE),"")</f>
        <v/>
      </c>
      <c r="AN32" s="588"/>
      <c r="AO32" s="564"/>
      <c r="AP32" s="592"/>
      <c r="AQ32" s="593"/>
      <c r="AR32" s="564"/>
      <c r="AU32" s="486" t="str">
        <f>IFERROR(IF($D31="□",ROUNDDOWN($AO31/$AK$7,1),ROUNDDOWN($AO31/$AK$9,1)),"")</f>
        <v/>
      </c>
      <c r="AV32" s="486" t="str">
        <f>IFERROR(IF($D31="□",ROUNDDOWN($AN31/$AO$7,1),ROUNDDOWN($AN31/$AO$9,1)),"")</f>
        <v/>
      </c>
      <c r="AX32" s="486" t="str">
        <f>IFERROR(IF($D31="□",(VLOOKUP(F31,'[8]ますた君 '!$C:$E,3,FALSE)/($AK$7*4)),(VLOOKUP(F31,'[8]ますた君 '!$C:$E,3,FALSE)/($AK$9*4))),"")</f>
        <v/>
      </c>
      <c r="AY32" s="486" t="str">
        <f>IFERROR(IF($D31="□",(VLOOKUP(F31,'[8]ますた君 '!$C:$E,3,FALSE)/$AO$7),(VLOOKUP(F31,'[8]ますた君 '!$C:$E,3,FALSE)/$AO$9)),"")</f>
        <v/>
      </c>
    </row>
    <row r="33" spans="1:51" ht="12" customHeight="1">
      <c r="A33" s="568"/>
      <c r="B33" s="571"/>
      <c r="C33" s="574"/>
      <c r="D33" s="577"/>
      <c r="E33" s="580"/>
      <c r="F33" s="585"/>
      <c r="G33" s="586"/>
      <c r="H33" s="241" t="s">
        <v>374</v>
      </c>
      <c r="I33" s="239" t="str">
        <f>IFERROR(VLOOKUP(I31,'P1'!$B:$AP,31,FALSE),"")</f>
        <v/>
      </c>
      <c r="J33" s="239" t="str">
        <f>IFERROR(VLOOKUP(J31,'P1'!$B:$AP,31,FALSE),"")</f>
        <v/>
      </c>
      <c r="K33" s="239" t="str">
        <f>IFERROR(VLOOKUP(K31,'P1'!$B:$AP,31,FALSE),"")</f>
        <v/>
      </c>
      <c r="L33" s="239" t="str">
        <f>IFERROR(VLOOKUP(L31,'P1'!$B:$AP,31,FALSE),"")</f>
        <v/>
      </c>
      <c r="M33" s="239" t="str">
        <f>IFERROR(VLOOKUP(M31,'P1'!$B:$AP,31,FALSE),"")</f>
        <v/>
      </c>
      <c r="N33" s="239" t="str">
        <f>IFERROR(VLOOKUP(N31,'P1'!$B:$AP,31,FALSE),"")</f>
        <v/>
      </c>
      <c r="O33" s="239" t="str">
        <f>IFERROR(VLOOKUP(O31,'P1'!$B:$AP,31,FALSE),"")</f>
        <v/>
      </c>
      <c r="P33" s="239" t="str">
        <f>IFERROR(VLOOKUP(P31,'P1'!$B:$AP,31,FALSE),"")</f>
        <v/>
      </c>
      <c r="Q33" s="239" t="str">
        <f>IFERROR(VLOOKUP(Q31,'P1'!$B:$AP,31,FALSE),"")</f>
        <v/>
      </c>
      <c r="R33" s="239" t="str">
        <f>IFERROR(VLOOKUP(R31,'P1'!$B:$AP,31,FALSE),"")</f>
        <v/>
      </c>
      <c r="S33" s="239" t="str">
        <f>IFERROR(VLOOKUP(S31,'P1'!$B:$AP,31,FALSE),"")</f>
        <v/>
      </c>
      <c r="T33" s="239" t="str">
        <f>IFERROR(VLOOKUP(T31,'P1'!$B:$AP,31,FALSE),"")</f>
        <v/>
      </c>
      <c r="U33" s="239" t="str">
        <f>IFERROR(VLOOKUP(U31,'P1'!$B:$AP,31,FALSE),"")</f>
        <v/>
      </c>
      <c r="V33" s="239" t="str">
        <f>IFERROR(VLOOKUP(V31,'P1'!$B:$AP,31,FALSE),"")</f>
        <v/>
      </c>
      <c r="W33" s="239" t="str">
        <f>IFERROR(VLOOKUP(W31,'P1'!$B:$AP,31,FALSE),"")</f>
        <v/>
      </c>
      <c r="X33" s="239" t="str">
        <f>IFERROR(VLOOKUP(X31,'P1'!$B:$AP,31,FALSE),"")</f>
        <v/>
      </c>
      <c r="Y33" s="239" t="str">
        <f>IFERROR(VLOOKUP(Y31,'P1'!$B:$AP,31,FALSE),"")</f>
        <v/>
      </c>
      <c r="Z33" s="239" t="str">
        <f>IFERROR(VLOOKUP(Z31,'P1'!$B:$AP,31,FALSE),"")</f>
        <v/>
      </c>
      <c r="AA33" s="239" t="str">
        <f>IFERROR(VLOOKUP(AA31,'P1'!$B:$AP,31,FALSE),"")</f>
        <v/>
      </c>
      <c r="AB33" s="239" t="str">
        <f>IFERROR(VLOOKUP(AB31,'P1'!$B:$AP,31,FALSE),"")</f>
        <v/>
      </c>
      <c r="AC33" s="239" t="str">
        <f>IFERROR(VLOOKUP(AC31,'P1'!$B:$AP,31,FALSE),"")</f>
        <v/>
      </c>
      <c r="AD33" s="239" t="str">
        <f>IFERROR(VLOOKUP(AD31,'P1'!$B:$AP,31,FALSE),"")</f>
        <v/>
      </c>
      <c r="AE33" s="239" t="str">
        <f>IFERROR(VLOOKUP(AE31,'P1'!$B:$AP,31,FALSE),"")</f>
        <v/>
      </c>
      <c r="AF33" s="239" t="str">
        <f>IFERROR(VLOOKUP(AF31,'P1'!$B:$AP,31,FALSE),"")</f>
        <v/>
      </c>
      <c r="AG33" s="239" t="str">
        <f>IFERROR(VLOOKUP(AG31,'P1'!$B:$AP,31,FALSE),"")</f>
        <v/>
      </c>
      <c r="AH33" s="239" t="str">
        <f>IFERROR(VLOOKUP(AH31,'P1'!$B:$AP,31,FALSE),"")</f>
        <v/>
      </c>
      <c r="AI33" s="239" t="str">
        <f>IFERROR(VLOOKUP(AI31,'P1'!$B:$AP,31,FALSE),"")</f>
        <v/>
      </c>
      <c r="AJ33" s="239" t="str">
        <f>IFERROR(VLOOKUP(AJ31,'P1'!$B:$AP,31,FALSE),"")</f>
        <v/>
      </c>
      <c r="AK33" s="239" t="str">
        <f>IFERROR(VLOOKUP(AK31,'P1'!$B:$AP,31,FALSE),"")</f>
        <v/>
      </c>
      <c r="AL33" s="239" t="str">
        <f>IFERROR(VLOOKUP(AL31,'P1'!$B:$AP,31,FALSE),"")</f>
        <v/>
      </c>
      <c r="AM33" s="239" t="str">
        <f>IFERROR(VLOOKUP(AM31,'P1'!$B:$AP,31,FALSE),"")</f>
        <v/>
      </c>
      <c r="AN33" s="589"/>
      <c r="AO33" s="565"/>
      <c r="AP33" s="594"/>
      <c r="AQ33" s="595"/>
      <c r="AR33" s="565"/>
      <c r="AU33" s="487"/>
      <c r="AV33" s="487"/>
      <c r="AX33" s="487"/>
      <c r="AY33" s="487"/>
    </row>
    <row r="34" spans="1:51" ht="12" customHeight="1">
      <c r="A34" s="566">
        <v>5</v>
      </c>
      <c r="B34" s="569"/>
      <c r="C34" s="572"/>
      <c r="D34" s="575" t="s">
        <v>243</v>
      </c>
      <c r="E34" s="578"/>
      <c r="F34" s="581"/>
      <c r="G34" s="582"/>
      <c r="H34" s="236" t="s">
        <v>368</v>
      </c>
      <c r="I34" s="483"/>
      <c r="J34" s="483"/>
      <c r="K34" s="483"/>
      <c r="L34" s="483"/>
      <c r="M34" s="483"/>
      <c r="N34" s="483"/>
      <c r="O34" s="483"/>
      <c r="P34" s="483"/>
      <c r="Q34" s="483"/>
      <c r="R34" s="483"/>
      <c r="S34" s="483"/>
      <c r="T34" s="483"/>
      <c r="U34" s="483"/>
      <c r="V34" s="483"/>
      <c r="W34" s="483"/>
      <c r="X34" s="483"/>
      <c r="Y34" s="483"/>
      <c r="Z34" s="483"/>
      <c r="AA34" s="483"/>
      <c r="AB34" s="483"/>
      <c r="AC34" s="483"/>
      <c r="AD34" s="483"/>
      <c r="AE34" s="483"/>
      <c r="AF34" s="483"/>
      <c r="AG34" s="483"/>
      <c r="AH34" s="483"/>
      <c r="AI34" s="483"/>
      <c r="AJ34" s="483"/>
      <c r="AK34" s="483"/>
      <c r="AL34" s="483"/>
      <c r="AM34" s="483"/>
      <c r="AN34" s="587">
        <f>+SUM(I35:AM36)</f>
        <v>0</v>
      </c>
      <c r="AO34" s="563">
        <f>IF($AN$4="４週",AN34/4,AN34/(DAY(EOMONTH($I$20,0))/7))</f>
        <v>0</v>
      </c>
      <c r="AP34" s="590"/>
      <c r="AQ34" s="591"/>
      <c r="AR34" s="563" t="str">
        <f>IF(AN23="４週",AU35,AV35)</f>
        <v/>
      </c>
      <c r="AU34" s="485" t="s">
        <v>369</v>
      </c>
      <c r="AV34" s="485" t="s">
        <v>370</v>
      </c>
      <c r="AX34" s="485" t="s">
        <v>371</v>
      </c>
      <c r="AY34" s="485" t="s">
        <v>372</v>
      </c>
    </row>
    <row r="35" spans="1:51" ht="12" customHeight="1">
      <c r="A35" s="567"/>
      <c r="B35" s="570"/>
      <c r="C35" s="573"/>
      <c r="D35" s="576"/>
      <c r="E35" s="579"/>
      <c r="F35" s="583"/>
      <c r="G35" s="584"/>
      <c r="H35" s="238" t="s">
        <v>373</v>
      </c>
      <c r="I35" s="239" t="str">
        <f>IFERROR(VLOOKUP(I34,'P1'!$B:$AP,41,FALSE),"")</f>
        <v/>
      </c>
      <c r="J35" s="239" t="str">
        <f>IFERROR(VLOOKUP(J34,'P1'!$B:$AP,41,FALSE),"")</f>
        <v/>
      </c>
      <c r="K35" s="239" t="str">
        <f>IFERROR(VLOOKUP(K34,'P1'!$B:$AP,41,FALSE),"")</f>
        <v/>
      </c>
      <c r="L35" s="239" t="str">
        <f>IFERROR(VLOOKUP(L34,'P1'!$B:$AP,41,FALSE),"")</f>
        <v/>
      </c>
      <c r="M35" s="239" t="str">
        <f>IFERROR(VLOOKUP(M34,'P1'!$B:$AP,41,FALSE),"")</f>
        <v/>
      </c>
      <c r="N35" s="239" t="str">
        <f>IFERROR(VLOOKUP(N34,'P1'!$B:$AP,41,FALSE),"")</f>
        <v/>
      </c>
      <c r="O35" s="239" t="str">
        <f>IFERROR(VLOOKUP(O34,'P1'!$B:$AP,41,FALSE),"")</f>
        <v/>
      </c>
      <c r="P35" s="239" t="str">
        <f>IFERROR(VLOOKUP(P34,'P1'!$B:$AP,41,FALSE),"")</f>
        <v/>
      </c>
      <c r="Q35" s="239" t="str">
        <f>IFERROR(VLOOKUP(Q34,'P1'!$B:$AP,41,FALSE),"")</f>
        <v/>
      </c>
      <c r="R35" s="239" t="str">
        <f>IFERROR(VLOOKUP(R34,'P1'!$B:$AP,41,FALSE),"")</f>
        <v/>
      </c>
      <c r="S35" s="239" t="str">
        <f>IFERROR(VLOOKUP(S34,'P1'!$B:$AP,41,FALSE),"")</f>
        <v/>
      </c>
      <c r="T35" s="239" t="str">
        <f>IFERROR(VLOOKUP(T34,'P1'!$B:$AP,41,FALSE),"")</f>
        <v/>
      </c>
      <c r="U35" s="239" t="str">
        <f>IFERROR(VLOOKUP(U34,'P1'!$B:$AP,41,FALSE),"")</f>
        <v/>
      </c>
      <c r="V35" s="239" t="str">
        <f>IFERROR(VLOOKUP(V34,'P1'!$B:$AP,41,FALSE),"")</f>
        <v/>
      </c>
      <c r="W35" s="239" t="str">
        <f>IFERROR(VLOOKUP(W34,'P1'!$B:$AP,41,FALSE),"")</f>
        <v/>
      </c>
      <c r="X35" s="239" t="str">
        <f>IFERROR(VLOOKUP(X34,'P1'!$B:$AP,41,FALSE),"")</f>
        <v/>
      </c>
      <c r="Y35" s="239" t="str">
        <f>IFERROR(VLOOKUP(Y34,'P1'!$B:$AP,41,FALSE),"")</f>
        <v/>
      </c>
      <c r="Z35" s="239" t="str">
        <f>IFERROR(VLOOKUP(Z34,'P1'!$B:$AP,41,FALSE),"")</f>
        <v/>
      </c>
      <c r="AA35" s="239" t="str">
        <f>IFERROR(VLOOKUP(AA34,'P1'!$B:$AP,41,FALSE),"")</f>
        <v/>
      </c>
      <c r="AB35" s="239" t="str">
        <f>IFERROR(VLOOKUP(AB34,'P1'!$B:$AP,41,FALSE),"")</f>
        <v/>
      </c>
      <c r="AC35" s="239" t="str">
        <f>IFERROR(VLOOKUP(AC34,'P1'!$B:$AP,41,FALSE),"")</f>
        <v/>
      </c>
      <c r="AD35" s="239" t="str">
        <f>IFERROR(VLOOKUP(AD34,'P1'!$B:$AP,41,FALSE),"")</f>
        <v/>
      </c>
      <c r="AE35" s="239" t="str">
        <f>IFERROR(VLOOKUP(AE34,'P1'!$B:$AP,41,FALSE),"")</f>
        <v/>
      </c>
      <c r="AF35" s="239" t="str">
        <f>IFERROR(VLOOKUP(AF34,'P1'!$B:$AP,41,FALSE),"")</f>
        <v/>
      </c>
      <c r="AG35" s="239" t="str">
        <f>IFERROR(VLOOKUP(AG34,'P1'!$B:$AP,41,FALSE),"")</f>
        <v/>
      </c>
      <c r="AH35" s="239" t="str">
        <f>IFERROR(VLOOKUP(AH34,'P1'!$B:$AP,41,FALSE),"")</f>
        <v/>
      </c>
      <c r="AI35" s="239" t="str">
        <f>IFERROR(VLOOKUP(AI34,'P1'!$B:$AP,41,FALSE),"")</f>
        <v/>
      </c>
      <c r="AJ35" s="239" t="str">
        <f>IFERROR(VLOOKUP(AJ34,'P1'!$B:$AP,41,FALSE),"")</f>
        <v/>
      </c>
      <c r="AK35" s="239" t="str">
        <f>IFERROR(VLOOKUP(AK34,'P1'!$B:$AP,41,FALSE),"")</f>
        <v/>
      </c>
      <c r="AL35" s="239" t="str">
        <f>IFERROR(VLOOKUP(AL34,'P1'!$B:$AP,41,FALSE),"")</f>
        <v/>
      </c>
      <c r="AM35" s="239" t="str">
        <f>IFERROR(VLOOKUP(AM34,'P1'!$B:$AP,41,FALSE),"")</f>
        <v/>
      </c>
      <c r="AN35" s="588"/>
      <c r="AO35" s="564"/>
      <c r="AP35" s="592"/>
      <c r="AQ35" s="593"/>
      <c r="AR35" s="564"/>
      <c r="AU35" s="486" t="str">
        <f>IFERROR(IF($D34="□",ROUNDDOWN($AO34/$AK$7,1),ROUNDDOWN($AO34/$AK$9,1)),"")</f>
        <v/>
      </c>
      <c r="AV35" s="486" t="str">
        <f>IFERROR(IF($D34="□",ROUNDDOWN($AN34/$AO$7,1),ROUNDDOWN($AN34/$AO$9,1)),"")</f>
        <v/>
      </c>
      <c r="AX35" s="486" t="str">
        <f>IFERROR(IF($D34="□",(VLOOKUP(F34,'[8]ますた君 '!$C:$E,3,FALSE)/($AK$7*4)),(VLOOKUP(F34,'[8]ますた君 '!$C:$E,3,FALSE)/($AK$9*4))),"")</f>
        <v/>
      </c>
      <c r="AY35" s="486" t="str">
        <f>IFERROR(IF($D34="□",(VLOOKUP(F34,'[8]ますた君 '!$C:$E,3,FALSE)/$AO$7),(VLOOKUP(F34,'[8]ますた君 '!$C:$E,3,FALSE)/$AO$9)),"")</f>
        <v/>
      </c>
    </row>
    <row r="36" spans="1:51" ht="12" customHeight="1">
      <c r="A36" s="568"/>
      <c r="B36" s="571"/>
      <c r="C36" s="574"/>
      <c r="D36" s="577"/>
      <c r="E36" s="580"/>
      <c r="F36" s="585"/>
      <c r="G36" s="586"/>
      <c r="H36" s="241" t="s">
        <v>374</v>
      </c>
      <c r="I36" s="239" t="str">
        <f>IFERROR(VLOOKUP(I34,'P1'!$B:$AP,31,FALSE),"")</f>
        <v/>
      </c>
      <c r="J36" s="239" t="str">
        <f>IFERROR(VLOOKUP(J34,'P1'!$B:$AP,31,FALSE),"")</f>
        <v/>
      </c>
      <c r="K36" s="239" t="str">
        <f>IFERROR(VLOOKUP(K34,'P1'!$B:$AP,31,FALSE),"")</f>
        <v/>
      </c>
      <c r="L36" s="239" t="str">
        <f>IFERROR(VLOOKUP(L34,'P1'!$B:$AP,31,FALSE),"")</f>
        <v/>
      </c>
      <c r="M36" s="239" t="str">
        <f>IFERROR(VLOOKUP(M34,'P1'!$B:$AP,31,FALSE),"")</f>
        <v/>
      </c>
      <c r="N36" s="239" t="str">
        <f>IFERROR(VLOOKUP(N34,'P1'!$B:$AP,31,FALSE),"")</f>
        <v/>
      </c>
      <c r="O36" s="239" t="str">
        <f>IFERROR(VLOOKUP(O34,'P1'!$B:$AP,31,FALSE),"")</f>
        <v/>
      </c>
      <c r="P36" s="239" t="str">
        <f>IFERROR(VLOOKUP(P34,'P1'!$B:$AP,31,FALSE),"")</f>
        <v/>
      </c>
      <c r="Q36" s="239" t="str">
        <f>IFERROR(VLOOKUP(Q34,'P1'!$B:$AP,31,FALSE),"")</f>
        <v/>
      </c>
      <c r="R36" s="239" t="str">
        <f>IFERROR(VLOOKUP(R34,'P1'!$B:$AP,31,FALSE),"")</f>
        <v/>
      </c>
      <c r="S36" s="239" t="str">
        <f>IFERROR(VLOOKUP(S34,'P1'!$B:$AP,31,FALSE),"")</f>
        <v/>
      </c>
      <c r="T36" s="239" t="str">
        <f>IFERROR(VLOOKUP(T34,'P1'!$B:$AP,31,FALSE),"")</f>
        <v/>
      </c>
      <c r="U36" s="239" t="str">
        <f>IFERROR(VLOOKUP(U34,'P1'!$B:$AP,31,FALSE),"")</f>
        <v/>
      </c>
      <c r="V36" s="239" t="str">
        <f>IFERROR(VLOOKUP(V34,'P1'!$B:$AP,31,FALSE),"")</f>
        <v/>
      </c>
      <c r="W36" s="239" t="str">
        <f>IFERROR(VLOOKUP(W34,'P1'!$B:$AP,31,FALSE),"")</f>
        <v/>
      </c>
      <c r="X36" s="239" t="str">
        <f>IFERROR(VLOOKUP(X34,'P1'!$B:$AP,31,FALSE),"")</f>
        <v/>
      </c>
      <c r="Y36" s="239" t="str">
        <f>IFERROR(VLOOKUP(Y34,'P1'!$B:$AP,31,FALSE),"")</f>
        <v/>
      </c>
      <c r="Z36" s="239" t="str">
        <f>IFERROR(VLOOKUP(Z34,'P1'!$B:$AP,31,FALSE),"")</f>
        <v/>
      </c>
      <c r="AA36" s="239" t="str">
        <f>IFERROR(VLOOKUP(AA34,'P1'!$B:$AP,31,FALSE),"")</f>
        <v/>
      </c>
      <c r="AB36" s="239" t="str">
        <f>IFERROR(VLOOKUP(AB34,'P1'!$B:$AP,31,FALSE),"")</f>
        <v/>
      </c>
      <c r="AC36" s="239" t="str">
        <f>IFERROR(VLOOKUP(AC34,'P1'!$B:$AP,31,FALSE),"")</f>
        <v/>
      </c>
      <c r="AD36" s="239" t="str">
        <f>IFERROR(VLOOKUP(AD34,'P1'!$B:$AP,31,FALSE),"")</f>
        <v/>
      </c>
      <c r="AE36" s="239" t="str">
        <f>IFERROR(VLOOKUP(AE34,'P1'!$B:$AP,31,FALSE),"")</f>
        <v/>
      </c>
      <c r="AF36" s="239" t="str">
        <f>IFERROR(VLOOKUP(AF34,'P1'!$B:$AP,31,FALSE),"")</f>
        <v/>
      </c>
      <c r="AG36" s="239" t="str">
        <f>IFERROR(VLOOKUP(AG34,'P1'!$B:$AP,31,FALSE),"")</f>
        <v/>
      </c>
      <c r="AH36" s="239" t="str">
        <f>IFERROR(VLOOKUP(AH34,'P1'!$B:$AP,31,FALSE),"")</f>
        <v/>
      </c>
      <c r="AI36" s="239" t="str">
        <f>IFERROR(VLOOKUP(AI34,'P1'!$B:$AP,31,FALSE),"")</f>
        <v/>
      </c>
      <c r="AJ36" s="239" t="str">
        <f>IFERROR(VLOOKUP(AJ34,'P1'!$B:$AP,31,FALSE),"")</f>
        <v/>
      </c>
      <c r="AK36" s="239" t="str">
        <f>IFERROR(VLOOKUP(AK34,'P1'!$B:$AP,31,FALSE),"")</f>
        <v/>
      </c>
      <c r="AL36" s="239" t="str">
        <f>IFERROR(VLOOKUP(AL34,'P1'!$B:$AP,31,FALSE),"")</f>
        <v/>
      </c>
      <c r="AM36" s="239" t="str">
        <f>IFERROR(VLOOKUP(AM34,'P1'!$B:$AP,31,FALSE),"")</f>
        <v/>
      </c>
      <c r="AN36" s="589"/>
      <c r="AO36" s="565"/>
      <c r="AP36" s="594"/>
      <c r="AQ36" s="595"/>
      <c r="AR36" s="565"/>
      <c r="AU36" s="487"/>
      <c r="AV36" s="487"/>
      <c r="AX36" s="487"/>
      <c r="AY36" s="487"/>
    </row>
    <row r="37" spans="1:51" ht="12" customHeight="1">
      <c r="A37" s="566">
        <v>6</v>
      </c>
      <c r="B37" s="569"/>
      <c r="C37" s="572"/>
      <c r="D37" s="575" t="s">
        <v>243</v>
      </c>
      <c r="E37" s="578"/>
      <c r="F37" s="581"/>
      <c r="G37" s="582"/>
      <c r="H37" s="236" t="s">
        <v>368</v>
      </c>
      <c r="I37" s="483"/>
      <c r="J37" s="483"/>
      <c r="K37" s="483"/>
      <c r="L37" s="483"/>
      <c r="M37" s="483"/>
      <c r="N37" s="483"/>
      <c r="O37" s="483"/>
      <c r="P37" s="483"/>
      <c r="Q37" s="483"/>
      <c r="R37" s="483"/>
      <c r="S37" s="483"/>
      <c r="T37" s="483"/>
      <c r="U37" s="483"/>
      <c r="V37" s="483"/>
      <c r="W37" s="483"/>
      <c r="X37" s="483"/>
      <c r="Y37" s="483"/>
      <c r="Z37" s="483"/>
      <c r="AA37" s="483"/>
      <c r="AB37" s="483"/>
      <c r="AC37" s="483"/>
      <c r="AD37" s="483"/>
      <c r="AE37" s="483"/>
      <c r="AF37" s="483"/>
      <c r="AG37" s="483"/>
      <c r="AH37" s="483"/>
      <c r="AI37" s="483"/>
      <c r="AJ37" s="483"/>
      <c r="AK37" s="483"/>
      <c r="AL37" s="483"/>
      <c r="AM37" s="483"/>
      <c r="AN37" s="587">
        <f>+SUM(I38:AM39)</f>
        <v>0</v>
      </c>
      <c r="AO37" s="563">
        <f>IF($AN$4="４週",AN37/4,AN37/(DAY(EOMONTH($I$20,0))/7))</f>
        <v>0</v>
      </c>
      <c r="AP37" s="590"/>
      <c r="AQ37" s="591"/>
      <c r="AR37" s="563" t="str">
        <f>IF(AN26="４週",AU38,AV38)</f>
        <v/>
      </c>
      <c r="AU37" s="485" t="s">
        <v>369</v>
      </c>
      <c r="AV37" s="485" t="s">
        <v>370</v>
      </c>
      <c r="AX37" s="485" t="s">
        <v>371</v>
      </c>
      <c r="AY37" s="485" t="s">
        <v>372</v>
      </c>
    </row>
    <row r="38" spans="1:51" ht="12" customHeight="1">
      <c r="A38" s="567"/>
      <c r="B38" s="570"/>
      <c r="C38" s="573"/>
      <c r="D38" s="576"/>
      <c r="E38" s="579"/>
      <c r="F38" s="583"/>
      <c r="G38" s="584"/>
      <c r="H38" s="238" t="s">
        <v>373</v>
      </c>
      <c r="I38" s="239" t="str">
        <f>IFERROR(VLOOKUP(I37,'P1'!$B:$AP,41,FALSE),"")</f>
        <v/>
      </c>
      <c r="J38" s="239" t="str">
        <f>IFERROR(VLOOKUP(J37,'P1'!$B:$AP,41,FALSE),"")</f>
        <v/>
      </c>
      <c r="K38" s="239" t="str">
        <f>IFERROR(VLOOKUP(K37,'P1'!$B:$AP,41,FALSE),"")</f>
        <v/>
      </c>
      <c r="L38" s="239" t="str">
        <f>IFERROR(VLOOKUP(L37,'P1'!$B:$AP,41,FALSE),"")</f>
        <v/>
      </c>
      <c r="M38" s="239" t="str">
        <f>IFERROR(VLOOKUP(M37,'P1'!$B:$AP,41,FALSE),"")</f>
        <v/>
      </c>
      <c r="N38" s="239" t="str">
        <f>IFERROR(VLOOKUP(N37,'P1'!$B:$AP,41,FALSE),"")</f>
        <v/>
      </c>
      <c r="O38" s="239" t="str">
        <f>IFERROR(VLOOKUP(O37,'P1'!$B:$AP,41,FALSE),"")</f>
        <v/>
      </c>
      <c r="P38" s="239" t="str">
        <f>IFERROR(VLOOKUP(P37,'P1'!$B:$AP,41,FALSE),"")</f>
        <v/>
      </c>
      <c r="Q38" s="239" t="str">
        <f>IFERROR(VLOOKUP(Q37,'P1'!$B:$AP,41,FALSE),"")</f>
        <v/>
      </c>
      <c r="R38" s="239" t="str">
        <f>IFERROR(VLOOKUP(R37,'P1'!$B:$AP,41,FALSE),"")</f>
        <v/>
      </c>
      <c r="S38" s="239" t="str">
        <f>IFERROR(VLOOKUP(S37,'P1'!$B:$AP,41,FALSE),"")</f>
        <v/>
      </c>
      <c r="T38" s="239" t="str">
        <f>IFERROR(VLOOKUP(T37,'P1'!$B:$AP,41,FALSE),"")</f>
        <v/>
      </c>
      <c r="U38" s="239" t="str">
        <f>IFERROR(VLOOKUP(U37,'P1'!$B:$AP,41,FALSE),"")</f>
        <v/>
      </c>
      <c r="V38" s="239" t="str">
        <f>IFERROR(VLOOKUP(V37,'P1'!$B:$AP,41,FALSE),"")</f>
        <v/>
      </c>
      <c r="W38" s="239" t="str">
        <f>IFERROR(VLOOKUP(W37,'P1'!$B:$AP,41,FALSE),"")</f>
        <v/>
      </c>
      <c r="X38" s="239" t="str">
        <f>IFERROR(VLOOKUP(X37,'P1'!$B:$AP,41,FALSE),"")</f>
        <v/>
      </c>
      <c r="Y38" s="239" t="str">
        <f>IFERROR(VLOOKUP(Y37,'P1'!$B:$AP,41,FALSE),"")</f>
        <v/>
      </c>
      <c r="Z38" s="239" t="str">
        <f>IFERROR(VLOOKUP(Z37,'P1'!$B:$AP,41,FALSE),"")</f>
        <v/>
      </c>
      <c r="AA38" s="239" t="str">
        <f>IFERROR(VLOOKUP(AA37,'P1'!$B:$AP,41,FALSE),"")</f>
        <v/>
      </c>
      <c r="AB38" s="239" t="str">
        <f>IFERROR(VLOOKUP(AB37,'P1'!$B:$AP,41,FALSE),"")</f>
        <v/>
      </c>
      <c r="AC38" s="239" t="str">
        <f>IFERROR(VLOOKUP(AC37,'P1'!$B:$AP,41,FALSE),"")</f>
        <v/>
      </c>
      <c r="AD38" s="239" t="str">
        <f>IFERROR(VLOOKUP(AD37,'P1'!$B:$AP,41,FALSE),"")</f>
        <v/>
      </c>
      <c r="AE38" s="239" t="str">
        <f>IFERROR(VLOOKUP(AE37,'P1'!$B:$AP,41,FALSE),"")</f>
        <v/>
      </c>
      <c r="AF38" s="239" t="str">
        <f>IFERROR(VLOOKUP(AF37,'P1'!$B:$AP,41,FALSE),"")</f>
        <v/>
      </c>
      <c r="AG38" s="239" t="str">
        <f>IFERROR(VLOOKUP(AG37,'P1'!$B:$AP,41,FALSE),"")</f>
        <v/>
      </c>
      <c r="AH38" s="239" t="str">
        <f>IFERROR(VLOOKUP(AH37,'P1'!$B:$AP,41,FALSE),"")</f>
        <v/>
      </c>
      <c r="AI38" s="239" t="str">
        <f>IFERROR(VLOOKUP(AI37,'P1'!$B:$AP,41,FALSE),"")</f>
        <v/>
      </c>
      <c r="AJ38" s="239" t="str">
        <f>IFERROR(VLOOKUP(AJ37,'P1'!$B:$AP,41,FALSE),"")</f>
        <v/>
      </c>
      <c r="AK38" s="239" t="str">
        <f>IFERROR(VLOOKUP(AK37,'P1'!$B:$AP,41,FALSE),"")</f>
        <v/>
      </c>
      <c r="AL38" s="239" t="str">
        <f>IFERROR(VLOOKUP(AL37,'P1'!$B:$AP,41,FALSE),"")</f>
        <v/>
      </c>
      <c r="AM38" s="239" t="str">
        <f>IFERROR(VLOOKUP(AM37,'P1'!$B:$AP,41,FALSE),"")</f>
        <v/>
      </c>
      <c r="AN38" s="588"/>
      <c r="AO38" s="564"/>
      <c r="AP38" s="592"/>
      <c r="AQ38" s="593"/>
      <c r="AR38" s="564"/>
      <c r="AU38" s="486" t="str">
        <f>IFERROR(IF($D37="□",ROUNDDOWN($AO37/$AK$7,1),ROUNDDOWN($AO37/$AK$9,1)),"")</f>
        <v/>
      </c>
      <c r="AV38" s="486" t="str">
        <f>IFERROR(IF($D37="□",ROUNDDOWN($AN37/$AO$7,1),ROUNDDOWN($AN37/$AO$9,1)),"")</f>
        <v/>
      </c>
      <c r="AX38" s="486" t="str">
        <f>IFERROR(IF($D37="□",(VLOOKUP(F37,'[8]ますた君 '!$C:$E,3,FALSE)/($AK$7*4)),(VLOOKUP(F37,'[8]ますた君 '!$C:$E,3,FALSE)/($AK$9*4))),"")</f>
        <v/>
      </c>
      <c r="AY38" s="486" t="str">
        <f>IFERROR(IF($D37="□",(VLOOKUP(F37,'[8]ますた君 '!$C:$E,3,FALSE)/$AO$7),(VLOOKUP(F37,'[8]ますた君 '!$C:$E,3,FALSE)/$AO$9)),"")</f>
        <v/>
      </c>
    </row>
    <row r="39" spans="1:51" ht="12" customHeight="1">
      <c r="A39" s="568"/>
      <c r="B39" s="571"/>
      <c r="C39" s="574"/>
      <c r="D39" s="577"/>
      <c r="E39" s="580"/>
      <c r="F39" s="585"/>
      <c r="G39" s="586"/>
      <c r="H39" s="241" t="s">
        <v>374</v>
      </c>
      <c r="I39" s="239" t="str">
        <f>IFERROR(VLOOKUP(I37,'P1'!$B:$AP,31,FALSE),"")</f>
        <v/>
      </c>
      <c r="J39" s="239" t="str">
        <f>IFERROR(VLOOKUP(J37,'P1'!$B:$AP,31,FALSE),"")</f>
        <v/>
      </c>
      <c r="K39" s="239" t="str">
        <f>IFERROR(VLOOKUP(K37,'P1'!$B:$AP,31,FALSE),"")</f>
        <v/>
      </c>
      <c r="L39" s="239" t="str">
        <f>IFERROR(VLOOKUP(L37,'P1'!$B:$AP,31,FALSE),"")</f>
        <v/>
      </c>
      <c r="M39" s="239" t="str">
        <f>IFERROR(VLOOKUP(M37,'P1'!$B:$AP,31,FALSE),"")</f>
        <v/>
      </c>
      <c r="N39" s="239" t="str">
        <f>IFERROR(VLOOKUP(N37,'P1'!$B:$AP,31,FALSE),"")</f>
        <v/>
      </c>
      <c r="O39" s="239" t="str">
        <f>IFERROR(VLOOKUP(O37,'P1'!$B:$AP,31,FALSE),"")</f>
        <v/>
      </c>
      <c r="P39" s="239" t="str">
        <f>IFERROR(VLOOKUP(P37,'P1'!$B:$AP,31,FALSE),"")</f>
        <v/>
      </c>
      <c r="Q39" s="239" t="str">
        <f>IFERROR(VLOOKUP(Q37,'P1'!$B:$AP,31,FALSE),"")</f>
        <v/>
      </c>
      <c r="R39" s="239" t="str">
        <f>IFERROR(VLOOKUP(R37,'P1'!$B:$AP,31,FALSE),"")</f>
        <v/>
      </c>
      <c r="S39" s="239" t="str">
        <f>IFERROR(VLOOKUP(S37,'P1'!$B:$AP,31,FALSE),"")</f>
        <v/>
      </c>
      <c r="T39" s="239" t="str">
        <f>IFERROR(VLOOKUP(T37,'P1'!$B:$AP,31,FALSE),"")</f>
        <v/>
      </c>
      <c r="U39" s="239" t="str">
        <f>IFERROR(VLOOKUP(U37,'P1'!$B:$AP,31,FALSE),"")</f>
        <v/>
      </c>
      <c r="V39" s="239" t="str">
        <f>IFERROR(VLOOKUP(V37,'P1'!$B:$AP,31,FALSE),"")</f>
        <v/>
      </c>
      <c r="W39" s="239" t="str">
        <f>IFERROR(VLOOKUP(W37,'P1'!$B:$AP,31,FALSE),"")</f>
        <v/>
      </c>
      <c r="X39" s="239" t="str">
        <f>IFERROR(VLOOKUP(X37,'P1'!$B:$AP,31,FALSE),"")</f>
        <v/>
      </c>
      <c r="Y39" s="239" t="str">
        <f>IFERROR(VLOOKUP(Y37,'P1'!$B:$AP,31,FALSE),"")</f>
        <v/>
      </c>
      <c r="Z39" s="239" t="str">
        <f>IFERROR(VLOOKUP(Z37,'P1'!$B:$AP,31,FALSE),"")</f>
        <v/>
      </c>
      <c r="AA39" s="239" t="str">
        <f>IFERROR(VLOOKUP(AA37,'P1'!$B:$AP,31,FALSE),"")</f>
        <v/>
      </c>
      <c r="AB39" s="239" t="str">
        <f>IFERROR(VLOOKUP(AB37,'P1'!$B:$AP,31,FALSE),"")</f>
        <v/>
      </c>
      <c r="AC39" s="239" t="str">
        <f>IFERROR(VLOOKUP(AC37,'P1'!$B:$AP,31,FALSE),"")</f>
        <v/>
      </c>
      <c r="AD39" s="239" t="str">
        <f>IFERROR(VLOOKUP(AD37,'P1'!$B:$AP,31,FALSE),"")</f>
        <v/>
      </c>
      <c r="AE39" s="239" t="str">
        <f>IFERROR(VLOOKUP(AE37,'P1'!$B:$AP,31,FALSE),"")</f>
        <v/>
      </c>
      <c r="AF39" s="239" t="str">
        <f>IFERROR(VLOOKUP(AF37,'P1'!$B:$AP,31,FALSE),"")</f>
        <v/>
      </c>
      <c r="AG39" s="239" t="str">
        <f>IFERROR(VLOOKUP(AG37,'P1'!$B:$AP,31,FALSE),"")</f>
        <v/>
      </c>
      <c r="AH39" s="239" t="str">
        <f>IFERROR(VLOOKUP(AH37,'P1'!$B:$AP,31,FALSE),"")</f>
        <v/>
      </c>
      <c r="AI39" s="239" t="str">
        <f>IFERROR(VLOOKUP(AI37,'P1'!$B:$AP,31,FALSE),"")</f>
        <v/>
      </c>
      <c r="AJ39" s="239" t="str">
        <f>IFERROR(VLOOKUP(AJ37,'P1'!$B:$AP,31,FALSE),"")</f>
        <v/>
      </c>
      <c r="AK39" s="239" t="str">
        <f>IFERROR(VLOOKUP(AK37,'P1'!$B:$AP,31,FALSE),"")</f>
        <v/>
      </c>
      <c r="AL39" s="239" t="str">
        <f>IFERROR(VLOOKUP(AL37,'P1'!$B:$AP,31,FALSE),"")</f>
        <v/>
      </c>
      <c r="AM39" s="239" t="str">
        <f>IFERROR(VLOOKUP(AM37,'P1'!$B:$AP,31,FALSE),"")</f>
        <v/>
      </c>
      <c r="AN39" s="589"/>
      <c r="AO39" s="565"/>
      <c r="AP39" s="594"/>
      <c r="AQ39" s="595"/>
      <c r="AR39" s="565"/>
      <c r="AU39" s="487"/>
      <c r="AV39" s="487"/>
      <c r="AX39" s="487"/>
      <c r="AY39" s="487"/>
    </row>
    <row r="40" spans="1:51" ht="12" customHeight="1">
      <c r="A40" s="566">
        <v>7</v>
      </c>
      <c r="B40" s="569"/>
      <c r="C40" s="572"/>
      <c r="D40" s="575" t="s">
        <v>243</v>
      </c>
      <c r="E40" s="578"/>
      <c r="F40" s="581"/>
      <c r="G40" s="582"/>
      <c r="H40" s="236" t="s">
        <v>368</v>
      </c>
      <c r="I40" s="483"/>
      <c r="J40" s="483"/>
      <c r="K40" s="483"/>
      <c r="L40" s="483"/>
      <c r="M40" s="483"/>
      <c r="N40" s="483"/>
      <c r="O40" s="483"/>
      <c r="P40" s="483"/>
      <c r="Q40" s="483"/>
      <c r="R40" s="483"/>
      <c r="S40" s="483"/>
      <c r="T40" s="483"/>
      <c r="U40" s="483"/>
      <c r="V40" s="483"/>
      <c r="W40" s="483"/>
      <c r="X40" s="483"/>
      <c r="Y40" s="483"/>
      <c r="Z40" s="483"/>
      <c r="AA40" s="483"/>
      <c r="AB40" s="483"/>
      <c r="AC40" s="483"/>
      <c r="AD40" s="483"/>
      <c r="AE40" s="483"/>
      <c r="AF40" s="483"/>
      <c r="AG40" s="483"/>
      <c r="AH40" s="483"/>
      <c r="AI40" s="483"/>
      <c r="AJ40" s="483"/>
      <c r="AK40" s="483"/>
      <c r="AL40" s="483"/>
      <c r="AM40" s="483"/>
      <c r="AN40" s="587">
        <f>+SUM(I41:AM42)</f>
        <v>0</v>
      </c>
      <c r="AO40" s="563">
        <f>IF($AN$4="４週",AN40/4,AN40/(DAY(EOMONTH($I$20,0))/7))</f>
        <v>0</v>
      </c>
      <c r="AP40" s="590"/>
      <c r="AQ40" s="591"/>
      <c r="AR40" s="563" t="str">
        <f>IF(AN29="４週",AU41,AV41)</f>
        <v/>
      </c>
      <c r="AU40" s="485" t="s">
        <v>369</v>
      </c>
      <c r="AV40" s="485" t="s">
        <v>370</v>
      </c>
      <c r="AX40" s="485" t="s">
        <v>371</v>
      </c>
      <c r="AY40" s="485" t="s">
        <v>372</v>
      </c>
    </row>
    <row r="41" spans="1:51" ht="12" customHeight="1">
      <c r="A41" s="567"/>
      <c r="B41" s="570"/>
      <c r="C41" s="573"/>
      <c r="D41" s="576"/>
      <c r="E41" s="579"/>
      <c r="F41" s="583"/>
      <c r="G41" s="584"/>
      <c r="H41" s="238" t="s">
        <v>373</v>
      </c>
      <c r="I41" s="239" t="str">
        <f>IFERROR(VLOOKUP(I40,'P1'!$B:$AP,41,FALSE),"")</f>
        <v/>
      </c>
      <c r="J41" s="239" t="str">
        <f>IFERROR(VLOOKUP(J40,'P1'!$B:$AP,41,FALSE),"")</f>
        <v/>
      </c>
      <c r="K41" s="239" t="str">
        <f>IFERROR(VLOOKUP(K40,'P1'!$B:$AP,41,FALSE),"")</f>
        <v/>
      </c>
      <c r="L41" s="239" t="str">
        <f>IFERROR(VLOOKUP(L40,'P1'!$B:$AP,41,FALSE),"")</f>
        <v/>
      </c>
      <c r="M41" s="239" t="str">
        <f>IFERROR(VLOOKUP(M40,'P1'!$B:$AP,41,FALSE),"")</f>
        <v/>
      </c>
      <c r="N41" s="239" t="str">
        <f>IFERROR(VLOOKUP(N40,'P1'!$B:$AP,41,FALSE),"")</f>
        <v/>
      </c>
      <c r="O41" s="239" t="str">
        <f>IFERROR(VLOOKUP(O40,'P1'!$B:$AP,41,FALSE),"")</f>
        <v/>
      </c>
      <c r="P41" s="239" t="str">
        <f>IFERROR(VLOOKUP(P40,'P1'!$B:$AP,41,FALSE),"")</f>
        <v/>
      </c>
      <c r="Q41" s="239" t="str">
        <f>IFERROR(VLOOKUP(Q40,'P1'!$B:$AP,41,FALSE),"")</f>
        <v/>
      </c>
      <c r="R41" s="239" t="str">
        <f>IFERROR(VLOOKUP(R40,'P1'!$B:$AP,41,FALSE),"")</f>
        <v/>
      </c>
      <c r="S41" s="239" t="str">
        <f>IFERROR(VLOOKUP(S40,'P1'!$B:$AP,41,FALSE),"")</f>
        <v/>
      </c>
      <c r="T41" s="239" t="str">
        <f>IFERROR(VLOOKUP(T40,'P1'!$B:$AP,41,FALSE),"")</f>
        <v/>
      </c>
      <c r="U41" s="239" t="str">
        <f>IFERROR(VLOOKUP(U40,'P1'!$B:$AP,41,FALSE),"")</f>
        <v/>
      </c>
      <c r="V41" s="239" t="str">
        <f>IFERROR(VLOOKUP(V40,'P1'!$B:$AP,41,FALSE),"")</f>
        <v/>
      </c>
      <c r="W41" s="239" t="str">
        <f>IFERROR(VLOOKUP(W40,'P1'!$B:$AP,41,FALSE),"")</f>
        <v/>
      </c>
      <c r="X41" s="239" t="str">
        <f>IFERROR(VLOOKUP(X40,'P1'!$B:$AP,41,FALSE),"")</f>
        <v/>
      </c>
      <c r="Y41" s="239" t="str">
        <f>IFERROR(VLOOKUP(Y40,'P1'!$B:$AP,41,FALSE),"")</f>
        <v/>
      </c>
      <c r="Z41" s="239" t="str">
        <f>IFERROR(VLOOKUP(Z40,'P1'!$B:$AP,41,FALSE),"")</f>
        <v/>
      </c>
      <c r="AA41" s="239" t="str">
        <f>IFERROR(VLOOKUP(AA40,'P1'!$B:$AP,41,FALSE),"")</f>
        <v/>
      </c>
      <c r="AB41" s="239" t="str">
        <f>IFERROR(VLOOKUP(AB40,'P1'!$B:$AP,41,FALSE),"")</f>
        <v/>
      </c>
      <c r="AC41" s="239" t="str">
        <f>IFERROR(VLOOKUP(AC40,'P1'!$B:$AP,41,FALSE),"")</f>
        <v/>
      </c>
      <c r="AD41" s="239" t="str">
        <f>IFERROR(VLOOKUP(AD40,'P1'!$B:$AP,41,FALSE),"")</f>
        <v/>
      </c>
      <c r="AE41" s="239" t="str">
        <f>IFERROR(VLOOKUP(AE40,'P1'!$B:$AP,41,FALSE),"")</f>
        <v/>
      </c>
      <c r="AF41" s="239" t="str">
        <f>IFERROR(VLOOKUP(AF40,'P1'!$B:$AP,41,FALSE),"")</f>
        <v/>
      </c>
      <c r="AG41" s="239" t="str">
        <f>IFERROR(VLOOKUP(AG40,'P1'!$B:$AP,41,FALSE),"")</f>
        <v/>
      </c>
      <c r="AH41" s="239" t="str">
        <f>IFERROR(VLOOKUP(AH40,'P1'!$B:$AP,41,FALSE),"")</f>
        <v/>
      </c>
      <c r="AI41" s="239" t="str">
        <f>IFERROR(VLOOKUP(AI40,'P1'!$B:$AP,41,FALSE),"")</f>
        <v/>
      </c>
      <c r="AJ41" s="239" t="str">
        <f>IFERROR(VLOOKUP(AJ40,'P1'!$B:$AP,41,FALSE),"")</f>
        <v/>
      </c>
      <c r="AK41" s="239" t="str">
        <f>IFERROR(VLOOKUP(AK40,'P1'!$B:$AP,41,FALSE),"")</f>
        <v/>
      </c>
      <c r="AL41" s="239" t="str">
        <f>IFERROR(VLOOKUP(AL40,'P1'!$B:$AP,41,FALSE),"")</f>
        <v/>
      </c>
      <c r="AM41" s="239" t="str">
        <f>IFERROR(VLOOKUP(AM40,'P1'!$B:$AP,41,FALSE),"")</f>
        <v/>
      </c>
      <c r="AN41" s="588"/>
      <c r="AO41" s="564"/>
      <c r="AP41" s="592"/>
      <c r="AQ41" s="593"/>
      <c r="AR41" s="564"/>
      <c r="AU41" s="486" t="str">
        <f>IFERROR(IF($D40="□",ROUNDDOWN($AO40/$AK$7,1),ROUNDDOWN($AO40/$AK$9,1)),"")</f>
        <v/>
      </c>
      <c r="AV41" s="486" t="str">
        <f>IFERROR(IF($D40="□",ROUNDDOWN($AN40/$AO$7,1),ROUNDDOWN($AN40/$AO$9,1)),"")</f>
        <v/>
      </c>
      <c r="AX41" s="486" t="str">
        <f>IFERROR(IF($D40="□",(VLOOKUP(F40,'[8]ますた君 '!$C:$E,3,FALSE)/($AK$7*4)),(VLOOKUP(F40,'[8]ますた君 '!$C:$E,3,FALSE)/($AK$9*4))),"")</f>
        <v/>
      </c>
      <c r="AY41" s="486" t="str">
        <f>IFERROR(IF($D40="□",(VLOOKUP(F40,'[8]ますた君 '!$C:$E,3,FALSE)/$AO$7),(VLOOKUP(F40,'[8]ますた君 '!$C:$E,3,FALSE)/$AO$9)),"")</f>
        <v/>
      </c>
    </row>
    <row r="42" spans="1:51" ht="12" customHeight="1">
      <c r="A42" s="568"/>
      <c r="B42" s="571"/>
      <c r="C42" s="574"/>
      <c r="D42" s="577"/>
      <c r="E42" s="580"/>
      <c r="F42" s="585"/>
      <c r="G42" s="586"/>
      <c r="H42" s="241" t="s">
        <v>374</v>
      </c>
      <c r="I42" s="239" t="str">
        <f>IFERROR(VLOOKUP(I40,'P1'!$B:$AP,31,FALSE),"")</f>
        <v/>
      </c>
      <c r="J42" s="239" t="str">
        <f>IFERROR(VLOOKUP(J40,'P1'!$B:$AP,31,FALSE),"")</f>
        <v/>
      </c>
      <c r="K42" s="239" t="str">
        <f>IFERROR(VLOOKUP(K40,'P1'!$B:$AP,31,FALSE),"")</f>
        <v/>
      </c>
      <c r="L42" s="239" t="str">
        <f>IFERROR(VLOOKUP(L40,'P1'!$B:$AP,31,FALSE),"")</f>
        <v/>
      </c>
      <c r="M42" s="239" t="str">
        <f>IFERROR(VLOOKUP(M40,'P1'!$B:$AP,31,FALSE),"")</f>
        <v/>
      </c>
      <c r="N42" s="239" t="str">
        <f>IFERROR(VLOOKUP(N40,'P1'!$B:$AP,31,FALSE),"")</f>
        <v/>
      </c>
      <c r="O42" s="239" t="str">
        <f>IFERROR(VLOOKUP(O40,'P1'!$B:$AP,31,FALSE),"")</f>
        <v/>
      </c>
      <c r="P42" s="239" t="str">
        <f>IFERROR(VLOOKUP(P40,'P1'!$B:$AP,31,FALSE),"")</f>
        <v/>
      </c>
      <c r="Q42" s="239" t="str">
        <f>IFERROR(VLOOKUP(Q40,'P1'!$B:$AP,31,FALSE),"")</f>
        <v/>
      </c>
      <c r="R42" s="239" t="str">
        <f>IFERROR(VLOOKUP(R40,'P1'!$B:$AP,31,FALSE),"")</f>
        <v/>
      </c>
      <c r="S42" s="239" t="str">
        <f>IFERROR(VLOOKUP(S40,'P1'!$B:$AP,31,FALSE),"")</f>
        <v/>
      </c>
      <c r="T42" s="239" t="str">
        <f>IFERROR(VLOOKUP(T40,'P1'!$B:$AP,31,FALSE),"")</f>
        <v/>
      </c>
      <c r="U42" s="239" t="str">
        <f>IFERROR(VLOOKUP(U40,'P1'!$B:$AP,31,FALSE),"")</f>
        <v/>
      </c>
      <c r="V42" s="239" t="str">
        <f>IFERROR(VLOOKUP(V40,'P1'!$B:$AP,31,FALSE),"")</f>
        <v/>
      </c>
      <c r="W42" s="239" t="str">
        <f>IFERROR(VLOOKUP(W40,'P1'!$B:$AP,31,FALSE),"")</f>
        <v/>
      </c>
      <c r="X42" s="239" t="str">
        <f>IFERROR(VLOOKUP(X40,'P1'!$B:$AP,31,FALSE),"")</f>
        <v/>
      </c>
      <c r="Y42" s="239" t="str">
        <f>IFERROR(VLOOKUP(Y40,'P1'!$B:$AP,31,FALSE),"")</f>
        <v/>
      </c>
      <c r="Z42" s="239" t="str">
        <f>IFERROR(VLOOKUP(Z40,'P1'!$B:$AP,31,FALSE),"")</f>
        <v/>
      </c>
      <c r="AA42" s="239" t="str">
        <f>IFERROR(VLOOKUP(AA40,'P1'!$B:$AP,31,FALSE),"")</f>
        <v/>
      </c>
      <c r="AB42" s="239" t="str">
        <f>IFERROR(VLOOKUP(AB40,'P1'!$B:$AP,31,FALSE),"")</f>
        <v/>
      </c>
      <c r="AC42" s="239" t="str">
        <f>IFERROR(VLOOKUP(AC40,'P1'!$B:$AP,31,FALSE),"")</f>
        <v/>
      </c>
      <c r="AD42" s="239" t="str">
        <f>IFERROR(VLOOKUP(AD40,'P1'!$B:$AP,31,FALSE),"")</f>
        <v/>
      </c>
      <c r="AE42" s="239" t="str">
        <f>IFERROR(VLOOKUP(AE40,'P1'!$B:$AP,31,FALSE),"")</f>
        <v/>
      </c>
      <c r="AF42" s="239" t="str">
        <f>IFERROR(VLOOKUP(AF40,'P1'!$B:$AP,31,FALSE),"")</f>
        <v/>
      </c>
      <c r="AG42" s="239" t="str">
        <f>IFERROR(VLOOKUP(AG40,'P1'!$B:$AP,31,FALSE),"")</f>
        <v/>
      </c>
      <c r="AH42" s="239" t="str">
        <f>IFERROR(VLOOKUP(AH40,'P1'!$B:$AP,31,FALSE),"")</f>
        <v/>
      </c>
      <c r="AI42" s="239" t="str">
        <f>IFERROR(VLOOKUP(AI40,'P1'!$B:$AP,31,FALSE),"")</f>
        <v/>
      </c>
      <c r="AJ42" s="239" t="str">
        <f>IFERROR(VLOOKUP(AJ40,'P1'!$B:$AP,31,FALSE),"")</f>
        <v/>
      </c>
      <c r="AK42" s="239" t="str">
        <f>IFERROR(VLOOKUP(AK40,'P1'!$B:$AP,31,FALSE),"")</f>
        <v/>
      </c>
      <c r="AL42" s="239" t="str">
        <f>IFERROR(VLOOKUP(AL40,'P1'!$B:$AP,31,FALSE),"")</f>
        <v/>
      </c>
      <c r="AM42" s="239" t="str">
        <f>IFERROR(VLOOKUP(AM40,'P1'!$B:$AP,31,FALSE),"")</f>
        <v/>
      </c>
      <c r="AN42" s="589"/>
      <c r="AO42" s="565"/>
      <c r="AP42" s="594"/>
      <c r="AQ42" s="595"/>
      <c r="AR42" s="565"/>
      <c r="AU42" s="487"/>
      <c r="AV42" s="487"/>
      <c r="AX42" s="487"/>
      <c r="AY42" s="487"/>
    </row>
    <row r="43" spans="1:51" ht="12" customHeight="1">
      <c r="A43" s="566">
        <v>8</v>
      </c>
      <c r="B43" s="569"/>
      <c r="C43" s="572"/>
      <c r="D43" s="575" t="s">
        <v>243</v>
      </c>
      <c r="E43" s="578"/>
      <c r="F43" s="581"/>
      <c r="G43" s="582"/>
      <c r="H43" s="236" t="s">
        <v>368</v>
      </c>
      <c r="I43" s="483"/>
      <c r="J43" s="483"/>
      <c r="K43" s="483"/>
      <c r="L43" s="483"/>
      <c r="M43" s="483"/>
      <c r="N43" s="483"/>
      <c r="O43" s="483"/>
      <c r="P43" s="483"/>
      <c r="Q43" s="483"/>
      <c r="R43" s="483"/>
      <c r="S43" s="483"/>
      <c r="T43" s="483"/>
      <c r="U43" s="483"/>
      <c r="V43" s="483"/>
      <c r="W43" s="483"/>
      <c r="X43" s="483"/>
      <c r="Y43" s="483"/>
      <c r="Z43" s="483"/>
      <c r="AA43" s="483"/>
      <c r="AB43" s="483"/>
      <c r="AC43" s="483"/>
      <c r="AD43" s="483"/>
      <c r="AE43" s="483"/>
      <c r="AF43" s="483"/>
      <c r="AG43" s="483"/>
      <c r="AH43" s="483"/>
      <c r="AI43" s="483"/>
      <c r="AJ43" s="483"/>
      <c r="AK43" s="483"/>
      <c r="AL43" s="483"/>
      <c r="AM43" s="483"/>
      <c r="AN43" s="587">
        <f>+SUM(I44:AM45)</f>
        <v>0</v>
      </c>
      <c r="AO43" s="563">
        <f>IF($AN$4="４週",AN43/4,AN43/(DAY(EOMONTH($I$20,0))/7))</f>
        <v>0</v>
      </c>
      <c r="AP43" s="590"/>
      <c r="AQ43" s="591"/>
      <c r="AR43" s="563" t="str">
        <f>IF(AN32="４週",AU44,AV44)</f>
        <v/>
      </c>
      <c r="AU43" s="485" t="s">
        <v>369</v>
      </c>
      <c r="AV43" s="485" t="s">
        <v>370</v>
      </c>
      <c r="AX43" s="485" t="s">
        <v>371</v>
      </c>
      <c r="AY43" s="485" t="s">
        <v>372</v>
      </c>
    </row>
    <row r="44" spans="1:51" ht="12" customHeight="1">
      <c r="A44" s="567"/>
      <c r="B44" s="570"/>
      <c r="C44" s="573"/>
      <c r="D44" s="576"/>
      <c r="E44" s="579"/>
      <c r="F44" s="583"/>
      <c r="G44" s="584"/>
      <c r="H44" s="238" t="s">
        <v>373</v>
      </c>
      <c r="I44" s="239" t="str">
        <f>IFERROR(VLOOKUP(I43,'P1'!$B:$AP,41,FALSE),"")</f>
        <v/>
      </c>
      <c r="J44" s="239" t="str">
        <f>IFERROR(VLOOKUP(J43,'P1'!$B:$AP,41,FALSE),"")</f>
        <v/>
      </c>
      <c r="K44" s="239" t="str">
        <f>IFERROR(VLOOKUP(K43,'P1'!$B:$AP,41,FALSE),"")</f>
        <v/>
      </c>
      <c r="L44" s="239" t="str">
        <f>IFERROR(VLOOKUP(L43,'P1'!$B:$AP,41,FALSE),"")</f>
        <v/>
      </c>
      <c r="M44" s="239" t="str">
        <f>IFERROR(VLOOKUP(M43,'P1'!$B:$AP,41,FALSE),"")</f>
        <v/>
      </c>
      <c r="N44" s="239" t="str">
        <f>IFERROR(VLOOKUP(N43,'P1'!$B:$AP,41,FALSE),"")</f>
        <v/>
      </c>
      <c r="O44" s="239" t="str">
        <f>IFERROR(VLOOKUP(O43,'P1'!$B:$AP,41,FALSE),"")</f>
        <v/>
      </c>
      <c r="P44" s="239" t="str">
        <f>IFERROR(VLOOKUP(P43,'P1'!$B:$AP,41,FALSE),"")</f>
        <v/>
      </c>
      <c r="Q44" s="239" t="str">
        <f>IFERROR(VLOOKUP(Q43,'P1'!$B:$AP,41,FALSE),"")</f>
        <v/>
      </c>
      <c r="R44" s="239" t="str">
        <f>IFERROR(VLOOKUP(R43,'P1'!$B:$AP,41,FALSE),"")</f>
        <v/>
      </c>
      <c r="S44" s="239" t="str">
        <f>IFERROR(VLOOKUP(S43,'P1'!$B:$AP,41,FALSE),"")</f>
        <v/>
      </c>
      <c r="T44" s="239" t="str">
        <f>IFERROR(VLOOKUP(T43,'P1'!$B:$AP,41,FALSE),"")</f>
        <v/>
      </c>
      <c r="U44" s="239" t="str">
        <f>IFERROR(VLOOKUP(U43,'P1'!$B:$AP,41,FALSE),"")</f>
        <v/>
      </c>
      <c r="V44" s="239" t="str">
        <f>IFERROR(VLOOKUP(V43,'P1'!$B:$AP,41,FALSE),"")</f>
        <v/>
      </c>
      <c r="W44" s="239" t="str">
        <f>IFERROR(VLOOKUP(W43,'P1'!$B:$AP,41,FALSE),"")</f>
        <v/>
      </c>
      <c r="X44" s="239" t="str">
        <f>IFERROR(VLOOKUP(X43,'P1'!$B:$AP,41,FALSE),"")</f>
        <v/>
      </c>
      <c r="Y44" s="239" t="str">
        <f>IFERROR(VLOOKUP(Y43,'P1'!$B:$AP,41,FALSE),"")</f>
        <v/>
      </c>
      <c r="Z44" s="239" t="str">
        <f>IFERROR(VLOOKUP(Z43,'P1'!$B:$AP,41,FALSE),"")</f>
        <v/>
      </c>
      <c r="AA44" s="239" t="str">
        <f>IFERROR(VLOOKUP(AA43,'P1'!$B:$AP,41,FALSE),"")</f>
        <v/>
      </c>
      <c r="AB44" s="239" t="str">
        <f>IFERROR(VLOOKUP(AB43,'P1'!$B:$AP,41,FALSE),"")</f>
        <v/>
      </c>
      <c r="AC44" s="239" t="str">
        <f>IFERROR(VLOOKUP(AC43,'P1'!$B:$AP,41,FALSE),"")</f>
        <v/>
      </c>
      <c r="AD44" s="239" t="str">
        <f>IFERROR(VLOOKUP(AD43,'P1'!$B:$AP,41,FALSE),"")</f>
        <v/>
      </c>
      <c r="AE44" s="239" t="str">
        <f>IFERROR(VLOOKUP(AE43,'P1'!$B:$AP,41,FALSE),"")</f>
        <v/>
      </c>
      <c r="AF44" s="239" t="str">
        <f>IFERROR(VLOOKUP(AF43,'P1'!$B:$AP,41,FALSE),"")</f>
        <v/>
      </c>
      <c r="AG44" s="239" t="str">
        <f>IFERROR(VLOOKUP(AG43,'P1'!$B:$AP,41,FALSE),"")</f>
        <v/>
      </c>
      <c r="AH44" s="239" t="str">
        <f>IFERROR(VLOOKUP(AH43,'P1'!$B:$AP,41,FALSE),"")</f>
        <v/>
      </c>
      <c r="AI44" s="239" t="str">
        <f>IFERROR(VLOOKUP(AI43,'P1'!$B:$AP,41,FALSE),"")</f>
        <v/>
      </c>
      <c r="AJ44" s="239" t="str">
        <f>IFERROR(VLOOKUP(AJ43,'P1'!$B:$AP,41,FALSE),"")</f>
        <v/>
      </c>
      <c r="AK44" s="239" t="str">
        <f>IFERROR(VLOOKUP(AK43,'P1'!$B:$AP,41,FALSE),"")</f>
        <v/>
      </c>
      <c r="AL44" s="239" t="str">
        <f>IFERROR(VLOOKUP(AL43,'P1'!$B:$AP,41,FALSE),"")</f>
        <v/>
      </c>
      <c r="AM44" s="239" t="str">
        <f>IFERROR(VLOOKUP(AM43,'P1'!$B:$AP,41,FALSE),"")</f>
        <v/>
      </c>
      <c r="AN44" s="588"/>
      <c r="AO44" s="564"/>
      <c r="AP44" s="592"/>
      <c r="AQ44" s="593"/>
      <c r="AR44" s="564"/>
      <c r="AU44" s="486" t="str">
        <f>IFERROR(IF($D43="□",ROUNDDOWN($AO43/$AK$7,1),ROUNDDOWN($AO43/$AK$9,1)),"")</f>
        <v/>
      </c>
      <c r="AV44" s="486" t="str">
        <f>IFERROR(IF($D43="□",ROUNDDOWN($AN43/$AO$7,1),ROUNDDOWN($AN43/$AO$9,1)),"")</f>
        <v/>
      </c>
      <c r="AX44" s="486" t="str">
        <f>IFERROR(IF($D43="□",(VLOOKUP(F43,'[8]ますた君 '!$C:$E,3,FALSE)/($AK$7*4)),(VLOOKUP(F43,'[8]ますた君 '!$C:$E,3,FALSE)/($AK$9*4))),"")</f>
        <v/>
      </c>
      <c r="AY44" s="486" t="str">
        <f>IFERROR(IF($D43="□",(VLOOKUP(F43,'[8]ますた君 '!$C:$E,3,FALSE)/$AO$7),(VLOOKUP(F43,'[8]ますた君 '!$C:$E,3,FALSE)/$AO$9)),"")</f>
        <v/>
      </c>
    </row>
    <row r="45" spans="1:51" ht="12" customHeight="1">
      <c r="A45" s="568"/>
      <c r="B45" s="571"/>
      <c r="C45" s="574"/>
      <c r="D45" s="577"/>
      <c r="E45" s="580"/>
      <c r="F45" s="585"/>
      <c r="G45" s="586"/>
      <c r="H45" s="241" t="s">
        <v>374</v>
      </c>
      <c r="I45" s="239" t="str">
        <f>IFERROR(VLOOKUP(I43,'P1'!$B:$AP,31,FALSE),"")</f>
        <v/>
      </c>
      <c r="J45" s="239" t="str">
        <f>IFERROR(VLOOKUP(J43,'P1'!$B:$AP,31,FALSE),"")</f>
        <v/>
      </c>
      <c r="K45" s="239" t="str">
        <f>IFERROR(VLOOKUP(K43,'P1'!$B:$AP,31,FALSE),"")</f>
        <v/>
      </c>
      <c r="L45" s="239" t="str">
        <f>IFERROR(VLOOKUP(L43,'P1'!$B:$AP,31,FALSE),"")</f>
        <v/>
      </c>
      <c r="M45" s="239" t="str">
        <f>IFERROR(VLOOKUP(M43,'P1'!$B:$AP,31,FALSE),"")</f>
        <v/>
      </c>
      <c r="N45" s="239" t="str">
        <f>IFERROR(VLOOKUP(N43,'P1'!$B:$AP,31,FALSE),"")</f>
        <v/>
      </c>
      <c r="O45" s="239" t="str">
        <f>IFERROR(VLOOKUP(O43,'P1'!$B:$AP,31,FALSE),"")</f>
        <v/>
      </c>
      <c r="P45" s="239" t="str">
        <f>IFERROR(VLOOKUP(P43,'P1'!$B:$AP,31,FALSE),"")</f>
        <v/>
      </c>
      <c r="Q45" s="239" t="str">
        <f>IFERROR(VLOOKUP(Q43,'P1'!$B:$AP,31,FALSE),"")</f>
        <v/>
      </c>
      <c r="R45" s="239" t="str">
        <f>IFERROR(VLOOKUP(R43,'P1'!$B:$AP,31,FALSE),"")</f>
        <v/>
      </c>
      <c r="S45" s="239" t="str">
        <f>IFERROR(VLOOKUP(S43,'P1'!$B:$AP,31,FALSE),"")</f>
        <v/>
      </c>
      <c r="T45" s="239" t="str">
        <f>IFERROR(VLOOKUP(T43,'P1'!$B:$AP,31,FALSE),"")</f>
        <v/>
      </c>
      <c r="U45" s="239" t="str">
        <f>IFERROR(VLOOKUP(U43,'P1'!$B:$AP,31,FALSE),"")</f>
        <v/>
      </c>
      <c r="V45" s="239" t="str">
        <f>IFERROR(VLOOKUP(V43,'P1'!$B:$AP,31,FALSE),"")</f>
        <v/>
      </c>
      <c r="W45" s="239" t="str">
        <f>IFERROR(VLOOKUP(W43,'P1'!$B:$AP,31,FALSE),"")</f>
        <v/>
      </c>
      <c r="X45" s="239" t="str">
        <f>IFERROR(VLOOKUP(X43,'P1'!$B:$AP,31,FALSE),"")</f>
        <v/>
      </c>
      <c r="Y45" s="239" t="str">
        <f>IFERROR(VLOOKUP(Y43,'P1'!$B:$AP,31,FALSE),"")</f>
        <v/>
      </c>
      <c r="Z45" s="239" t="str">
        <f>IFERROR(VLOOKUP(Z43,'P1'!$B:$AP,31,FALSE),"")</f>
        <v/>
      </c>
      <c r="AA45" s="239" t="str">
        <f>IFERROR(VLOOKUP(AA43,'P1'!$B:$AP,31,FALSE),"")</f>
        <v/>
      </c>
      <c r="AB45" s="239" t="str">
        <f>IFERROR(VLOOKUP(AB43,'P1'!$B:$AP,31,FALSE),"")</f>
        <v/>
      </c>
      <c r="AC45" s="239" t="str">
        <f>IFERROR(VLOOKUP(AC43,'P1'!$B:$AP,31,FALSE),"")</f>
        <v/>
      </c>
      <c r="AD45" s="239" t="str">
        <f>IFERROR(VLOOKUP(AD43,'P1'!$B:$AP,31,FALSE),"")</f>
        <v/>
      </c>
      <c r="AE45" s="239" t="str">
        <f>IFERROR(VLOOKUP(AE43,'P1'!$B:$AP,31,FALSE),"")</f>
        <v/>
      </c>
      <c r="AF45" s="239" t="str">
        <f>IFERROR(VLOOKUP(AF43,'P1'!$B:$AP,31,FALSE),"")</f>
        <v/>
      </c>
      <c r="AG45" s="239" t="str">
        <f>IFERROR(VLOOKUP(AG43,'P1'!$B:$AP,31,FALSE),"")</f>
        <v/>
      </c>
      <c r="AH45" s="239" t="str">
        <f>IFERROR(VLOOKUP(AH43,'P1'!$B:$AP,31,FALSE),"")</f>
        <v/>
      </c>
      <c r="AI45" s="239" t="str">
        <f>IFERROR(VLOOKUP(AI43,'P1'!$B:$AP,31,FALSE),"")</f>
        <v/>
      </c>
      <c r="AJ45" s="239" t="str">
        <f>IFERROR(VLOOKUP(AJ43,'P1'!$B:$AP,31,FALSE),"")</f>
        <v/>
      </c>
      <c r="AK45" s="239" t="str">
        <f>IFERROR(VLOOKUP(AK43,'P1'!$B:$AP,31,FALSE),"")</f>
        <v/>
      </c>
      <c r="AL45" s="239" t="str">
        <f>IFERROR(VLOOKUP(AL43,'P1'!$B:$AP,31,FALSE),"")</f>
        <v/>
      </c>
      <c r="AM45" s="239" t="str">
        <f>IFERROR(VLOOKUP(AM43,'P1'!$B:$AP,31,FALSE),"")</f>
        <v/>
      </c>
      <c r="AN45" s="589"/>
      <c r="AO45" s="565"/>
      <c r="AP45" s="594"/>
      <c r="AQ45" s="595"/>
      <c r="AR45" s="565"/>
      <c r="AU45" s="487"/>
      <c r="AV45" s="487"/>
      <c r="AX45" s="487"/>
      <c r="AY45" s="487"/>
    </row>
    <row r="46" spans="1:51" ht="12" customHeight="1">
      <c r="A46" s="566">
        <v>9</v>
      </c>
      <c r="B46" s="569"/>
      <c r="C46" s="572"/>
      <c r="D46" s="575" t="s">
        <v>243</v>
      </c>
      <c r="E46" s="578"/>
      <c r="F46" s="581"/>
      <c r="G46" s="582"/>
      <c r="H46" s="236" t="s">
        <v>368</v>
      </c>
      <c r="I46" s="483"/>
      <c r="J46" s="483"/>
      <c r="K46" s="483"/>
      <c r="L46" s="483"/>
      <c r="M46" s="483"/>
      <c r="N46" s="483"/>
      <c r="O46" s="483"/>
      <c r="P46" s="483"/>
      <c r="Q46" s="483"/>
      <c r="R46" s="483"/>
      <c r="S46" s="483"/>
      <c r="T46" s="483"/>
      <c r="U46" s="483"/>
      <c r="V46" s="483"/>
      <c r="W46" s="483"/>
      <c r="X46" s="483"/>
      <c r="Y46" s="483"/>
      <c r="Z46" s="483"/>
      <c r="AA46" s="483"/>
      <c r="AB46" s="483"/>
      <c r="AC46" s="483"/>
      <c r="AD46" s="483"/>
      <c r="AE46" s="483"/>
      <c r="AF46" s="483"/>
      <c r="AG46" s="483"/>
      <c r="AH46" s="483"/>
      <c r="AI46" s="483"/>
      <c r="AJ46" s="483"/>
      <c r="AK46" s="483"/>
      <c r="AL46" s="483"/>
      <c r="AM46" s="483"/>
      <c r="AN46" s="587">
        <f>+SUM(I47:AM48)</f>
        <v>0</v>
      </c>
      <c r="AO46" s="563">
        <f>IF($AN$4="４週",AN46/4,AN46/(DAY(EOMONTH($I$20,0))/7))</f>
        <v>0</v>
      </c>
      <c r="AP46" s="590"/>
      <c r="AQ46" s="591"/>
      <c r="AR46" s="563" t="str">
        <f>IF(AN35="４週",AU47,AV47)</f>
        <v/>
      </c>
      <c r="AU46" s="485" t="s">
        <v>369</v>
      </c>
      <c r="AV46" s="485" t="s">
        <v>370</v>
      </c>
      <c r="AX46" s="485" t="s">
        <v>371</v>
      </c>
      <c r="AY46" s="485" t="s">
        <v>372</v>
      </c>
    </row>
    <row r="47" spans="1:51" ht="12" customHeight="1">
      <c r="A47" s="567"/>
      <c r="B47" s="570"/>
      <c r="C47" s="573"/>
      <c r="D47" s="576"/>
      <c r="E47" s="579"/>
      <c r="F47" s="583"/>
      <c r="G47" s="584"/>
      <c r="H47" s="238" t="s">
        <v>373</v>
      </c>
      <c r="I47" s="239" t="str">
        <f>IFERROR(VLOOKUP(I46,'P1'!$B:$AP,41,FALSE),"")</f>
        <v/>
      </c>
      <c r="J47" s="239" t="str">
        <f>IFERROR(VLOOKUP(J46,'P1'!$B:$AP,41,FALSE),"")</f>
        <v/>
      </c>
      <c r="K47" s="239" t="str">
        <f>IFERROR(VLOOKUP(K46,'P1'!$B:$AP,41,FALSE),"")</f>
        <v/>
      </c>
      <c r="L47" s="239" t="str">
        <f>IFERROR(VLOOKUP(L46,'P1'!$B:$AP,41,FALSE),"")</f>
        <v/>
      </c>
      <c r="M47" s="239" t="str">
        <f>IFERROR(VLOOKUP(M46,'P1'!$B:$AP,41,FALSE),"")</f>
        <v/>
      </c>
      <c r="N47" s="239" t="str">
        <f>IFERROR(VLOOKUP(N46,'P1'!$B:$AP,41,FALSE),"")</f>
        <v/>
      </c>
      <c r="O47" s="239" t="str">
        <f>IFERROR(VLOOKUP(O46,'P1'!$B:$AP,41,FALSE),"")</f>
        <v/>
      </c>
      <c r="P47" s="239" t="str">
        <f>IFERROR(VLOOKUP(P46,'P1'!$B:$AP,41,FALSE),"")</f>
        <v/>
      </c>
      <c r="Q47" s="239" t="str">
        <f>IFERROR(VLOOKUP(Q46,'P1'!$B:$AP,41,FALSE),"")</f>
        <v/>
      </c>
      <c r="R47" s="239" t="str">
        <f>IFERROR(VLOOKUP(R46,'P1'!$B:$AP,41,FALSE),"")</f>
        <v/>
      </c>
      <c r="S47" s="239" t="str">
        <f>IFERROR(VLOOKUP(S46,'P1'!$B:$AP,41,FALSE),"")</f>
        <v/>
      </c>
      <c r="T47" s="239" t="str">
        <f>IFERROR(VLOOKUP(T46,'P1'!$B:$AP,41,FALSE),"")</f>
        <v/>
      </c>
      <c r="U47" s="239" t="str">
        <f>IFERROR(VLOOKUP(U46,'P1'!$B:$AP,41,FALSE),"")</f>
        <v/>
      </c>
      <c r="V47" s="239" t="str">
        <f>IFERROR(VLOOKUP(V46,'P1'!$B:$AP,41,FALSE),"")</f>
        <v/>
      </c>
      <c r="W47" s="239" t="str">
        <f>IFERROR(VLOOKUP(W46,'P1'!$B:$AP,41,FALSE),"")</f>
        <v/>
      </c>
      <c r="X47" s="239" t="str">
        <f>IFERROR(VLOOKUP(X46,'P1'!$B:$AP,41,FALSE),"")</f>
        <v/>
      </c>
      <c r="Y47" s="239" t="str">
        <f>IFERROR(VLOOKUP(Y46,'P1'!$B:$AP,41,FALSE),"")</f>
        <v/>
      </c>
      <c r="Z47" s="239" t="str">
        <f>IFERROR(VLOOKUP(Z46,'P1'!$B:$AP,41,FALSE),"")</f>
        <v/>
      </c>
      <c r="AA47" s="239" t="str">
        <f>IFERROR(VLOOKUP(AA46,'P1'!$B:$AP,41,FALSE),"")</f>
        <v/>
      </c>
      <c r="AB47" s="239" t="str">
        <f>IFERROR(VLOOKUP(AB46,'P1'!$B:$AP,41,FALSE),"")</f>
        <v/>
      </c>
      <c r="AC47" s="239" t="str">
        <f>IFERROR(VLOOKUP(AC46,'P1'!$B:$AP,41,FALSE),"")</f>
        <v/>
      </c>
      <c r="AD47" s="239" t="str">
        <f>IFERROR(VLOOKUP(AD46,'P1'!$B:$AP,41,FALSE),"")</f>
        <v/>
      </c>
      <c r="AE47" s="239" t="str">
        <f>IFERROR(VLOOKUP(AE46,'P1'!$B:$AP,41,FALSE),"")</f>
        <v/>
      </c>
      <c r="AF47" s="239" t="str">
        <f>IFERROR(VLOOKUP(AF46,'P1'!$B:$AP,41,FALSE),"")</f>
        <v/>
      </c>
      <c r="AG47" s="239" t="str">
        <f>IFERROR(VLOOKUP(AG46,'P1'!$B:$AP,41,FALSE),"")</f>
        <v/>
      </c>
      <c r="AH47" s="239" t="str">
        <f>IFERROR(VLOOKUP(AH46,'P1'!$B:$AP,41,FALSE),"")</f>
        <v/>
      </c>
      <c r="AI47" s="239" t="str">
        <f>IFERROR(VLOOKUP(AI46,'P1'!$B:$AP,41,FALSE),"")</f>
        <v/>
      </c>
      <c r="AJ47" s="239" t="str">
        <f>IFERROR(VLOOKUP(AJ46,'P1'!$B:$AP,41,FALSE),"")</f>
        <v/>
      </c>
      <c r="AK47" s="239" t="str">
        <f>IFERROR(VLOOKUP(AK46,'P1'!$B:$AP,41,FALSE),"")</f>
        <v/>
      </c>
      <c r="AL47" s="239" t="str">
        <f>IFERROR(VLOOKUP(AL46,'P1'!$B:$AP,41,FALSE),"")</f>
        <v/>
      </c>
      <c r="AM47" s="239" t="str">
        <f>IFERROR(VLOOKUP(AM46,'P1'!$B:$AP,41,FALSE),"")</f>
        <v/>
      </c>
      <c r="AN47" s="588"/>
      <c r="AO47" s="564"/>
      <c r="AP47" s="592"/>
      <c r="AQ47" s="593"/>
      <c r="AR47" s="564"/>
      <c r="AU47" s="486" t="str">
        <f>IFERROR(IF($D46="□",ROUNDDOWN($AO46/$AK$7,1),ROUNDDOWN($AO46/$AK$9,1)),"")</f>
        <v/>
      </c>
      <c r="AV47" s="486" t="str">
        <f>IFERROR(IF($D46="□",ROUNDDOWN($AN46/$AO$7,1),ROUNDDOWN($AN46/$AO$9,1)),"")</f>
        <v/>
      </c>
      <c r="AX47" s="486" t="str">
        <f>IFERROR(IF($D46="□",(VLOOKUP(F46,'[8]ますた君 '!$C:$E,3,FALSE)/($AK$7*4)),(VLOOKUP(F46,'[8]ますた君 '!$C:$E,3,FALSE)/($AK$9*4))),"")</f>
        <v/>
      </c>
      <c r="AY47" s="486" t="str">
        <f>IFERROR(IF($D46="□",(VLOOKUP(F46,'[8]ますた君 '!$C:$E,3,FALSE)/$AO$7),(VLOOKUP(F46,'[8]ますた君 '!$C:$E,3,FALSE)/$AO$9)),"")</f>
        <v/>
      </c>
    </row>
    <row r="48" spans="1:51" ht="12" customHeight="1">
      <c r="A48" s="568"/>
      <c r="B48" s="571"/>
      <c r="C48" s="574"/>
      <c r="D48" s="577"/>
      <c r="E48" s="580"/>
      <c r="F48" s="585"/>
      <c r="G48" s="586"/>
      <c r="H48" s="241" t="s">
        <v>374</v>
      </c>
      <c r="I48" s="239" t="str">
        <f>IFERROR(VLOOKUP(I46,'P1'!$B:$AP,31,FALSE),"")</f>
        <v/>
      </c>
      <c r="J48" s="239" t="str">
        <f>IFERROR(VLOOKUP(J46,'P1'!$B:$AP,31,FALSE),"")</f>
        <v/>
      </c>
      <c r="K48" s="239" t="str">
        <f>IFERROR(VLOOKUP(K46,'P1'!$B:$AP,31,FALSE),"")</f>
        <v/>
      </c>
      <c r="L48" s="239" t="str">
        <f>IFERROR(VLOOKUP(L46,'P1'!$B:$AP,31,FALSE),"")</f>
        <v/>
      </c>
      <c r="M48" s="239" t="str">
        <f>IFERROR(VLOOKUP(M46,'P1'!$B:$AP,31,FALSE),"")</f>
        <v/>
      </c>
      <c r="N48" s="239" t="str">
        <f>IFERROR(VLOOKUP(N46,'P1'!$B:$AP,31,FALSE),"")</f>
        <v/>
      </c>
      <c r="O48" s="239" t="str">
        <f>IFERROR(VLOOKUP(O46,'P1'!$B:$AP,31,FALSE),"")</f>
        <v/>
      </c>
      <c r="P48" s="239" t="str">
        <f>IFERROR(VLOOKUP(P46,'P1'!$B:$AP,31,FALSE),"")</f>
        <v/>
      </c>
      <c r="Q48" s="239" t="str">
        <f>IFERROR(VLOOKUP(Q46,'P1'!$B:$AP,31,FALSE),"")</f>
        <v/>
      </c>
      <c r="R48" s="239" t="str">
        <f>IFERROR(VLOOKUP(R46,'P1'!$B:$AP,31,FALSE),"")</f>
        <v/>
      </c>
      <c r="S48" s="239" t="str">
        <f>IFERROR(VLOOKUP(S46,'P1'!$B:$AP,31,FALSE),"")</f>
        <v/>
      </c>
      <c r="T48" s="239" t="str">
        <f>IFERROR(VLOOKUP(T46,'P1'!$B:$AP,31,FALSE),"")</f>
        <v/>
      </c>
      <c r="U48" s="239" t="str">
        <f>IFERROR(VLOOKUP(U46,'P1'!$B:$AP,31,FALSE),"")</f>
        <v/>
      </c>
      <c r="V48" s="239" t="str">
        <f>IFERROR(VLOOKUP(V46,'P1'!$B:$AP,31,FALSE),"")</f>
        <v/>
      </c>
      <c r="W48" s="239" t="str">
        <f>IFERROR(VLOOKUP(W46,'P1'!$B:$AP,31,FALSE),"")</f>
        <v/>
      </c>
      <c r="X48" s="239" t="str">
        <f>IFERROR(VLOOKUP(X46,'P1'!$B:$AP,31,FALSE),"")</f>
        <v/>
      </c>
      <c r="Y48" s="239" t="str">
        <f>IFERROR(VLOOKUP(Y46,'P1'!$B:$AP,31,FALSE),"")</f>
        <v/>
      </c>
      <c r="Z48" s="239" t="str">
        <f>IFERROR(VLOOKUP(Z46,'P1'!$B:$AP,31,FALSE),"")</f>
        <v/>
      </c>
      <c r="AA48" s="239" t="str">
        <f>IFERROR(VLOOKUP(AA46,'P1'!$B:$AP,31,FALSE),"")</f>
        <v/>
      </c>
      <c r="AB48" s="239" t="str">
        <f>IFERROR(VLOOKUP(AB46,'P1'!$B:$AP,31,FALSE),"")</f>
        <v/>
      </c>
      <c r="AC48" s="239" t="str">
        <f>IFERROR(VLOOKUP(AC46,'P1'!$B:$AP,31,FALSE),"")</f>
        <v/>
      </c>
      <c r="AD48" s="239" t="str">
        <f>IFERROR(VLOOKUP(AD46,'P1'!$B:$AP,31,FALSE),"")</f>
        <v/>
      </c>
      <c r="AE48" s="239" t="str">
        <f>IFERROR(VLOOKUP(AE46,'P1'!$B:$AP,31,FALSE),"")</f>
        <v/>
      </c>
      <c r="AF48" s="239" t="str">
        <f>IFERROR(VLOOKUP(AF46,'P1'!$B:$AP,31,FALSE),"")</f>
        <v/>
      </c>
      <c r="AG48" s="239" t="str">
        <f>IFERROR(VLOOKUP(AG46,'P1'!$B:$AP,31,FALSE),"")</f>
        <v/>
      </c>
      <c r="AH48" s="239" t="str">
        <f>IFERROR(VLOOKUP(AH46,'P1'!$B:$AP,31,FALSE),"")</f>
        <v/>
      </c>
      <c r="AI48" s="239" t="str">
        <f>IFERROR(VLOOKUP(AI46,'P1'!$B:$AP,31,FALSE),"")</f>
        <v/>
      </c>
      <c r="AJ48" s="239" t="str">
        <f>IFERROR(VLOOKUP(AJ46,'P1'!$B:$AP,31,FALSE),"")</f>
        <v/>
      </c>
      <c r="AK48" s="239" t="str">
        <f>IFERROR(VLOOKUP(AK46,'P1'!$B:$AP,31,FALSE),"")</f>
        <v/>
      </c>
      <c r="AL48" s="239" t="str">
        <f>IFERROR(VLOOKUP(AL46,'P1'!$B:$AP,31,FALSE),"")</f>
        <v/>
      </c>
      <c r="AM48" s="239" t="str">
        <f>IFERROR(VLOOKUP(AM46,'P1'!$B:$AP,31,FALSE),"")</f>
        <v/>
      </c>
      <c r="AN48" s="589"/>
      <c r="AO48" s="565"/>
      <c r="AP48" s="594"/>
      <c r="AQ48" s="595"/>
      <c r="AR48" s="565"/>
      <c r="AU48" s="487"/>
      <c r="AV48" s="487"/>
      <c r="AX48" s="487"/>
      <c r="AY48" s="487"/>
    </row>
    <row r="49" spans="1:51" ht="12" customHeight="1">
      <c r="A49" s="566">
        <v>10</v>
      </c>
      <c r="B49" s="569"/>
      <c r="C49" s="572"/>
      <c r="D49" s="575" t="s">
        <v>243</v>
      </c>
      <c r="E49" s="578"/>
      <c r="F49" s="581"/>
      <c r="G49" s="582"/>
      <c r="H49" s="236" t="s">
        <v>368</v>
      </c>
      <c r="I49" s="483"/>
      <c r="J49" s="483"/>
      <c r="K49" s="483"/>
      <c r="L49" s="483"/>
      <c r="M49" s="483"/>
      <c r="N49" s="483"/>
      <c r="O49" s="483"/>
      <c r="P49" s="483"/>
      <c r="Q49" s="483"/>
      <c r="R49" s="483"/>
      <c r="S49" s="483"/>
      <c r="T49" s="483"/>
      <c r="U49" s="483"/>
      <c r="V49" s="483"/>
      <c r="W49" s="483"/>
      <c r="X49" s="483"/>
      <c r="Y49" s="483"/>
      <c r="Z49" s="483"/>
      <c r="AA49" s="483"/>
      <c r="AB49" s="483"/>
      <c r="AC49" s="483"/>
      <c r="AD49" s="483"/>
      <c r="AE49" s="483"/>
      <c r="AF49" s="483"/>
      <c r="AG49" s="483"/>
      <c r="AH49" s="483"/>
      <c r="AI49" s="483"/>
      <c r="AJ49" s="483"/>
      <c r="AK49" s="483"/>
      <c r="AL49" s="483"/>
      <c r="AM49" s="483"/>
      <c r="AN49" s="587">
        <f>+SUM(I50:AM51)</f>
        <v>0</v>
      </c>
      <c r="AO49" s="563">
        <f>IF($AN$4="４週",AN49/4,AN49/(DAY(EOMONTH($I$20,0))/7))</f>
        <v>0</v>
      </c>
      <c r="AP49" s="590"/>
      <c r="AQ49" s="591"/>
      <c r="AR49" s="563" t="str">
        <f>IF(AN38="４週",AU50,AV50)</f>
        <v/>
      </c>
      <c r="AU49" s="485" t="s">
        <v>369</v>
      </c>
      <c r="AV49" s="485" t="s">
        <v>370</v>
      </c>
      <c r="AX49" s="485" t="s">
        <v>371</v>
      </c>
      <c r="AY49" s="485" t="s">
        <v>372</v>
      </c>
    </row>
    <row r="50" spans="1:51" ht="12" customHeight="1">
      <c r="A50" s="567"/>
      <c r="B50" s="570"/>
      <c r="C50" s="573"/>
      <c r="D50" s="576"/>
      <c r="E50" s="579"/>
      <c r="F50" s="583"/>
      <c r="G50" s="584"/>
      <c r="H50" s="238" t="s">
        <v>373</v>
      </c>
      <c r="I50" s="239" t="str">
        <f>IFERROR(VLOOKUP(I49,'P1'!$B:$AP,41,FALSE),"")</f>
        <v/>
      </c>
      <c r="J50" s="239" t="str">
        <f>IFERROR(VLOOKUP(J49,'P1'!$B:$AP,41,FALSE),"")</f>
        <v/>
      </c>
      <c r="K50" s="239" t="str">
        <f>IFERROR(VLOOKUP(K49,'P1'!$B:$AP,41,FALSE),"")</f>
        <v/>
      </c>
      <c r="L50" s="239" t="str">
        <f>IFERROR(VLOOKUP(L49,'P1'!$B:$AP,41,FALSE),"")</f>
        <v/>
      </c>
      <c r="M50" s="239" t="str">
        <f>IFERROR(VLOOKUP(M49,'P1'!$B:$AP,41,FALSE),"")</f>
        <v/>
      </c>
      <c r="N50" s="239" t="str">
        <f>IFERROR(VLOOKUP(N49,'P1'!$B:$AP,41,FALSE),"")</f>
        <v/>
      </c>
      <c r="O50" s="239" t="str">
        <f>IFERROR(VLOOKUP(O49,'P1'!$B:$AP,41,FALSE),"")</f>
        <v/>
      </c>
      <c r="P50" s="239" t="str">
        <f>IFERROR(VLOOKUP(P49,'P1'!$B:$AP,41,FALSE),"")</f>
        <v/>
      </c>
      <c r="Q50" s="239" t="str">
        <f>IFERROR(VLOOKUP(Q49,'P1'!$B:$AP,41,FALSE),"")</f>
        <v/>
      </c>
      <c r="R50" s="239" t="str">
        <f>IFERROR(VLOOKUP(R49,'P1'!$B:$AP,41,FALSE),"")</f>
        <v/>
      </c>
      <c r="S50" s="239" t="str">
        <f>IFERROR(VLOOKUP(S49,'P1'!$B:$AP,41,FALSE),"")</f>
        <v/>
      </c>
      <c r="T50" s="239" t="str">
        <f>IFERROR(VLOOKUP(T49,'P1'!$B:$AP,41,FALSE),"")</f>
        <v/>
      </c>
      <c r="U50" s="239" t="str">
        <f>IFERROR(VLOOKUP(U49,'P1'!$B:$AP,41,FALSE),"")</f>
        <v/>
      </c>
      <c r="V50" s="239" t="str">
        <f>IFERROR(VLOOKUP(V49,'P1'!$B:$AP,41,FALSE),"")</f>
        <v/>
      </c>
      <c r="W50" s="239" t="str">
        <f>IFERROR(VLOOKUP(W49,'P1'!$B:$AP,41,FALSE),"")</f>
        <v/>
      </c>
      <c r="X50" s="239" t="str">
        <f>IFERROR(VLOOKUP(X49,'P1'!$B:$AP,41,FALSE),"")</f>
        <v/>
      </c>
      <c r="Y50" s="239" t="str">
        <f>IFERROR(VLOOKUP(Y49,'P1'!$B:$AP,41,FALSE),"")</f>
        <v/>
      </c>
      <c r="Z50" s="239" t="str">
        <f>IFERROR(VLOOKUP(Z49,'P1'!$B:$AP,41,FALSE),"")</f>
        <v/>
      </c>
      <c r="AA50" s="239" t="str">
        <f>IFERROR(VLOOKUP(AA49,'P1'!$B:$AP,41,FALSE),"")</f>
        <v/>
      </c>
      <c r="AB50" s="239" t="str">
        <f>IFERROR(VLOOKUP(AB49,'P1'!$B:$AP,41,FALSE),"")</f>
        <v/>
      </c>
      <c r="AC50" s="239" t="str">
        <f>IFERROR(VLOOKUP(AC49,'P1'!$B:$AP,41,FALSE),"")</f>
        <v/>
      </c>
      <c r="AD50" s="239" t="str">
        <f>IFERROR(VLOOKUP(AD49,'P1'!$B:$AP,41,FALSE),"")</f>
        <v/>
      </c>
      <c r="AE50" s="239" t="str">
        <f>IFERROR(VLOOKUP(AE49,'P1'!$B:$AP,41,FALSE),"")</f>
        <v/>
      </c>
      <c r="AF50" s="239" t="str">
        <f>IFERROR(VLOOKUP(AF49,'P1'!$B:$AP,41,FALSE),"")</f>
        <v/>
      </c>
      <c r="AG50" s="239" t="str">
        <f>IFERROR(VLOOKUP(AG49,'P1'!$B:$AP,41,FALSE),"")</f>
        <v/>
      </c>
      <c r="AH50" s="239" t="str">
        <f>IFERROR(VLOOKUP(AH49,'P1'!$B:$AP,41,FALSE),"")</f>
        <v/>
      </c>
      <c r="AI50" s="239" t="str">
        <f>IFERROR(VLOOKUP(AI49,'P1'!$B:$AP,41,FALSE),"")</f>
        <v/>
      </c>
      <c r="AJ50" s="239" t="str">
        <f>IFERROR(VLOOKUP(AJ49,'P1'!$B:$AP,41,FALSE),"")</f>
        <v/>
      </c>
      <c r="AK50" s="239" t="str">
        <f>IFERROR(VLOOKUP(AK49,'P1'!$B:$AP,41,FALSE),"")</f>
        <v/>
      </c>
      <c r="AL50" s="239" t="str">
        <f>IFERROR(VLOOKUP(AL49,'P1'!$B:$AP,41,FALSE),"")</f>
        <v/>
      </c>
      <c r="AM50" s="239" t="str">
        <f>IFERROR(VLOOKUP(AM49,'P1'!$B:$AP,41,FALSE),"")</f>
        <v/>
      </c>
      <c r="AN50" s="588"/>
      <c r="AO50" s="564"/>
      <c r="AP50" s="592"/>
      <c r="AQ50" s="593"/>
      <c r="AR50" s="564"/>
      <c r="AU50" s="486" t="str">
        <f>IFERROR(IF($D49="□",ROUNDDOWN($AO49/$AK$7,1),ROUNDDOWN($AO49/$AK$9,1)),"")</f>
        <v/>
      </c>
      <c r="AV50" s="486" t="str">
        <f>IFERROR(IF($D49="□",ROUNDDOWN($AN49/$AO$7,1),ROUNDDOWN($AN49/$AO$9,1)),"")</f>
        <v/>
      </c>
      <c r="AX50" s="486" t="str">
        <f>IFERROR(IF($D49="□",(VLOOKUP(F49,'[8]ますた君 '!$C:$E,3,FALSE)/($AK$7*4)),(VLOOKUP(F49,'[8]ますた君 '!$C:$E,3,FALSE)/($AK$9*4))),"")</f>
        <v/>
      </c>
      <c r="AY50" s="486" t="str">
        <f>IFERROR(IF($D49="□",(VLOOKUP(F49,'[8]ますた君 '!$C:$E,3,FALSE)/$AO$7),(VLOOKUP(F49,'[8]ますた君 '!$C:$E,3,FALSE)/$AO$9)),"")</f>
        <v/>
      </c>
    </row>
    <row r="51" spans="1:51" ht="12" customHeight="1">
      <c r="A51" s="568"/>
      <c r="B51" s="571"/>
      <c r="C51" s="574"/>
      <c r="D51" s="577"/>
      <c r="E51" s="580"/>
      <c r="F51" s="585"/>
      <c r="G51" s="586"/>
      <c r="H51" s="241" t="s">
        <v>374</v>
      </c>
      <c r="I51" s="239" t="str">
        <f>IFERROR(VLOOKUP(I49,'P1'!$B:$AP,31,FALSE),"")</f>
        <v/>
      </c>
      <c r="J51" s="239" t="str">
        <f>IFERROR(VLOOKUP(J49,'P1'!$B:$AP,31,FALSE),"")</f>
        <v/>
      </c>
      <c r="K51" s="239" t="str">
        <f>IFERROR(VLOOKUP(K49,'P1'!$B:$AP,31,FALSE),"")</f>
        <v/>
      </c>
      <c r="L51" s="239" t="str">
        <f>IFERROR(VLOOKUP(L49,'P1'!$B:$AP,31,FALSE),"")</f>
        <v/>
      </c>
      <c r="M51" s="239" t="str">
        <f>IFERROR(VLOOKUP(M49,'P1'!$B:$AP,31,FALSE),"")</f>
        <v/>
      </c>
      <c r="N51" s="239" t="str">
        <f>IFERROR(VLOOKUP(N49,'P1'!$B:$AP,31,FALSE),"")</f>
        <v/>
      </c>
      <c r="O51" s="239" t="str">
        <f>IFERROR(VLOOKUP(O49,'P1'!$B:$AP,31,FALSE),"")</f>
        <v/>
      </c>
      <c r="P51" s="239" t="str">
        <f>IFERROR(VLOOKUP(P49,'P1'!$B:$AP,31,FALSE),"")</f>
        <v/>
      </c>
      <c r="Q51" s="239" t="str">
        <f>IFERROR(VLOOKUP(Q49,'P1'!$B:$AP,31,FALSE),"")</f>
        <v/>
      </c>
      <c r="R51" s="239" t="str">
        <f>IFERROR(VLOOKUP(R49,'P1'!$B:$AP,31,FALSE),"")</f>
        <v/>
      </c>
      <c r="S51" s="239" t="str">
        <f>IFERROR(VLOOKUP(S49,'P1'!$B:$AP,31,FALSE),"")</f>
        <v/>
      </c>
      <c r="T51" s="239" t="str">
        <f>IFERROR(VLOOKUP(T49,'P1'!$B:$AP,31,FALSE),"")</f>
        <v/>
      </c>
      <c r="U51" s="239" t="str">
        <f>IFERROR(VLOOKUP(U49,'P1'!$B:$AP,31,FALSE),"")</f>
        <v/>
      </c>
      <c r="V51" s="239" t="str">
        <f>IFERROR(VLOOKUP(V49,'P1'!$B:$AP,31,FALSE),"")</f>
        <v/>
      </c>
      <c r="W51" s="239" t="str">
        <f>IFERROR(VLOOKUP(W49,'P1'!$B:$AP,31,FALSE),"")</f>
        <v/>
      </c>
      <c r="X51" s="239" t="str">
        <f>IFERROR(VLOOKUP(X49,'P1'!$B:$AP,31,FALSE),"")</f>
        <v/>
      </c>
      <c r="Y51" s="239" t="str">
        <f>IFERROR(VLOOKUP(Y49,'P1'!$B:$AP,31,FALSE),"")</f>
        <v/>
      </c>
      <c r="Z51" s="239" t="str">
        <f>IFERROR(VLOOKUP(Z49,'P1'!$B:$AP,31,FALSE),"")</f>
        <v/>
      </c>
      <c r="AA51" s="239" t="str">
        <f>IFERROR(VLOOKUP(AA49,'P1'!$B:$AP,31,FALSE),"")</f>
        <v/>
      </c>
      <c r="AB51" s="239" t="str">
        <f>IFERROR(VLOOKUP(AB49,'P1'!$B:$AP,31,FALSE),"")</f>
        <v/>
      </c>
      <c r="AC51" s="239" t="str">
        <f>IFERROR(VLOOKUP(AC49,'P1'!$B:$AP,31,FALSE),"")</f>
        <v/>
      </c>
      <c r="AD51" s="239" t="str">
        <f>IFERROR(VLOOKUP(AD49,'P1'!$B:$AP,31,FALSE),"")</f>
        <v/>
      </c>
      <c r="AE51" s="239" t="str">
        <f>IFERROR(VLOOKUP(AE49,'P1'!$B:$AP,31,FALSE),"")</f>
        <v/>
      </c>
      <c r="AF51" s="239" t="str">
        <f>IFERROR(VLOOKUP(AF49,'P1'!$B:$AP,31,FALSE),"")</f>
        <v/>
      </c>
      <c r="AG51" s="239" t="str">
        <f>IFERROR(VLOOKUP(AG49,'P1'!$B:$AP,31,FALSE),"")</f>
        <v/>
      </c>
      <c r="AH51" s="239" t="str">
        <f>IFERROR(VLOOKUP(AH49,'P1'!$B:$AP,31,FALSE),"")</f>
        <v/>
      </c>
      <c r="AI51" s="239" t="str">
        <f>IFERROR(VLOOKUP(AI49,'P1'!$B:$AP,31,FALSE),"")</f>
        <v/>
      </c>
      <c r="AJ51" s="239" t="str">
        <f>IFERROR(VLOOKUP(AJ49,'P1'!$B:$AP,31,FALSE),"")</f>
        <v/>
      </c>
      <c r="AK51" s="239" t="str">
        <f>IFERROR(VLOOKUP(AK49,'P1'!$B:$AP,31,FALSE),"")</f>
        <v/>
      </c>
      <c r="AL51" s="239" t="str">
        <f>IFERROR(VLOOKUP(AL49,'P1'!$B:$AP,31,FALSE),"")</f>
        <v/>
      </c>
      <c r="AM51" s="239" t="str">
        <f>IFERROR(VLOOKUP(AM49,'P1'!$B:$AP,31,FALSE),"")</f>
        <v/>
      </c>
      <c r="AN51" s="589"/>
      <c r="AO51" s="565"/>
      <c r="AP51" s="594"/>
      <c r="AQ51" s="595"/>
      <c r="AR51" s="565"/>
      <c r="AU51" s="487"/>
      <c r="AV51" s="487"/>
      <c r="AX51" s="487"/>
      <c r="AY51" s="487"/>
    </row>
    <row r="52" spans="1:51" ht="12" customHeight="1">
      <c r="A52" s="566">
        <v>11</v>
      </c>
      <c r="B52" s="569"/>
      <c r="C52" s="572"/>
      <c r="D52" s="575" t="s">
        <v>243</v>
      </c>
      <c r="E52" s="578"/>
      <c r="F52" s="581"/>
      <c r="G52" s="582"/>
      <c r="H52" s="236" t="s">
        <v>368</v>
      </c>
      <c r="I52" s="483"/>
      <c r="J52" s="483"/>
      <c r="K52" s="483"/>
      <c r="L52" s="483"/>
      <c r="M52" s="483"/>
      <c r="N52" s="483"/>
      <c r="O52" s="483"/>
      <c r="P52" s="483"/>
      <c r="Q52" s="483"/>
      <c r="R52" s="483"/>
      <c r="S52" s="483"/>
      <c r="T52" s="483"/>
      <c r="U52" s="483"/>
      <c r="V52" s="483"/>
      <c r="W52" s="483"/>
      <c r="X52" s="483"/>
      <c r="Y52" s="483"/>
      <c r="Z52" s="483"/>
      <c r="AA52" s="483"/>
      <c r="AB52" s="483"/>
      <c r="AC52" s="483"/>
      <c r="AD52" s="483"/>
      <c r="AE52" s="483"/>
      <c r="AF52" s="483"/>
      <c r="AG52" s="483"/>
      <c r="AH52" s="483"/>
      <c r="AI52" s="483"/>
      <c r="AJ52" s="483"/>
      <c r="AK52" s="483"/>
      <c r="AL52" s="483"/>
      <c r="AM52" s="483"/>
      <c r="AN52" s="587">
        <f>+SUM(I53:AM54)</f>
        <v>0</v>
      </c>
      <c r="AO52" s="563">
        <f>IF($AN$4="４週",AN52/4,AN52/(DAY(EOMONTH($I$20,0))/7))</f>
        <v>0</v>
      </c>
      <c r="AP52" s="590"/>
      <c r="AQ52" s="591"/>
      <c r="AR52" s="563" t="str">
        <f>IF(AN41="４週",AU53,AV53)</f>
        <v/>
      </c>
      <c r="AU52" s="485" t="s">
        <v>369</v>
      </c>
      <c r="AV52" s="485" t="s">
        <v>370</v>
      </c>
      <c r="AX52" s="485" t="s">
        <v>371</v>
      </c>
      <c r="AY52" s="485" t="s">
        <v>372</v>
      </c>
    </row>
    <row r="53" spans="1:51" ht="12" customHeight="1">
      <c r="A53" s="567"/>
      <c r="B53" s="570"/>
      <c r="C53" s="573"/>
      <c r="D53" s="576"/>
      <c r="E53" s="579"/>
      <c r="F53" s="583"/>
      <c r="G53" s="584"/>
      <c r="H53" s="238" t="s">
        <v>373</v>
      </c>
      <c r="I53" s="239" t="str">
        <f>IFERROR(VLOOKUP(I52,'P1'!$B:$AP,41,FALSE),"")</f>
        <v/>
      </c>
      <c r="J53" s="239" t="str">
        <f>IFERROR(VLOOKUP(J52,'P1'!$B:$AP,41,FALSE),"")</f>
        <v/>
      </c>
      <c r="K53" s="239" t="str">
        <f>IFERROR(VLOOKUP(K52,'P1'!$B:$AP,41,FALSE),"")</f>
        <v/>
      </c>
      <c r="L53" s="239" t="str">
        <f>IFERROR(VLOOKUP(L52,'P1'!$B:$AP,41,FALSE),"")</f>
        <v/>
      </c>
      <c r="M53" s="239" t="str">
        <f>IFERROR(VLOOKUP(M52,'P1'!$B:$AP,41,FALSE),"")</f>
        <v/>
      </c>
      <c r="N53" s="239" t="str">
        <f>IFERROR(VLOOKUP(N52,'P1'!$B:$AP,41,FALSE),"")</f>
        <v/>
      </c>
      <c r="O53" s="239" t="str">
        <f>IFERROR(VLOOKUP(O52,'P1'!$B:$AP,41,FALSE),"")</f>
        <v/>
      </c>
      <c r="P53" s="239" t="str">
        <f>IFERROR(VLOOKUP(P52,'P1'!$B:$AP,41,FALSE),"")</f>
        <v/>
      </c>
      <c r="Q53" s="239" t="str">
        <f>IFERROR(VLOOKUP(Q52,'P1'!$B:$AP,41,FALSE),"")</f>
        <v/>
      </c>
      <c r="R53" s="239" t="str">
        <f>IFERROR(VLOOKUP(R52,'P1'!$B:$AP,41,FALSE),"")</f>
        <v/>
      </c>
      <c r="S53" s="239" t="str">
        <f>IFERROR(VLOOKUP(S52,'P1'!$B:$AP,41,FALSE),"")</f>
        <v/>
      </c>
      <c r="T53" s="239" t="str">
        <f>IFERROR(VLOOKUP(T52,'P1'!$B:$AP,41,FALSE),"")</f>
        <v/>
      </c>
      <c r="U53" s="239" t="str">
        <f>IFERROR(VLOOKUP(U52,'P1'!$B:$AP,41,FALSE),"")</f>
        <v/>
      </c>
      <c r="V53" s="239" t="str">
        <f>IFERROR(VLOOKUP(V52,'P1'!$B:$AP,41,FALSE),"")</f>
        <v/>
      </c>
      <c r="W53" s="239" t="str">
        <f>IFERROR(VLOOKUP(W52,'P1'!$B:$AP,41,FALSE),"")</f>
        <v/>
      </c>
      <c r="X53" s="239" t="str">
        <f>IFERROR(VLOOKUP(X52,'P1'!$B:$AP,41,FALSE),"")</f>
        <v/>
      </c>
      <c r="Y53" s="239" t="str">
        <f>IFERROR(VLOOKUP(Y52,'P1'!$B:$AP,41,FALSE),"")</f>
        <v/>
      </c>
      <c r="Z53" s="239" t="str">
        <f>IFERROR(VLOOKUP(Z52,'P1'!$B:$AP,41,FALSE),"")</f>
        <v/>
      </c>
      <c r="AA53" s="239" t="str">
        <f>IFERROR(VLOOKUP(AA52,'P1'!$B:$AP,41,FALSE),"")</f>
        <v/>
      </c>
      <c r="AB53" s="239" t="str">
        <f>IFERROR(VLOOKUP(AB52,'P1'!$B:$AP,41,FALSE),"")</f>
        <v/>
      </c>
      <c r="AC53" s="239" t="str">
        <f>IFERROR(VLOOKUP(AC52,'P1'!$B:$AP,41,FALSE),"")</f>
        <v/>
      </c>
      <c r="AD53" s="239" t="str">
        <f>IFERROR(VLOOKUP(AD52,'P1'!$B:$AP,41,FALSE),"")</f>
        <v/>
      </c>
      <c r="AE53" s="239" t="str">
        <f>IFERROR(VLOOKUP(AE52,'P1'!$B:$AP,41,FALSE),"")</f>
        <v/>
      </c>
      <c r="AF53" s="239" t="str">
        <f>IFERROR(VLOOKUP(AF52,'P1'!$B:$AP,41,FALSE),"")</f>
        <v/>
      </c>
      <c r="AG53" s="239" t="str">
        <f>IFERROR(VLOOKUP(AG52,'P1'!$B:$AP,41,FALSE),"")</f>
        <v/>
      </c>
      <c r="AH53" s="239" t="str">
        <f>IFERROR(VLOOKUP(AH52,'P1'!$B:$AP,41,FALSE),"")</f>
        <v/>
      </c>
      <c r="AI53" s="239" t="str">
        <f>IFERROR(VLOOKUP(AI52,'P1'!$B:$AP,41,FALSE),"")</f>
        <v/>
      </c>
      <c r="AJ53" s="239" t="str">
        <f>IFERROR(VLOOKUP(AJ52,'P1'!$B:$AP,41,FALSE),"")</f>
        <v/>
      </c>
      <c r="AK53" s="239" t="str">
        <f>IFERROR(VLOOKUP(AK52,'P1'!$B:$AP,41,FALSE),"")</f>
        <v/>
      </c>
      <c r="AL53" s="239" t="str">
        <f>IFERROR(VLOOKUP(AL52,'P1'!$B:$AP,41,FALSE),"")</f>
        <v/>
      </c>
      <c r="AM53" s="239" t="str">
        <f>IFERROR(VLOOKUP(AM52,'P1'!$B:$AP,41,FALSE),"")</f>
        <v/>
      </c>
      <c r="AN53" s="588"/>
      <c r="AO53" s="564"/>
      <c r="AP53" s="592"/>
      <c r="AQ53" s="593"/>
      <c r="AR53" s="564"/>
      <c r="AU53" s="486" t="str">
        <f>IFERROR(IF($D52="□",ROUNDDOWN($AO52/$AK$7,1),ROUNDDOWN($AO52/$AK$9,1)),"")</f>
        <v/>
      </c>
      <c r="AV53" s="486" t="str">
        <f>IFERROR(IF($D52="□",ROUNDDOWN($AN52/$AO$7,1),ROUNDDOWN($AN52/$AO$9,1)),"")</f>
        <v/>
      </c>
      <c r="AX53" s="486" t="str">
        <f>IFERROR(IF($D52="□",(VLOOKUP(F52,'[8]ますた君 '!$C:$E,3,FALSE)/($AK$7*4)),(VLOOKUP(F52,'[8]ますた君 '!$C:$E,3,FALSE)/($AK$9*4))),"")</f>
        <v/>
      </c>
      <c r="AY53" s="486" t="str">
        <f>IFERROR(IF($D52="□",(VLOOKUP(F52,'[8]ますた君 '!$C:$E,3,FALSE)/$AO$7),(VLOOKUP(F52,'[8]ますた君 '!$C:$E,3,FALSE)/$AO$9)),"")</f>
        <v/>
      </c>
    </row>
    <row r="54" spans="1:51" ht="12" customHeight="1">
      <c r="A54" s="568"/>
      <c r="B54" s="571"/>
      <c r="C54" s="574"/>
      <c r="D54" s="577"/>
      <c r="E54" s="580"/>
      <c r="F54" s="585"/>
      <c r="G54" s="586"/>
      <c r="H54" s="241" t="s">
        <v>374</v>
      </c>
      <c r="I54" s="239" t="str">
        <f>IFERROR(VLOOKUP(I52,'P1'!$B:$AP,31,FALSE),"")</f>
        <v/>
      </c>
      <c r="J54" s="239" t="str">
        <f>IFERROR(VLOOKUP(J52,'P1'!$B:$AP,31,FALSE),"")</f>
        <v/>
      </c>
      <c r="K54" s="239" t="str">
        <f>IFERROR(VLOOKUP(K52,'P1'!$B:$AP,31,FALSE),"")</f>
        <v/>
      </c>
      <c r="L54" s="239" t="str">
        <f>IFERROR(VLOOKUP(L52,'P1'!$B:$AP,31,FALSE),"")</f>
        <v/>
      </c>
      <c r="M54" s="239" t="str">
        <f>IFERROR(VLOOKUP(M52,'P1'!$B:$AP,31,FALSE),"")</f>
        <v/>
      </c>
      <c r="N54" s="239" t="str">
        <f>IFERROR(VLOOKUP(N52,'P1'!$B:$AP,31,FALSE),"")</f>
        <v/>
      </c>
      <c r="O54" s="239" t="str">
        <f>IFERROR(VLOOKUP(O52,'P1'!$B:$AP,31,FALSE),"")</f>
        <v/>
      </c>
      <c r="P54" s="239" t="str">
        <f>IFERROR(VLOOKUP(P52,'P1'!$B:$AP,31,FALSE),"")</f>
        <v/>
      </c>
      <c r="Q54" s="239" t="str">
        <f>IFERROR(VLOOKUP(Q52,'P1'!$B:$AP,31,FALSE),"")</f>
        <v/>
      </c>
      <c r="R54" s="239" t="str">
        <f>IFERROR(VLOOKUP(R52,'P1'!$B:$AP,31,FALSE),"")</f>
        <v/>
      </c>
      <c r="S54" s="239" t="str">
        <f>IFERROR(VLOOKUP(S52,'P1'!$B:$AP,31,FALSE),"")</f>
        <v/>
      </c>
      <c r="T54" s="239" t="str">
        <f>IFERROR(VLOOKUP(T52,'P1'!$B:$AP,31,FALSE),"")</f>
        <v/>
      </c>
      <c r="U54" s="239" t="str">
        <f>IFERROR(VLOOKUP(U52,'P1'!$B:$AP,31,FALSE),"")</f>
        <v/>
      </c>
      <c r="V54" s="239" t="str">
        <f>IFERROR(VLOOKUP(V52,'P1'!$B:$AP,31,FALSE),"")</f>
        <v/>
      </c>
      <c r="W54" s="239" t="str">
        <f>IFERROR(VLOOKUP(W52,'P1'!$B:$AP,31,FALSE),"")</f>
        <v/>
      </c>
      <c r="X54" s="239" t="str">
        <f>IFERROR(VLOOKUP(X52,'P1'!$B:$AP,31,FALSE),"")</f>
        <v/>
      </c>
      <c r="Y54" s="239" t="str">
        <f>IFERROR(VLOOKUP(Y52,'P1'!$B:$AP,31,FALSE),"")</f>
        <v/>
      </c>
      <c r="Z54" s="239" t="str">
        <f>IFERROR(VLOOKUP(Z52,'P1'!$B:$AP,31,FALSE),"")</f>
        <v/>
      </c>
      <c r="AA54" s="239" t="str">
        <f>IFERROR(VLOOKUP(AA52,'P1'!$B:$AP,31,FALSE),"")</f>
        <v/>
      </c>
      <c r="AB54" s="239" t="str">
        <f>IFERROR(VLOOKUP(AB52,'P1'!$B:$AP,31,FALSE),"")</f>
        <v/>
      </c>
      <c r="AC54" s="239" t="str">
        <f>IFERROR(VLOOKUP(AC52,'P1'!$B:$AP,31,FALSE),"")</f>
        <v/>
      </c>
      <c r="AD54" s="239" t="str">
        <f>IFERROR(VLOOKUP(AD52,'P1'!$B:$AP,31,FALSE),"")</f>
        <v/>
      </c>
      <c r="AE54" s="239" t="str">
        <f>IFERROR(VLOOKUP(AE52,'P1'!$B:$AP,31,FALSE),"")</f>
        <v/>
      </c>
      <c r="AF54" s="239" t="str">
        <f>IFERROR(VLOOKUP(AF52,'P1'!$B:$AP,31,FALSE),"")</f>
        <v/>
      </c>
      <c r="AG54" s="239" t="str">
        <f>IFERROR(VLOOKUP(AG52,'P1'!$B:$AP,31,FALSE),"")</f>
        <v/>
      </c>
      <c r="AH54" s="239" t="str">
        <f>IFERROR(VLOOKUP(AH52,'P1'!$B:$AP,31,FALSE),"")</f>
        <v/>
      </c>
      <c r="AI54" s="239" t="str">
        <f>IFERROR(VLOOKUP(AI52,'P1'!$B:$AP,31,FALSE),"")</f>
        <v/>
      </c>
      <c r="AJ54" s="239" t="str">
        <f>IFERROR(VLOOKUP(AJ52,'P1'!$B:$AP,31,FALSE),"")</f>
        <v/>
      </c>
      <c r="AK54" s="239" t="str">
        <f>IFERROR(VLOOKUP(AK52,'P1'!$B:$AP,31,FALSE),"")</f>
        <v/>
      </c>
      <c r="AL54" s="239" t="str">
        <f>IFERROR(VLOOKUP(AL52,'P1'!$B:$AP,31,FALSE),"")</f>
        <v/>
      </c>
      <c r="AM54" s="239" t="str">
        <f>IFERROR(VLOOKUP(AM52,'P1'!$B:$AP,31,FALSE),"")</f>
        <v/>
      </c>
      <c r="AN54" s="589"/>
      <c r="AO54" s="565"/>
      <c r="AP54" s="594"/>
      <c r="AQ54" s="595"/>
      <c r="AR54" s="565"/>
      <c r="AU54" s="487"/>
      <c r="AV54" s="487"/>
      <c r="AX54" s="487"/>
      <c r="AY54" s="487"/>
    </row>
    <row r="55" spans="1:51" ht="12" customHeight="1">
      <c r="A55" s="566">
        <v>12</v>
      </c>
      <c r="B55" s="569"/>
      <c r="C55" s="572"/>
      <c r="D55" s="575" t="s">
        <v>243</v>
      </c>
      <c r="E55" s="578"/>
      <c r="F55" s="581"/>
      <c r="G55" s="582"/>
      <c r="H55" s="236" t="s">
        <v>368</v>
      </c>
      <c r="I55" s="483"/>
      <c r="J55" s="483"/>
      <c r="K55" s="483"/>
      <c r="L55" s="483"/>
      <c r="M55" s="483"/>
      <c r="N55" s="483"/>
      <c r="O55" s="483"/>
      <c r="P55" s="483"/>
      <c r="Q55" s="483"/>
      <c r="R55" s="483"/>
      <c r="S55" s="483"/>
      <c r="T55" s="483"/>
      <c r="U55" s="483"/>
      <c r="V55" s="483"/>
      <c r="W55" s="483"/>
      <c r="X55" s="483"/>
      <c r="Y55" s="483"/>
      <c r="Z55" s="483"/>
      <c r="AA55" s="483"/>
      <c r="AB55" s="483"/>
      <c r="AC55" s="483"/>
      <c r="AD55" s="483"/>
      <c r="AE55" s="483"/>
      <c r="AF55" s="483"/>
      <c r="AG55" s="483"/>
      <c r="AH55" s="483"/>
      <c r="AI55" s="483"/>
      <c r="AJ55" s="483"/>
      <c r="AK55" s="483"/>
      <c r="AL55" s="483"/>
      <c r="AM55" s="483"/>
      <c r="AN55" s="587">
        <f>+SUM(I56:AM57)</f>
        <v>0</v>
      </c>
      <c r="AO55" s="563">
        <f>IF($AN$4="４週",AN55/4,AN55/(DAY(EOMONTH($I$20,0))/7))</f>
        <v>0</v>
      </c>
      <c r="AP55" s="590"/>
      <c r="AQ55" s="591"/>
      <c r="AR55" s="563" t="str">
        <f>IF(AN44="４週",AU56,AV56)</f>
        <v/>
      </c>
      <c r="AU55" s="485" t="s">
        <v>369</v>
      </c>
      <c r="AV55" s="485" t="s">
        <v>370</v>
      </c>
      <c r="AX55" s="485" t="s">
        <v>371</v>
      </c>
      <c r="AY55" s="485" t="s">
        <v>372</v>
      </c>
    </row>
    <row r="56" spans="1:51" ht="12" customHeight="1">
      <c r="A56" s="567"/>
      <c r="B56" s="570"/>
      <c r="C56" s="573"/>
      <c r="D56" s="576"/>
      <c r="E56" s="579"/>
      <c r="F56" s="583"/>
      <c r="G56" s="584"/>
      <c r="H56" s="238" t="s">
        <v>373</v>
      </c>
      <c r="I56" s="239" t="str">
        <f>IFERROR(VLOOKUP(I55,'P1'!$B:$AP,41,FALSE),"")</f>
        <v/>
      </c>
      <c r="J56" s="239" t="str">
        <f>IFERROR(VLOOKUP(J55,'P1'!$B:$AP,41,FALSE),"")</f>
        <v/>
      </c>
      <c r="K56" s="239" t="str">
        <f>IFERROR(VLOOKUP(K55,'P1'!$B:$AP,41,FALSE),"")</f>
        <v/>
      </c>
      <c r="L56" s="239" t="str">
        <f>IFERROR(VLOOKUP(L55,'P1'!$B:$AP,41,FALSE),"")</f>
        <v/>
      </c>
      <c r="M56" s="239" t="str">
        <f>IFERROR(VLOOKUP(M55,'P1'!$B:$AP,41,FALSE),"")</f>
        <v/>
      </c>
      <c r="N56" s="239" t="str">
        <f>IFERROR(VLOOKUP(N55,'P1'!$B:$AP,41,FALSE),"")</f>
        <v/>
      </c>
      <c r="O56" s="239" t="str">
        <f>IFERROR(VLOOKUP(O55,'P1'!$B:$AP,41,FALSE),"")</f>
        <v/>
      </c>
      <c r="P56" s="239" t="str">
        <f>IFERROR(VLOOKUP(P55,'P1'!$B:$AP,41,FALSE),"")</f>
        <v/>
      </c>
      <c r="Q56" s="239" t="str">
        <f>IFERROR(VLOOKUP(Q55,'P1'!$B:$AP,41,FALSE),"")</f>
        <v/>
      </c>
      <c r="R56" s="239" t="str">
        <f>IFERROR(VLOOKUP(R55,'P1'!$B:$AP,41,FALSE),"")</f>
        <v/>
      </c>
      <c r="S56" s="239" t="str">
        <f>IFERROR(VLOOKUP(S55,'P1'!$B:$AP,41,FALSE),"")</f>
        <v/>
      </c>
      <c r="T56" s="239" t="str">
        <f>IFERROR(VLOOKUP(T55,'P1'!$B:$AP,41,FALSE),"")</f>
        <v/>
      </c>
      <c r="U56" s="239" t="str">
        <f>IFERROR(VLOOKUP(U55,'P1'!$B:$AP,41,FALSE),"")</f>
        <v/>
      </c>
      <c r="V56" s="239" t="str">
        <f>IFERROR(VLOOKUP(V55,'P1'!$B:$AP,41,FALSE),"")</f>
        <v/>
      </c>
      <c r="W56" s="239" t="str">
        <f>IFERROR(VLOOKUP(W55,'P1'!$B:$AP,41,FALSE),"")</f>
        <v/>
      </c>
      <c r="X56" s="239" t="str">
        <f>IFERROR(VLOOKUP(X55,'P1'!$B:$AP,41,FALSE),"")</f>
        <v/>
      </c>
      <c r="Y56" s="239" t="str">
        <f>IFERROR(VLOOKUP(Y55,'P1'!$B:$AP,41,FALSE),"")</f>
        <v/>
      </c>
      <c r="Z56" s="239" t="str">
        <f>IFERROR(VLOOKUP(Z55,'P1'!$B:$AP,41,FALSE),"")</f>
        <v/>
      </c>
      <c r="AA56" s="239" t="str">
        <f>IFERROR(VLOOKUP(AA55,'P1'!$B:$AP,41,FALSE),"")</f>
        <v/>
      </c>
      <c r="AB56" s="239" t="str">
        <f>IFERROR(VLOOKUP(AB55,'P1'!$B:$AP,41,FALSE),"")</f>
        <v/>
      </c>
      <c r="AC56" s="239" t="str">
        <f>IFERROR(VLOOKUP(AC55,'P1'!$B:$AP,41,FALSE),"")</f>
        <v/>
      </c>
      <c r="AD56" s="239" t="str">
        <f>IFERROR(VLOOKUP(AD55,'P1'!$B:$AP,41,FALSE),"")</f>
        <v/>
      </c>
      <c r="AE56" s="239" t="str">
        <f>IFERROR(VLOOKUP(AE55,'P1'!$B:$AP,41,FALSE),"")</f>
        <v/>
      </c>
      <c r="AF56" s="239" t="str">
        <f>IFERROR(VLOOKUP(AF55,'P1'!$B:$AP,41,FALSE),"")</f>
        <v/>
      </c>
      <c r="AG56" s="239" t="str">
        <f>IFERROR(VLOOKUP(AG55,'P1'!$B:$AP,41,FALSE),"")</f>
        <v/>
      </c>
      <c r="AH56" s="239" t="str">
        <f>IFERROR(VLOOKUP(AH55,'P1'!$B:$AP,41,FALSE),"")</f>
        <v/>
      </c>
      <c r="AI56" s="239" t="str">
        <f>IFERROR(VLOOKUP(AI55,'P1'!$B:$AP,41,FALSE),"")</f>
        <v/>
      </c>
      <c r="AJ56" s="239" t="str">
        <f>IFERROR(VLOOKUP(AJ55,'P1'!$B:$AP,41,FALSE),"")</f>
        <v/>
      </c>
      <c r="AK56" s="239" t="str">
        <f>IFERROR(VLOOKUP(AK55,'P1'!$B:$AP,41,FALSE),"")</f>
        <v/>
      </c>
      <c r="AL56" s="239" t="str">
        <f>IFERROR(VLOOKUP(AL55,'P1'!$B:$AP,41,FALSE),"")</f>
        <v/>
      </c>
      <c r="AM56" s="239" t="str">
        <f>IFERROR(VLOOKUP(AM55,'P1'!$B:$AP,41,FALSE),"")</f>
        <v/>
      </c>
      <c r="AN56" s="588"/>
      <c r="AO56" s="564"/>
      <c r="AP56" s="592"/>
      <c r="AQ56" s="593"/>
      <c r="AR56" s="564"/>
      <c r="AU56" s="486" t="str">
        <f>IFERROR(IF($D55="□",ROUNDDOWN($AO55/$AK$7,1),ROUNDDOWN($AO55/$AK$9,1)),"")</f>
        <v/>
      </c>
      <c r="AV56" s="486" t="str">
        <f>IFERROR(IF($D55="□",ROUNDDOWN($AN55/$AO$7,1),ROUNDDOWN($AN55/$AO$9,1)),"")</f>
        <v/>
      </c>
      <c r="AX56" s="486" t="str">
        <f>IFERROR(IF($D55="□",(VLOOKUP(F55,'[8]ますた君 '!$C:$E,3,FALSE)/($AK$7*4)),(VLOOKUP(F55,'[8]ますた君 '!$C:$E,3,FALSE)/($AK$9*4))),"")</f>
        <v/>
      </c>
      <c r="AY56" s="486" t="str">
        <f>IFERROR(IF($D55="□",(VLOOKUP(F55,'[8]ますた君 '!$C:$E,3,FALSE)/$AO$7),(VLOOKUP(F55,'[8]ますた君 '!$C:$E,3,FALSE)/$AO$9)),"")</f>
        <v/>
      </c>
    </row>
    <row r="57" spans="1:51" ht="12" customHeight="1">
      <c r="A57" s="568"/>
      <c r="B57" s="571"/>
      <c r="C57" s="574"/>
      <c r="D57" s="577"/>
      <c r="E57" s="580"/>
      <c r="F57" s="585"/>
      <c r="G57" s="586"/>
      <c r="H57" s="241" t="s">
        <v>374</v>
      </c>
      <c r="I57" s="239" t="str">
        <f>IFERROR(VLOOKUP(I55,'P1'!$B:$AP,31,FALSE),"")</f>
        <v/>
      </c>
      <c r="J57" s="239" t="str">
        <f>IFERROR(VLOOKUP(J55,'P1'!$B:$AP,31,FALSE),"")</f>
        <v/>
      </c>
      <c r="K57" s="239" t="str">
        <f>IFERROR(VLOOKUP(K55,'P1'!$B:$AP,31,FALSE),"")</f>
        <v/>
      </c>
      <c r="L57" s="239" t="str">
        <f>IFERROR(VLOOKUP(L55,'P1'!$B:$AP,31,FALSE),"")</f>
        <v/>
      </c>
      <c r="M57" s="239" t="str">
        <f>IFERROR(VLOOKUP(M55,'P1'!$B:$AP,31,FALSE),"")</f>
        <v/>
      </c>
      <c r="N57" s="239" t="str">
        <f>IFERROR(VLOOKUP(N55,'P1'!$B:$AP,31,FALSE),"")</f>
        <v/>
      </c>
      <c r="O57" s="239" t="str">
        <f>IFERROR(VLOOKUP(O55,'P1'!$B:$AP,31,FALSE),"")</f>
        <v/>
      </c>
      <c r="P57" s="239" t="str">
        <f>IFERROR(VLOOKUP(P55,'P1'!$B:$AP,31,FALSE),"")</f>
        <v/>
      </c>
      <c r="Q57" s="239" t="str">
        <f>IFERROR(VLOOKUP(Q55,'P1'!$B:$AP,31,FALSE),"")</f>
        <v/>
      </c>
      <c r="R57" s="239" t="str">
        <f>IFERROR(VLOOKUP(R55,'P1'!$B:$AP,31,FALSE),"")</f>
        <v/>
      </c>
      <c r="S57" s="239" t="str">
        <f>IFERROR(VLOOKUP(S55,'P1'!$B:$AP,31,FALSE),"")</f>
        <v/>
      </c>
      <c r="T57" s="239" t="str">
        <f>IFERROR(VLOOKUP(T55,'P1'!$B:$AP,31,FALSE),"")</f>
        <v/>
      </c>
      <c r="U57" s="239" t="str">
        <f>IFERROR(VLOOKUP(U55,'P1'!$B:$AP,31,FALSE),"")</f>
        <v/>
      </c>
      <c r="V57" s="239" t="str">
        <f>IFERROR(VLOOKUP(V55,'P1'!$B:$AP,31,FALSE),"")</f>
        <v/>
      </c>
      <c r="W57" s="239" t="str">
        <f>IFERROR(VLOOKUP(W55,'P1'!$B:$AP,31,FALSE),"")</f>
        <v/>
      </c>
      <c r="X57" s="239" t="str">
        <f>IFERROR(VLOOKUP(X55,'P1'!$B:$AP,31,FALSE),"")</f>
        <v/>
      </c>
      <c r="Y57" s="239" t="str">
        <f>IFERROR(VLOOKUP(Y55,'P1'!$B:$AP,31,FALSE),"")</f>
        <v/>
      </c>
      <c r="Z57" s="239" t="str">
        <f>IFERROR(VLOOKUP(Z55,'P1'!$B:$AP,31,FALSE),"")</f>
        <v/>
      </c>
      <c r="AA57" s="239" t="str">
        <f>IFERROR(VLOOKUP(AA55,'P1'!$B:$AP,31,FALSE),"")</f>
        <v/>
      </c>
      <c r="AB57" s="239" t="str">
        <f>IFERROR(VLOOKUP(AB55,'P1'!$B:$AP,31,FALSE),"")</f>
        <v/>
      </c>
      <c r="AC57" s="239" t="str">
        <f>IFERROR(VLOOKUP(AC55,'P1'!$B:$AP,31,FALSE),"")</f>
        <v/>
      </c>
      <c r="AD57" s="239" t="str">
        <f>IFERROR(VLOOKUP(AD55,'P1'!$B:$AP,31,FALSE),"")</f>
        <v/>
      </c>
      <c r="AE57" s="239" t="str">
        <f>IFERROR(VLOOKUP(AE55,'P1'!$B:$AP,31,FALSE),"")</f>
        <v/>
      </c>
      <c r="AF57" s="239" t="str">
        <f>IFERROR(VLOOKUP(AF55,'P1'!$B:$AP,31,FALSE),"")</f>
        <v/>
      </c>
      <c r="AG57" s="239" t="str">
        <f>IFERROR(VLOOKUP(AG55,'P1'!$B:$AP,31,FALSE),"")</f>
        <v/>
      </c>
      <c r="AH57" s="239" t="str">
        <f>IFERROR(VLOOKUP(AH55,'P1'!$B:$AP,31,FALSE),"")</f>
        <v/>
      </c>
      <c r="AI57" s="239" t="str">
        <f>IFERROR(VLOOKUP(AI55,'P1'!$B:$AP,31,FALSE),"")</f>
        <v/>
      </c>
      <c r="AJ57" s="239" t="str">
        <f>IFERROR(VLOOKUP(AJ55,'P1'!$B:$AP,31,FALSE),"")</f>
        <v/>
      </c>
      <c r="AK57" s="239" t="str">
        <f>IFERROR(VLOOKUP(AK55,'P1'!$B:$AP,31,FALSE),"")</f>
        <v/>
      </c>
      <c r="AL57" s="239" t="str">
        <f>IFERROR(VLOOKUP(AL55,'P1'!$B:$AP,31,FALSE),"")</f>
        <v/>
      </c>
      <c r="AM57" s="239" t="str">
        <f>IFERROR(VLOOKUP(AM55,'P1'!$B:$AP,31,FALSE),"")</f>
        <v/>
      </c>
      <c r="AN57" s="589"/>
      <c r="AO57" s="565"/>
      <c r="AP57" s="594"/>
      <c r="AQ57" s="595"/>
      <c r="AR57" s="565"/>
      <c r="AU57" s="487"/>
      <c r="AV57" s="487"/>
      <c r="AX57" s="487"/>
      <c r="AY57" s="487"/>
    </row>
    <row r="58" spans="1:51" ht="12" customHeight="1">
      <c r="A58" s="566">
        <v>13</v>
      </c>
      <c r="B58" s="569"/>
      <c r="C58" s="572"/>
      <c r="D58" s="575" t="s">
        <v>243</v>
      </c>
      <c r="E58" s="578"/>
      <c r="F58" s="581"/>
      <c r="G58" s="582"/>
      <c r="H58" s="236" t="s">
        <v>368</v>
      </c>
      <c r="I58" s="483"/>
      <c r="J58" s="483"/>
      <c r="K58" s="483"/>
      <c r="L58" s="483"/>
      <c r="M58" s="483"/>
      <c r="N58" s="483"/>
      <c r="O58" s="483"/>
      <c r="P58" s="483"/>
      <c r="Q58" s="483"/>
      <c r="R58" s="483"/>
      <c r="S58" s="483"/>
      <c r="T58" s="483"/>
      <c r="U58" s="483"/>
      <c r="V58" s="483"/>
      <c r="W58" s="483"/>
      <c r="X58" s="483"/>
      <c r="Y58" s="483"/>
      <c r="Z58" s="483"/>
      <c r="AA58" s="483"/>
      <c r="AB58" s="483"/>
      <c r="AC58" s="483"/>
      <c r="AD58" s="483"/>
      <c r="AE58" s="483"/>
      <c r="AF58" s="483"/>
      <c r="AG58" s="483"/>
      <c r="AH58" s="483"/>
      <c r="AI58" s="483"/>
      <c r="AJ58" s="483"/>
      <c r="AK58" s="483"/>
      <c r="AL58" s="483"/>
      <c r="AM58" s="483"/>
      <c r="AN58" s="587">
        <f>+SUM(I59:AM60)</f>
        <v>0</v>
      </c>
      <c r="AO58" s="563">
        <f>IF($AN$4="４週",AN58/4,AN58/(DAY(EOMONTH($I$20,0))/7))</f>
        <v>0</v>
      </c>
      <c r="AP58" s="590"/>
      <c r="AQ58" s="591"/>
      <c r="AR58" s="563" t="str">
        <f>IF(AN47="４週",AU59,AV59)</f>
        <v/>
      </c>
      <c r="AU58" s="485" t="s">
        <v>369</v>
      </c>
      <c r="AV58" s="485" t="s">
        <v>370</v>
      </c>
      <c r="AX58" s="485" t="s">
        <v>371</v>
      </c>
      <c r="AY58" s="485" t="s">
        <v>372</v>
      </c>
    </row>
    <row r="59" spans="1:51" ht="12" customHeight="1">
      <c r="A59" s="567"/>
      <c r="B59" s="570"/>
      <c r="C59" s="573"/>
      <c r="D59" s="576"/>
      <c r="E59" s="579"/>
      <c r="F59" s="583"/>
      <c r="G59" s="584"/>
      <c r="H59" s="238" t="s">
        <v>373</v>
      </c>
      <c r="I59" s="239" t="str">
        <f>IFERROR(VLOOKUP(I58,'P1'!$B:$AP,41,FALSE),"")</f>
        <v/>
      </c>
      <c r="J59" s="239" t="str">
        <f>IFERROR(VLOOKUP(J58,'P1'!$B:$AP,41,FALSE),"")</f>
        <v/>
      </c>
      <c r="K59" s="239" t="str">
        <f>IFERROR(VLOOKUP(K58,'P1'!$B:$AP,41,FALSE),"")</f>
        <v/>
      </c>
      <c r="L59" s="239" t="str">
        <f>IFERROR(VLOOKUP(L58,'P1'!$B:$AP,41,FALSE),"")</f>
        <v/>
      </c>
      <c r="M59" s="239" t="str">
        <f>IFERROR(VLOOKUP(M58,'P1'!$B:$AP,41,FALSE),"")</f>
        <v/>
      </c>
      <c r="N59" s="239" t="str">
        <f>IFERROR(VLOOKUP(N58,'P1'!$B:$AP,41,FALSE),"")</f>
        <v/>
      </c>
      <c r="O59" s="239" t="str">
        <f>IFERROR(VLOOKUP(O58,'P1'!$B:$AP,41,FALSE),"")</f>
        <v/>
      </c>
      <c r="P59" s="239" t="str">
        <f>IFERROR(VLOOKUP(P58,'P1'!$B:$AP,41,FALSE),"")</f>
        <v/>
      </c>
      <c r="Q59" s="239" t="str">
        <f>IFERROR(VLOOKUP(Q58,'P1'!$B:$AP,41,FALSE),"")</f>
        <v/>
      </c>
      <c r="R59" s="239" t="str">
        <f>IFERROR(VLOOKUP(R58,'P1'!$B:$AP,41,FALSE),"")</f>
        <v/>
      </c>
      <c r="S59" s="239" t="str">
        <f>IFERROR(VLOOKUP(S58,'P1'!$B:$AP,41,FALSE),"")</f>
        <v/>
      </c>
      <c r="T59" s="239" t="str">
        <f>IFERROR(VLOOKUP(T58,'P1'!$B:$AP,41,FALSE),"")</f>
        <v/>
      </c>
      <c r="U59" s="239" t="str">
        <f>IFERROR(VLOOKUP(U58,'P1'!$B:$AP,41,FALSE),"")</f>
        <v/>
      </c>
      <c r="V59" s="239" t="str">
        <f>IFERROR(VLOOKUP(V58,'P1'!$B:$AP,41,FALSE),"")</f>
        <v/>
      </c>
      <c r="W59" s="239" t="str">
        <f>IFERROR(VLOOKUP(W58,'P1'!$B:$AP,41,FALSE),"")</f>
        <v/>
      </c>
      <c r="X59" s="239" t="str">
        <f>IFERROR(VLOOKUP(X58,'P1'!$B:$AP,41,FALSE),"")</f>
        <v/>
      </c>
      <c r="Y59" s="239" t="str">
        <f>IFERROR(VLOOKUP(Y58,'P1'!$B:$AP,41,FALSE),"")</f>
        <v/>
      </c>
      <c r="Z59" s="239" t="str">
        <f>IFERROR(VLOOKUP(Z58,'P1'!$B:$AP,41,FALSE),"")</f>
        <v/>
      </c>
      <c r="AA59" s="239" t="str">
        <f>IFERROR(VLOOKUP(AA58,'P1'!$B:$AP,41,FALSE),"")</f>
        <v/>
      </c>
      <c r="AB59" s="239" t="str">
        <f>IFERROR(VLOOKUP(AB58,'P1'!$B:$AP,41,FALSE),"")</f>
        <v/>
      </c>
      <c r="AC59" s="239" t="str">
        <f>IFERROR(VLOOKUP(AC58,'P1'!$B:$AP,41,FALSE),"")</f>
        <v/>
      </c>
      <c r="AD59" s="239" t="str">
        <f>IFERROR(VLOOKUP(AD58,'P1'!$B:$AP,41,FALSE),"")</f>
        <v/>
      </c>
      <c r="AE59" s="239" t="str">
        <f>IFERROR(VLOOKUP(AE58,'P1'!$B:$AP,41,FALSE),"")</f>
        <v/>
      </c>
      <c r="AF59" s="239" t="str">
        <f>IFERROR(VLOOKUP(AF58,'P1'!$B:$AP,41,FALSE),"")</f>
        <v/>
      </c>
      <c r="AG59" s="239" t="str">
        <f>IFERROR(VLOOKUP(AG58,'P1'!$B:$AP,41,FALSE),"")</f>
        <v/>
      </c>
      <c r="AH59" s="239" t="str">
        <f>IFERROR(VLOOKUP(AH58,'P1'!$B:$AP,41,FALSE),"")</f>
        <v/>
      </c>
      <c r="AI59" s="239" t="str">
        <f>IFERROR(VLOOKUP(AI58,'P1'!$B:$AP,41,FALSE),"")</f>
        <v/>
      </c>
      <c r="AJ59" s="239" t="str">
        <f>IFERROR(VLOOKUP(AJ58,'P1'!$B:$AP,41,FALSE),"")</f>
        <v/>
      </c>
      <c r="AK59" s="239" t="str">
        <f>IFERROR(VLOOKUP(AK58,'P1'!$B:$AP,41,FALSE),"")</f>
        <v/>
      </c>
      <c r="AL59" s="239" t="str">
        <f>IFERROR(VLOOKUP(AL58,'P1'!$B:$AP,41,FALSE),"")</f>
        <v/>
      </c>
      <c r="AM59" s="239" t="str">
        <f>IFERROR(VLOOKUP(AM58,'P1'!$B:$AP,41,FALSE),"")</f>
        <v/>
      </c>
      <c r="AN59" s="588"/>
      <c r="AO59" s="564"/>
      <c r="AP59" s="592"/>
      <c r="AQ59" s="593"/>
      <c r="AR59" s="564"/>
      <c r="AU59" s="486" t="str">
        <f>IFERROR(IF($D58="□",ROUNDDOWN($AO58/$AK$7,1),ROUNDDOWN($AO58/$AK$9,1)),"")</f>
        <v/>
      </c>
      <c r="AV59" s="486" t="str">
        <f>IFERROR(IF($D58="□",ROUNDDOWN($AN58/$AO$7,1),ROUNDDOWN($AN58/$AO$9,1)),"")</f>
        <v/>
      </c>
      <c r="AX59" s="486" t="str">
        <f>IFERROR(IF($D58="□",(VLOOKUP(F58,'[8]ますた君 '!$C:$E,3,FALSE)/($AK$7*4)),(VLOOKUP(F58,'[8]ますた君 '!$C:$E,3,FALSE)/($AK$9*4))),"")</f>
        <v/>
      </c>
      <c r="AY59" s="486" t="str">
        <f>IFERROR(IF($D58="□",(VLOOKUP(F58,'[8]ますた君 '!$C:$E,3,FALSE)/$AO$7),(VLOOKUP(F58,'[8]ますた君 '!$C:$E,3,FALSE)/$AO$9)),"")</f>
        <v/>
      </c>
    </row>
    <row r="60" spans="1:51" ht="12" customHeight="1">
      <c r="A60" s="568"/>
      <c r="B60" s="571"/>
      <c r="C60" s="574"/>
      <c r="D60" s="577"/>
      <c r="E60" s="580"/>
      <c r="F60" s="585"/>
      <c r="G60" s="586"/>
      <c r="H60" s="241" t="s">
        <v>374</v>
      </c>
      <c r="I60" s="239" t="str">
        <f>IFERROR(VLOOKUP(I58,'P1'!$B:$AP,31,FALSE),"")</f>
        <v/>
      </c>
      <c r="J60" s="239" t="str">
        <f>IFERROR(VLOOKUP(J58,'P1'!$B:$AP,31,FALSE),"")</f>
        <v/>
      </c>
      <c r="K60" s="239" t="str">
        <f>IFERROR(VLOOKUP(K58,'P1'!$B:$AP,31,FALSE),"")</f>
        <v/>
      </c>
      <c r="L60" s="239" t="str">
        <f>IFERROR(VLOOKUP(L58,'P1'!$B:$AP,31,FALSE),"")</f>
        <v/>
      </c>
      <c r="M60" s="239" t="str">
        <f>IFERROR(VLOOKUP(M58,'P1'!$B:$AP,31,FALSE),"")</f>
        <v/>
      </c>
      <c r="N60" s="239" t="str">
        <f>IFERROR(VLOOKUP(N58,'P1'!$B:$AP,31,FALSE),"")</f>
        <v/>
      </c>
      <c r="O60" s="239" t="str">
        <f>IFERROR(VLOOKUP(O58,'P1'!$B:$AP,31,FALSE),"")</f>
        <v/>
      </c>
      <c r="P60" s="239" t="str">
        <f>IFERROR(VLOOKUP(P58,'P1'!$B:$AP,31,FALSE),"")</f>
        <v/>
      </c>
      <c r="Q60" s="239" t="str">
        <f>IFERROR(VLOOKUP(Q58,'P1'!$B:$AP,31,FALSE),"")</f>
        <v/>
      </c>
      <c r="R60" s="239" t="str">
        <f>IFERROR(VLOOKUP(R58,'P1'!$B:$AP,31,FALSE),"")</f>
        <v/>
      </c>
      <c r="S60" s="239" t="str">
        <f>IFERROR(VLOOKUP(S58,'P1'!$B:$AP,31,FALSE),"")</f>
        <v/>
      </c>
      <c r="T60" s="239" t="str">
        <f>IFERROR(VLOOKUP(T58,'P1'!$B:$AP,31,FALSE),"")</f>
        <v/>
      </c>
      <c r="U60" s="239" t="str">
        <f>IFERROR(VLOOKUP(U58,'P1'!$B:$AP,31,FALSE),"")</f>
        <v/>
      </c>
      <c r="V60" s="239" t="str">
        <f>IFERROR(VLOOKUP(V58,'P1'!$B:$AP,31,FALSE),"")</f>
        <v/>
      </c>
      <c r="W60" s="239" t="str">
        <f>IFERROR(VLOOKUP(W58,'P1'!$B:$AP,31,FALSE),"")</f>
        <v/>
      </c>
      <c r="X60" s="239" t="str">
        <f>IFERROR(VLOOKUP(X58,'P1'!$B:$AP,31,FALSE),"")</f>
        <v/>
      </c>
      <c r="Y60" s="239" t="str">
        <f>IFERROR(VLOOKUP(Y58,'P1'!$B:$AP,31,FALSE),"")</f>
        <v/>
      </c>
      <c r="Z60" s="239" t="str">
        <f>IFERROR(VLOOKUP(Z58,'P1'!$B:$AP,31,FALSE),"")</f>
        <v/>
      </c>
      <c r="AA60" s="239" t="str">
        <f>IFERROR(VLOOKUP(AA58,'P1'!$B:$AP,31,FALSE),"")</f>
        <v/>
      </c>
      <c r="AB60" s="239" t="str">
        <f>IFERROR(VLOOKUP(AB58,'P1'!$B:$AP,31,FALSE),"")</f>
        <v/>
      </c>
      <c r="AC60" s="239" t="str">
        <f>IFERROR(VLOOKUP(AC58,'P1'!$B:$AP,31,FALSE),"")</f>
        <v/>
      </c>
      <c r="AD60" s="239" t="str">
        <f>IFERROR(VLOOKUP(AD58,'P1'!$B:$AP,31,FALSE),"")</f>
        <v/>
      </c>
      <c r="AE60" s="239" t="str">
        <f>IFERROR(VLOOKUP(AE58,'P1'!$B:$AP,31,FALSE),"")</f>
        <v/>
      </c>
      <c r="AF60" s="239" t="str">
        <f>IFERROR(VLOOKUP(AF58,'P1'!$B:$AP,31,FALSE),"")</f>
        <v/>
      </c>
      <c r="AG60" s="239" t="str">
        <f>IFERROR(VLOOKUP(AG58,'P1'!$B:$AP,31,FALSE),"")</f>
        <v/>
      </c>
      <c r="AH60" s="239" t="str">
        <f>IFERROR(VLOOKUP(AH58,'P1'!$B:$AP,31,FALSE),"")</f>
        <v/>
      </c>
      <c r="AI60" s="239" t="str">
        <f>IFERROR(VLOOKUP(AI58,'P1'!$B:$AP,31,FALSE),"")</f>
        <v/>
      </c>
      <c r="AJ60" s="239" t="str">
        <f>IFERROR(VLOOKUP(AJ58,'P1'!$B:$AP,31,FALSE),"")</f>
        <v/>
      </c>
      <c r="AK60" s="239" t="str">
        <f>IFERROR(VLOOKUP(AK58,'P1'!$B:$AP,31,FALSE),"")</f>
        <v/>
      </c>
      <c r="AL60" s="239" t="str">
        <f>IFERROR(VLOOKUP(AL58,'P1'!$B:$AP,31,FALSE),"")</f>
        <v/>
      </c>
      <c r="AM60" s="239" t="str">
        <f>IFERROR(VLOOKUP(AM58,'P1'!$B:$AP,31,FALSE),"")</f>
        <v/>
      </c>
      <c r="AN60" s="589"/>
      <c r="AO60" s="565"/>
      <c r="AP60" s="594"/>
      <c r="AQ60" s="595"/>
      <c r="AR60" s="565"/>
      <c r="AU60" s="487"/>
      <c r="AV60" s="487"/>
      <c r="AX60" s="487"/>
      <c r="AY60" s="487"/>
    </row>
    <row r="61" spans="1:51" ht="12" customHeight="1">
      <c r="A61" s="566">
        <v>14</v>
      </c>
      <c r="B61" s="569"/>
      <c r="C61" s="572"/>
      <c r="D61" s="575" t="s">
        <v>243</v>
      </c>
      <c r="E61" s="578"/>
      <c r="F61" s="581"/>
      <c r="G61" s="582"/>
      <c r="H61" s="236" t="s">
        <v>368</v>
      </c>
      <c r="I61" s="483"/>
      <c r="J61" s="483"/>
      <c r="K61" s="483"/>
      <c r="L61" s="483"/>
      <c r="M61" s="483"/>
      <c r="N61" s="483"/>
      <c r="O61" s="483"/>
      <c r="P61" s="483"/>
      <c r="Q61" s="483"/>
      <c r="R61" s="483"/>
      <c r="S61" s="483"/>
      <c r="T61" s="483"/>
      <c r="U61" s="483"/>
      <c r="V61" s="483"/>
      <c r="W61" s="483"/>
      <c r="X61" s="483"/>
      <c r="Y61" s="483"/>
      <c r="Z61" s="483"/>
      <c r="AA61" s="483"/>
      <c r="AB61" s="483"/>
      <c r="AC61" s="483"/>
      <c r="AD61" s="483"/>
      <c r="AE61" s="483"/>
      <c r="AF61" s="483"/>
      <c r="AG61" s="483"/>
      <c r="AH61" s="483"/>
      <c r="AI61" s="483"/>
      <c r="AJ61" s="483"/>
      <c r="AK61" s="483"/>
      <c r="AL61" s="483"/>
      <c r="AM61" s="483"/>
      <c r="AN61" s="587">
        <f>+SUM(I62:AM63)</f>
        <v>0</v>
      </c>
      <c r="AO61" s="563">
        <f>IF($AN$4="４週",AN61/4,AN61/(DAY(EOMONTH($I$20,0))/7))</f>
        <v>0</v>
      </c>
      <c r="AP61" s="590"/>
      <c r="AQ61" s="591"/>
      <c r="AR61" s="563" t="str">
        <f>IF(AN50="４週",AU62,AV62)</f>
        <v/>
      </c>
      <c r="AU61" s="485" t="s">
        <v>369</v>
      </c>
      <c r="AV61" s="485" t="s">
        <v>370</v>
      </c>
      <c r="AX61" s="485" t="s">
        <v>371</v>
      </c>
      <c r="AY61" s="485" t="s">
        <v>372</v>
      </c>
    </row>
    <row r="62" spans="1:51" ht="12" customHeight="1">
      <c r="A62" s="567"/>
      <c r="B62" s="570"/>
      <c r="C62" s="573"/>
      <c r="D62" s="576"/>
      <c r="E62" s="579"/>
      <c r="F62" s="583"/>
      <c r="G62" s="584"/>
      <c r="H62" s="238" t="s">
        <v>373</v>
      </c>
      <c r="I62" s="239" t="str">
        <f>IFERROR(VLOOKUP(I61,'P1'!$B:$AP,41,FALSE),"")</f>
        <v/>
      </c>
      <c r="J62" s="239" t="str">
        <f>IFERROR(VLOOKUP(J61,'P1'!$B:$AP,41,FALSE),"")</f>
        <v/>
      </c>
      <c r="K62" s="239" t="str">
        <f>IFERROR(VLOOKUP(K61,'P1'!$B:$AP,41,FALSE),"")</f>
        <v/>
      </c>
      <c r="L62" s="239" t="str">
        <f>IFERROR(VLOOKUP(L61,'P1'!$B:$AP,41,FALSE),"")</f>
        <v/>
      </c>
      <c r="M62" s="239" t="str">
        <f>IFERROR(VLOOKUP(M61,'P1'!$B:$AP,41,FALSE),"")</f>
        <v/>
      </c>
      <c r="N62" s="239" t="str">
        <f>IFERROR(VLOOKUP(N61,'P1'!$B:$AP,41,FALSE),"")</f>
        <v/>
      </c>
      <c r="O62" s="239" t="str">
        <f>IFERROR(VLOOKUP(O61,'P1'!$B:$AP,41,FALSE),"")</f>
        <v/>
      </c>
      <c r="P62" s="239" t="str">
        <f>IFERROR(VLOOKUP(P61,'P1'!$B:$AP,41,FALSE),"")</f>
        <v/>
      </c>
      <c r="Q62" s="239" t="str">
        <f>IFERROR(VLOOKUP(Q61,'P1'!$B:$AP,41,FALSE),"")</f>
        <v/>
      </c>
      <c r="R62" s="239" t="str">
        <f>IFERROR(VLOOKUP(R61,'P1'!$B:$AP,41,FALSE),"")</f>
        <v/>
      </c>
      <c r="S62" s="239" t="str">
        <f>IFERROR(VLOOKUP(S61,'P1'!$B:$AP,41,FALSE),"")</f>
        <v/>
      </c>
      <c r="T62" s="239" t="str">
        <f>IFERROR(VLOOKUP(T61,'P1'!$B:$AP,41,FALSE),"")</f>
        <v/>
      </c>
      <c r="U62" s="239" t="str">
        <f>IFERROR(VLOOKUP(U61,'P1'!$B:$AP,41,FALSE),"")</f>
        <v/>
      </c>
      <c r="V62" s="239" t="str">
        <f>IFERROR(VLOOKUP(V61,'P1'!$B:$AP,41,FALSE),"")</f>
        <v/>
      </c>
      <c r="W62" s="239" t="str">
        <f>IFERROR(VLOOKUP(W61,'P1'!$B:$AP,41,FALSE),"")</f>
        <v/>
      </c>
      <c r="X62" s="239" t="str">
        <f>IFERROR(VLOOKUP(X61,'P1'!$B:$AP,41,FALSE),"")</f>
        <v/>
      </c>
      <c r="Y62" s="239" t="str">
        <f>IFERROR(VLOOKUP(Y61,'P1'!$B:$AP,41,FALSE),"")</f>
        <v/>
      </c>
      <c r="Z62" s="239" t="str">
        <f>IFERROR(VLOOKUP(Z61,'P1'!$B:$AP,41,FALSE),"")</f>
        <v/>
      </c>
      <c r="AA62" s="239" t="str">
        <f>IFERROR(VLOOKUP(AA61,'P1'!$B:$AP,41,FALSE),"")</f>
        <v/>
      </c>
      <c r="AB62" s="239" t="str">
        <f>IFERROR(VLOOKUP(AB61,'P1'!$B:$AP,41,FALSE),"")</f>
        <v/>
      </c>
      <c r="AC62" s="239" t="str">
        <f>IFERROR(VLOOKUP(AC61,'P1'!$B:$AP,41,FALSE),"")</f>
        <v/>
      </c>
      <c r="AD62" s="239" t="str">
        <f>IFERROR(VLOOKUP(AD61,'P1'!$B:$AP,41,FALSE),"")</f>
        <v/>
      </c>
      <c r="AE62" s="239" t="str">
        <f>IFERROR(VLOOKUP(AE61,'P1'!$B:$AP,41,FALSE),"")</f>
        <v/>
      </c>
      <c r="AF62" s="239" t="str">
        <f>IFERROR(VLOOKUP(AF61,'P1'!$B:$AP,41,FALSE),"")</f>
        <v/>
      </c>
      <c r="AG62" s="239" t="str">
        <f>IFERROR(VLOOKUP(AG61,'P1'!$B:$AP,41,FALSE),"")</f>
        <v/>
      </c>
      <c r="AH62" s="239" t="str">
        <f>IFERROR(VLOOKUP(AH61,'P1'!$B:$AP,41,FALSE),"")</f>
        <v/>
      </c>
      <c r="AI62" s="239" t="str">
        <f>IFERROR(VLOOKUP(AI61,'P1'!$B:$AP,41,FALSE),"")</f>
        <v/>
      </c>
      <c r="AJ62" s="239" t="str">
        <f>IFERROR(VLOOKUP(AJ61,'P1'!$B:$AP,41,FALSE),"")</f>
        <v/>
      </c>
      <c r="AK62" s="239" t="str">
        <f>IFERROR(VLOOKUP(AK61,'P1'!$B:$AP,41,FALSE),"")</f>
        <v/>
      </c>
      <c r="AL62" s="239" t="str">
        <f>IFERROR(VLOOKUP(AL61,'P1'!$B:$AP,41,FALSE),"")</f>
        <v/>
      </c>
      <c r="AM62" s="239" t="str">
        <f>IFERROR(VLOOKUP(AM61,'P1'!$B:$AP,41,FALSE),"")</f>
        <v/>
      </c>
      <c r="AN62" s="588"/>
      <c r="AO62" s="564"/>
      <c r="AP62" s="592"/>
      <c r="AQ62" s="593"/>
      <c r="AR62" s="564"/>
      <c r="AU62" s="486" t="str">
        <f>IFERROR(IF($D61="□",ROUNDDOWN($AO61/$AK$7,1),ROUNDDOWN($AO61/$AK$9,1)),"")</f>
        <v/>
      </c>
      <c r="AV62" s="486" t="str">
        <f>IFERROR(IF($D61="□",ROUNDDOWN($AN61/$AO$7,1),ROUNDDOWN($AN61/$AO$9,1)),"")</f>
        <v/>
      </c>
      <c r="AX62" s="486" t="str">
        <f>IFERROR(IF($D61="□",(VLOOKUP(F61,'[8]ますた君 '!$C:$E,3,FALSE)/($AK$7*4)),(VLOOKUP(F61,'[8]ますた君 '!$C:$E,3,FALSE)/($AK$9*4))),"")</f>
        <v/>
      </c>
      <c r="AY62" s="486" t="str">
        <f>IFERROR(IF($D61="□",(VLOOKUP(F61,'[8]ますた君 '!$C:$E,3,FALSE)/$AO$7),(VLOOKUP(F61,'[8]ますた君 '!$C:$E,3,FALSE)/$AO$9)),"")</f>
        <v/>
      </c>
    </row>
    <row r="63" spans="1:51" ht="12" customHeight="1">
      <c r="A63" s="568"/>
      <c r="B63" s="571"/>
      <c r="C63" s="574"/>
      <c r="D63" s="577"/>
      <c r="E63" s="580"/>
      <c r="F63" s="585"/>
      <c r="G63" s="586"/>
      <c r="H63" s="241" t="s">
        <v>374</v>
      </c>
      <c r="I63" s="243" t="str">
        <f>IFERROR(VLOOKUP(I61,'P1'!$B:$AP,31,FALSE),"")</f>
        <v/>
      </c>
      <c r="J63" s="239" t="str">
        <f>IFERROR(VLOOKUP(J61,'P1'!$B:$AP,31,FALSE),"")</f>
        <v/>
      </c>
      <c r="K63" s="239" t="str">
        <f>IFERROR(VLOOKUP(K61,'P1'!$B:$AP,31,FALSE),"")</f>
        <v/>
      </c>
      <c r="L63" s="239" t="str">
        <f>IFERROR(VLOOKUP(L61,'P1'!$B:$AP,31,FALSE),"")</f>
        <v/>
      </c>
      <c r="M63" s="239" t="str">
        <f>IFERROR(VLOOKUP(M61,'P1'!$B:$AP,31,FALSE),"")</f>
        <v/>
      </c>
      <c r="N63" s="239" t="str">
        <f>IFERROR(VLOOKUP(N61,'P1'!$B:$AP,31,FALSE),"")</f>
        <v/>
      </c>
      <c r="O63" s="239" t="str">
        <f>IFERROR(VLOOKUP(O61,'P1'!$B:$AP,31,FALSE),"")</f>
        <v/>
      </c>
      <c r="P63" s="239" t="str">
        <f>IFERROR(VLOOKUP(P61,'P1'!$B:$AP,31,FALSE),"")</f>
        <v/>
      </c>
      <c r="Q63" s="239" t="str">
        <f>IFERROR(VLOOKUP(Q61,'P1'!$B:$AP,31,FALSE),"")</f>
        <v/>
      </c>
      <c r="R63" s="239" t="str">
        <f>IFERROR(VLOOKUP(R61,'P1'!$B:$AP,31,FALSE),"")</f>
        <v/>
      </c>
      <c r="S63" s="239" t="str">
        <f>IFERROR(VLOOKUP(S61,'P1'!$B:$AP,31,FALSE),"")</f>
        <v/>
      </c>
      <c r="T63" s="239" t="str">
        <f>IFERROR(VLOOKUP(T61,'P1'!$B:$AP,31,FALSE),"")</f>
        <v/>
      </c>
      <c r="U63" s="239" t="str">
        <f>IFERROR(VLOOKUP(U61,'P1'!$B:$AP,31,FALSE),"")</f>
        <v/>
      </c>
      <c r="V63" s="239" t="str">
        <f>IFERROR(VLOOKUP(V61,'P1'!$B:$AP,31,FALSE),"")</f>
        <v/>
      </c>
      <c r="W63" s="239" t="str">
        <f>IFERROR(VLOOKUP(W61,'P1'!$B:$AP,31,FALSE),"")</f>
        <v/>
      </c>
      <c r="X63" s="239" t="str">
        <f>IFERROR(VLOOKUP(X61,'P1'!$B:$AP,31,FALSE),"")</f>
        <v/>
      </c>
      <c r="Y63" s="239" t="str">
        <f>IFERROR(VLOOKUP(Y61,'P1'!$B:$AP,31,FALSE),"")</f>
        <v/>
      </c>
      <c r="Z63" s="239" t="str">
        <f>IFERROR(VLOOKUP(Z61,'P1'!$B:$AP,31,FALSE),"")</f>
        <v/>
      </c>
      <c r="AA63" s="239" t="str">
        <f>IFERROR(VLOOKUP(AA61,'P1'!$B:$AP,31,FALSE),"")</f>
        <v/>
      </c>
      <c r="AB63" s="239" t="str">
        <f>IFERROR(VLOOKUP(AB61,'P1'!$B:$AP,31,FALSE),"")</f>
        <v/>
      </c>
      <c r="AC63" s="239" t="str">
        <f>IFERROR(VLOOKUP(AC61,'P1'!$B:$AP,31,FALSE),"")</f>
        <v/>
      </c>
      <c r="AD63" s="239" t="str">
        <f>IFERROR(VLOOKUP(AD61,'P1'!$B:$AP,31,FALSE),"")</f>
        <v/>
      </c>
      <c r="AE63" s="239" t="str">
        <f>IFERROR(VLOOKUP(AE61,'P1'!$B:$AP,31,FALSE),"")</f>
        <v/>
      </c>
      <c r="AF63" s="239" t="str">
        <f>IFERROR(VLOOKUP(AF61,'P1'!$B:$AP,31,FALSE),"")</f>
        <v/>
      </c>
      <c r="AG63" s="239" t="str">
        <f>IFERROR(VLOOKUP(AG61,'P1'!$B:$AP,31,FALSE),"")</f>
        <v/>
      </c>
      <c r="AH63" s="239" t="str">
        <f>IFERROR(VLOOKUP(AH61,'P1'!$B:$AP,31,FALSE),"")</f>
        <v/>
      </c>
      <c r="AI63" s="239" t="str">
        <f>IFERROR(VLOOKUP(AI61,'P1'!$B:$AP,31,FALSE),"")</f>
        <v/>
      </c>
      <c r="AJ63" s="239" t="str">
        <f>IFERROR(VLOOKUP(AJ61,'P1'!$B:$AP,31,FALSE),"")</f>
        <v/>
      </c>
      <c r="AK63" s="239" t="str">
        <f>IFERROR(VLOOKUP(AK61,'P1'!$B:$AP,31,FALSE),"")</f>
        <v/>
      </c>
      <c r="AL63" s="239" t="str">
        <f>IFERROR(VLOOKUP(AL61,'P1'!$B:$AP,31,FALSE),"")</f>
        <v/>
      </c>
      <c r="AM63" s="239" t="str">
        <f>IFERROR(VLOOKUP(AM61,'P1'!$B:$AP,31,FALSE),"")</f>
        <v/>
      </c>
      <c r="AN63" s="589"/>
      <c r="AO63" s="565"/>
      <c r="AP63" s="594"/>
      <c r="AQ63" s="595"/>
      <c r="AR63" s="565"/>
      <c r="AU63" s="487"/>
      <c r="AV63" s="487"/>
      <c r="AX63" s="487"/>
      <c r="AY63" s="487"/>
    </row>
    <row r="64" spans="1:51" ht="12" customHeight="1">
      <c r="A64" s="566">
        <v>15</v>
      </c>
      <c r="B64" s="569"/>
      <c r="C64" s="572"/>
      <c r="D64" s="575" t="s">
        <v>243</v>
      </c>
      <c r="E64" s="578"/>
      <c r="F64" s="581"/>
      <c r="G64" s="582"/>
      <c r="H64" s="236" t="s">
        <v>368</v>
      </c>
      <c r="I64" s="483"/>
      <c r="J64" s="483"/>
      <c r="K64" s="483"/>
      <c r="L64" s="483"/>
      <c r="M64" s="483"/>
      <c r="N64" s="483"/>
      <c r="O64" s="483"/>
      <c r="P64" s="483"/>
      <c r="Q64" s="483"/>
      <c r="R64" s="483"/>
      <c r="S64" s="483"/>
      <c r="T64" s="483"/>
      <c r="U64" s="483"/>
      <c r="V64" s="483"/>
      <c r="W64" s="483"/>
      <c r="X64" s="483"/>
      <c r="Y64" s="483"/>
      <c r="Z64" s="483"/>
      <c r="AA64" s="483"/>
      <c r="AB64" s="483"/>
      <c r="AC64" s="483"/>
      <c r="AD64" s="483"/>
      <c r="AE64" s="483"/>
      <c r="AF64" s="483"/>
      <c r="AG64" s="483"/>
      <c r="AH64" s="483"/>
      <c r="AI64" s="483"/>
      <c r="AJ64" s="483"/>
      <c r="AK64" s="483"/>
      <c r="AL64" s="483"/>
      <c r="AM64" s="483"/>
      <c r="AN64" s="587">
        <f>+SUM(I65:AM66)</f>
        <v>0</v>
      </c>
      <c r="AO64" s="563">
        <f>IF($AN$4="４週",AN64/4,AN64/(DAY(EOMONTH($I$20,0))/7))</f>
        <v>0</v>
      </c>
      <c r="AP64" s="590"/>
      <c r="AQ64" s="591"/>
      <c r="AR64" s="563" t="str">
        <f>IF(AN53="４週",AU65,AV65)</f>
        <v/>
      </c>
      <c r="AU64" s="485" t="s">
        <v>369</v>
      </c>
      <c r="AV64" s="485" t="s">
        <v>370</v>
      </c>
      <c r="AX64" s="485" t="s">
        <v>371</v>
      </c>
      <c r="AY64" s="485" t="s">
        <v>372</v>
      </c>
    </row>
    <row r="65" spans="1:51" ht="12" customHeight="1">
      <c r="A65" s="567"/>
      <c r="B65" s="570"/>
      <c r="C65" s="573"/>
      <c r="D65" s="576"/>
      <c r="E65" s="579"/>
      <c r="F65" s="583"/>
      <c r="G65" s="584"/>
      <c r="H65" s="238" t="s">
        <v>373</v>
      </c>
      <c r="I65" s="239" t="str">
        <f>IFERROR(VLOOKUP(I64,'P1'!$B:$AP,41,FALSE),"")</f>
        <v/>
      </c>
      <c r="J65" s="239" t="str">
        <f>IFERROR(VLOOKUP(J64,'P1'!$B:$AP,41,FALSE),"")</f>
        <v/>
      </c>
      <c r="K65" s="239" t="str">
        <f>IFERROR(VLOOKUP(K64,'P1'!$B:$AP,41,FALSE),"")</f>
        <v/>
      </c>
      <c r="L65" s="239" t="str">
        <f>IFERROR(VLOOKUP(L64,'P1'!$B:$AP,41,FALSE),"")</f>
        <v/>
      </c>
      <c r="M65" s="239" t="str">
        <f>IFERROR(VLOOKUP(M64,'P1'!$B:$AP,41,FALSE),"")</f>
        <v/>
      </c>
      <c r="N65" s="239" t="str">
        <f>IFERROR(VLOOKUP(N64,'P1'!$B:$AP,41,FALSE),"")</f>
        <v/>
      </c>
      <c r="O65" s="239" t="str">
        <f>IFERROR(VLOOKUP(O64,'P1'!$B:$AP,41,FALSE),"")</f>
        <v/>
      </c>
      <c r="P65" s="239" t="str">
        <f>IFERROR(VLOOKUP(P64,'P1'!$B:$AP,41,FALSE),"")</f>
        <v/>
      </c>
      <c r="Q65" s="239" t="str">
        <f>IFERROR(VLOOKUP(Q64,'P1'!$B:$AP,41,FALSE),"")</f>
        <v/>
      </c>
      <c r="R65" s="239" t="str">
        <f>IFERROR(VLOOKUP(R64,'P1'!$B:$AP,41,FALSE),"")</f>
        <v/>
      </c>
      <c r="S65" s="239" t="str">
        <f>IFERROR(VLOOKUP(S64,'P1'!$B:$AP,41,FALSE),"")</f>
        <v/>
      </c>
      <c r="T65" s="239" t="str">
        <f>IFERROR(VLOOKUP(T64,'P1'!$B:$AP,41,FALSE),"")</f>
        <v/>
      </c>
      <c r="U65" s="239" t="str">
        <f>IFERROR(VLOOKUP(U64,'P1'!$B:$AP,41,FALSE),"")</f>
        <v/>
      </c>
      <c r="V65" s="239" t="str">
        <f>IFERROR(VLOOKUP(V64,'P1'!$B:$AP,41,FALSE),"")</f>
        <v/>
      </c>
      <c r="W65" s="239" t="str">
        <f>IFERROR(VLOOKUP(W64,'P1'!$B:$AP,41,FALSE),"")</f>
        <v/>
      </c>
      <c r="X65" s="239" t="str">
        <f>IFERROR(VLOOKUP(X64,'P1'!$B:$AP,41,FALSE),"")</f>
        <v/>
      </c>
      <c r="Y65" s="239" t="str">
        <f>IFERROR(VLOOKUP(Y64,'P1'!$B:$AP,41,FALSE),"")</f>
        <v/>
      </c>
      <c r="Z65" s="239" t="str">
        <f>IFERROR(VLOOKUP(Z64,'P1'!$B:$AP,41,FALSE),"")</f>
        <v/>
      </c>
      <c r="AA65" s="239" t="str">
        <f>IFERROR(VLOOKUP(AA64,'P1'!$B:$AP,41,FALSE),"")</f>
        <v/>
      </c>
      <c r="AB65" s="239" t="str">
        <f>IFERROR(VLOOKUP(AB64,'P1'!$B:$AP,41,FALSE),"")</f>
        <v/>
      </c>
      <c r="AC65" s="239" t="str">
        <f>IFERROR(VLOOKUP(AC64,'P1'!$B:$AP,41,FALSE),"")</f>
        <v/>
      </c>
      <c r="AD65" s="239" t="str">
        <f>IFERROR(VLOOKUP(AD64,'P1'!$B:$AP,41,FALSE),"")</f>
        <v/>
      </c>
      <c r="AE65" s="239" t="str">
        <f>IFERROR(VLOOKUP(AE64,'P1'!$B:$AP,41,FALSE),"")</f>
        <v/>
      </c>
      <c r="AF65" s="239" t="str">
        <f>IFERROR(VLOOKUP(AF64,'P1'!$B:$AP,41,FALSE),"")</f>
        <v/>
      </c>
      <c r="AG65" s="239" t="str">
        <f>IFERROR(VLOOKUP(AG64,'P1'!$B:$AP,41,FALSE),"")</f>
        <v/>
      </c>
      <c r="AH65" s="239" t="str">
        <f>IFERROR(VLOOKUP(AH64,'P1'!$B:$AP,41,FALSE),"")</f>
        <v/>
      </c>
      <c r="AI65" s="239" t="str">
        <f>IFERROR(VLOOKUP(AI64,'P1'!$B:$AP,41,FALSE),"")</f>
        <v/>
      </c>
      <c r="AJ65" s="239" t="str">
        <f>IFERROR(VLOOKUP(AJ64,'P1'!$B:$AP,41,FALSE),"")</f>
        <v/>
      </c>
      <c r="AK65" s="239" t="str">
        <f>IFERROR(VLOOKUP(AK64,'P1'!$B:$AP,41,FALSE),"")</f>
        <v/>
      </c>
      <c r="AL65" s="239" t="str">
        <f>IFERROR(VLOOKUP(AL64,'P1'!$B:$AP,41,FALSE),"")</f>
        <v/>
      </c>
      <c r="AM65" s="239" t="str">
        <f>IFERROR(VLOOKUP(AM64,'P1'!$B:$AP,41,FALSE),"")</f>
        <v/>
      </c>
      <c r="AN65" s="588"/>
      <c r="AO65" s="564"/>
      <c r="AP65" s="592"/>
      <c r="AQ65" s="593"/>
      <c r="AR65" s="564"/>
      <c r="AU65" s="486" t="str">
        <f>IFERROR(IF($D64="□",ROUNDDOWN($AO64/$AK$7,1),ROUNDDOWN($AO64/$AK$9,1)),"")</f>
        <v/>
      </c>
      <c r="AV65" s="486" t="str">
        <f>IFERROR(IF($D64="□",ROUNDDOWN($AN64/$AO$7,1),ROUNDDOWN($AN64/$AO$9,1)),"")</f>
        <v/>
      </c>
      <c r="AX65" s="486" t="str">
        <f>IFERROR(IF($D64="□",(VLOOKUP(F64,'[8]ますた君 '!$C:$E,3,FALSE)/($AK$7*4)),(VLOOKUP(F64,'[8]ますた君 '!$C:$E,3,FALSE)/($AK$9*4))),"")</f>
        <v/>
      </c>
      <c r="AY65" s="486" t="str">
        <f>IFERROR(IF($D64="□",(VLOOKUP(F64,'[8]ますた君 '!$C:$E,3,FALSE)/$AO$7),(VLOOKUP(F64,'[8]ますた君 '!$C:$E,3,FALSE)/$AO$9)),"")</f>
        <v/>
      </c>
    </row>
    <row r="66" spans="1:51" ht="12" customHeight="1">
      <c r="A66" s="568"/>
      <c r="B66" s="571"/>
      <c r="C66" s="574"/>
      <c r="D66" s="577"/>
      <c r="E66" s="580"/>
      <c r="F66" s="585"/>
      <c r="G66" s="586"/>
      <c r="H66" s="241" t="s">
        <v>374</v>
      </c>
      <c r="I66" s="239" t="str">
        <f>IFERROR(VLOOKUP(I64,'P1'!$B:$AP,31,FALSE),"")</f>
        <v/>
      </c>
      <c r="J66" s="239" t="str">
        <f>IFERROR(VLOOKUP(J64,'P1'!$B:$AP,31,FALSE),"")</f>
        <v/>
      </c>
      <c r="K66" s="239" t="str">
        <f>IFERROR(VLOOKUP(K64,'P1'!$B:$AP,31,FALSE),"")</f>
        <v/>
      </c>
      <c r="L66" s="239" t="str">
        <f>IFERROR(VLOOKUP(L64,'P1'!$B:$AP,31,FALSE),"")</f>
        <v/>
      </c>
      <c r="M66" s="239" t="str">
        <f>IFERROR(VLOOKUP(M64,'P1'!$B:$AP,31,FALSE),"")</f>
        <v/>
      </c>
      <c r="N66" s="239" t="str">
        <f>IFERROR(VLOOKUP(N64,'P1'!$B:$AP,31,FALSE),"")</f>
        <v/>
      </c>
      <c r="O66" s="239" t="str">
        <f>IFERROR(VLOOKUP(O64,'P1'!$B:$AP,31,FALSE),"")</f>
        <v/>
      </c>
      <c r="P66" s="239" t="str">
        <f>IFERROR(VLOOKUP(P64,'P1'!$B:$AP,31,FALSE),"")</f>
        <v/>
      </c>
      <c r="Q66" s="239" t="str">
        <f>IFERROR(VLOOKUP(Q64,'P1'!$B:$AP,31,FALSE),"")</f>
        <v/>
      </c>
      <c r="R66" s="239" t="str">
        <f>IFERROR(VLOOKUP(R64,'P1'!$B:$AP,31,FALSE),"")</f>
        <v/>
      </c>
      <c r="S66" s="239" t="str">
        <f>IFERROR(VLOOKUP(S64,'P1'!$B:$AP,31,FALSE),"")</f>
        <v/>
      </c>
      <c r="T66" s="239" t="str">
        <f>IFERROR(VLOOKUP(T64,'P1'!$B:$AP,31,FALSE),"")</f>
        <v/>
      </c>
      <c r="U66" s="239" t="str">
        <f>IFERROR(VLOOKUP(U64,'P1'!$B:$AP,31,FALSE),"")</f>
        <v/>
      </c>
      <c r="V66" s="239" t="str">
        <f>IFERROR(VLOOKUP(V64,'P1'!$B:$AP,31,FALSE),"")</f>
        <v/>
      </c>
      <c r="W66" s="239" t="str">
        <f>IFERROR(VLOOKUP(W64,'P1'!$B:$AP,31,FALSE),"")</f>
        <v/>
      </c>
      <c r="X66" s="239" t="str">
        <f>IFERROR(VLOOKUP(X64,'P1'!$B:$AP,31,FALSE),"")</f>
        <v/>
      </c>
      <c r="Y66" s="239" t="str">
        <f>IFERROR(VLOOKUP(Y64,'P1'!$B:$AP,31,FALSE),"")</f>
        <v/>
      </c>
      <c r="Z66" s="239" t="str">
        <f>IFERROR(VLOOKUP(Z64,'P1'!$B:$AP,31,FALSE),"")</f>
        <v/>
      </c>
      <c r="AA66" s="239" t="str">
        <f>IFERROR(VLOOKUP(AA64,'P1'!$B:$AP,31,FALSE),"")</f>
        <v/>
      </c>
      <c r="AB66" s="239" t="str">
        <f>IFERROR(VLOOKUP(AB64,'P1'!$B:$AP,31,FALSE),"")</f>
        <v/>
      </c>
      <c r="AC66" s="239" t="str">
        <f>IFERROR(VLOOKUP(AC64,'P1'!$B:$AP,31,FALSE),"")</f>
        <v/>
      </c>
      <c r="AD66" s="239" t="str">
        <f>IFERROR(VLOOKUP(AD64,'P1'!$B:$AP,31,FALSE),"")</f>
        <v/>
      </c>
      <c r="AE66" s="239" t="str">
        <f>IFERROR(VLOOKUP(AE64,'P1'!$B:$AP,31,FALSE),"")</f>
        <v/>
      </c>
      <c r="AF66" s="239" t="str">
        <f>IFERROR(VLOOKUP(AF64,'P1'!$B:$AP,31,FALSE),"")</f>
        <v/>
      </c>
      <c r="AG66" s="239" t="str">
        <f>IFERROR(VLOOKUP(AG64,'P1'!$B:$AP,31,FALSE),"")</f>
        <v/>
      </c>
      <c r="AH66" s="239" t="str">
        <f>IFERROR(VLOOKUP(AH64,'P1'!$B:$AP,31,FALSE),"")</f>
        <v/>
      </c>
      <c r="AI66" s="239" t="str">
        <f>IFERROR(VLOOKUP(AI64,'P1'!$B:$AP,31,FALSE),"")</f>
        <v/>
      </c>
      <c r="AJ66" s="239" t="str">
        <f>IFERROR(VLOOKUP(AJ64,'P1'!$B:$AP,31,FALSE),"")</f>
        <v/>
      </c>
      <c r="AK66" s="239" t="str">
        <f>IFERROR(VLOOKUP(AK64,'P1'!$B:$AP,31,FALSE),"")</f>
        <v/>
      </c>
      <c r="AL66" s="239" t="str">
        <f>IFERROR(VLOOKUP(AL64,'P1'!$B:$AP,31,FALSE),"")</f>
        <v/>
      </c>
      <c r="AM66" s="239" t="str">
        <f>IFERROR(VLOOKUP(AM64,'P1'!$B:$AP,31,FALSE),"")</f>
        <v/>
      </c>
      <c r="AN66" s="589"/>
      <c r="AO66" s="565"/>
      <c r="AP66" s="594"/>
      <c r="AQ66" s="595"/>
      <c r="AR66" s="565"/>
      <c r="AU66" s="487"/>
      <c r="AV66" s="487"/>
      <c r="AX66" s="487"/>
      <c r="AY66" s="487"/>
    </row>
    <row r="67" spans="1:51" ht="12" customHeight="1">
      <c r="A67" s="566">
        <v>16</v>
      </c>
      <c r="B67" s="569"/>
      <c r="C67" s="572"/>
      <c r="D67" s="575" t="s">
        <v>243</v>
      </c>
      <c r="E67" s="578"/>
      <c r="F67" s="581"/>
      <c r="G67" s="582"/>
      <c r="H67" s="236" t="s">
        <v>368</v>
      </c>
      <c r="I67" s="483"/>
      <c r="J67" s="483"/>
      <c r="K67" s="483"/>
      <c r="L67" s="483"/>
      <c r="M67" s="483"/>
      <c r="N67" s="483"/>
      <c r="O67" s="483"/>
      <c r="P67" s="483"/>
      <c r="Q67" s="483"/>
      <c r="R67" s="483"/>
      <c r="S67" s="483"/>
      <c r="T67" s="483"/>
      <c r="U67" s="483"/>
      <c r="V67" s="483"/>
      <c r="W67" s="483"/>
      <c r="X67" s="483"/>
      <c r="Y67" s="483"/>
      <c r="Z67" s="483"/>
      <c r="AA67" s="483"/>
      <c r="AB67" s="483"/>
      <c r="AC67" s="483"/>
      <c r="AD67" s="483"/>
      <c r="AE67" s="483"/>
      <c r="AF67" s="483"/>
      <c r="AG67" s="483"/>
      <c r="AH67" s="483"/>
      <c r="AI67" s="483"/>
      <c r="AJ67" s="483"/>
      <c r="AK67" s="483"/>
      <c r="AL67" s="483"/>
      <c r="AM67" s="483"/>
      <c r="AN67" s="587">
        <f>+SUM(I68:AM69)</f>
        <v>0</v>
      </c>
      <c r="AO67" s="563">
        <f>IF($AN$4="４週",AN67/4,AN67/(DAY(EOMONTH($I$20,0))/7))</f>
        <v>0</v>
      </c>
      <c r="AP67" s="590"/>
      <c r="AQ67" s="591"/>
      <c r="AR67" s="563" t="str">
        <f>IF(AN56="４週",AU68,AV68)</f>
        <v/>
      </c>
      <c r="AU67" s="485" t="s">
        <v>369</v>
      </c>
      <c r="AV67" s="485" t="s">
        <v>370</v>
      </c>
      <c r="AX67" s="485" t="s">
        <v>371</v>
      </c>
      <c r="AY67" s="485" t="s">
        <v>372</v>
      </c>
    </row>
    <row r="68" spans="1:51" ht="12" customHeight="1">
      <c r="A68" s="567"/>
      <c r="B68" s="570"/>
      <c r="C68" s="573"/>
      <c r="D68" s="576"/>
      <c r="E68" s="579"/>
      <c r="F68" s="583"/>
      <c r="G68" s="584"/>
      <c r="H68" s="238" t="s">
        <v>373</v>
      </c>
      <c r="I68" s="239" t="str">
        <f>IFERROR(VLOOKUP(I67,'P1'!$B:$AP,41,FALSE),"")</f>
        <v/>
      </c>
      <c r="J68" s="239" t="str">
        <f>IFERROR(VLOOKUP(J67,'P1'!$B:$AP,41,FALSE),"")</f>
        <v/>
      </c>
      <c r="K68" s="239" t="str">
        <f>IFERROR(VLOOKUP(K67,'P1'!$B:$AP,41,FALSE),"")</f>
        <v/>
      </c>
      <c r="L68" s="239" t="str">
        <f>IFERROR(VLOOKUP(L67,'P1'!$B:$AP,41,FALSE),"")</f>
        <v/>
      </c>
      <c r="M68" s="239" t="str">
        <f>IFERROR(VLOOKUP(M67,'P1'!$B:$AP,41,FALSE),"")</f>
        <v/>
      </c>
      <c r="N68" s="239" t="str">
        <f>IFERROR(VLOOKUP(N67,'P1'!$B:$AP,41,FALSE),"")</f>
        <v/>
      </c>
      <c r="O68" s="239" t="str">
        <f>IFERROR(VLOOKUP(O67,'P1'!$B:$AP,41,FALSE),"")</f>
        <v/>
      </c>
      <c r="P68" s="239" t="str">
        <f>IFERROR(VLOOKUP(P67,'P1'!$B:$AP,41,FALSE),"")</f>
        <v/>
      </c>
      <c r="Q68" s="239" t="str">
        <f>IFERROR(VLOOKUP(Q67,'P1'!$B:$AP,41,FALSE),"")</f>
        <v/>
      </c>
      <c r="R68" s="239" t="str">
        <f>IFERROR(VLOOKUP(R67,'P1'!$B:$AP,41,FALSE),"")</f>
        <v/>
      </c>
      <c r="S68" s="239" t="str">
        <f>IFERROR(VLOOKUP(S67,'P1'!$B:$AP,41,FALSE),"")</f>
        <v/>
      </c>
      <c r="T68" s="239" t="str">
        <f>IFERROR(VLOOKUP(T67,'P1'!$B:$AP,41,FALSE),"")</f>
        <v/>
      </c>
      <c r="U68" s="239" t="str">
        <f>IFERROR(VLOOKUP(U67,'P1'!$B:$AP,41,FALSE),"")</f>
        <v/>
      </c>
      <c r="V68" s="239" t="str">
        <f>IFERROR(VLOOKUP(V67,'P1'!$B:$AP,41,FALSE),"")</f>
        <v/>
      </c>
      <c r="W68" s="239" t="str">
        <f>IFERROR(VLOOKUP(W67,'P1'!$B:$AP,41,FALSE),"")</f>
        <v/>
      </c>
      <c r="X68" s="239" t="str">
        <f>IFERROR(VLOOKUP(X67,'P1'!$B:$AP,41,FALSE),"")</f>
        <v/>
      </c>
      <c r="Y68" s="239" t="str">
        <f>IFERROR(VLOOKUP(Y67,'P1'!$B:$AP,41,FALSE),"")</f>
        <v/>
      </c>
      <c r="Z68" s="239" t="str">
        <f>IFERROR(VLOOKUP(Z67,'P1'!$B:$AP,41,FALSE),"")</f>
        <v/>
      </c>
      <c r="AA68" s="239" t="str">
        <f>IFERROR(VLOOKUP(AA67,'P1'!$B:$AP,41,FALSE),"")</f>
        <v/>
      </c>
      <c r="AB68" s="239" t="str">
        <f>IFERROR(VLOOKUP(AB67,'P1'!$B:$AP,41,FALSE),"")</f>
        <v/>
      </c>
      <c r="AC68" s="239" t="str">
        <f>IFERROR(VLOOKUP(AC67,'P1'!$B:$AP,41,FALSE),"")</f>
        <v/>
      </c>
      <c r="AD68" s="239" t="str">
        <f>IFERROR(VLOOKUP(AD67,'P1'!$B:$AP,41,FALSE),"")</f>
        <v/>
      </c>
      <c r="AE68" s="239" t="str">
        <f>IFERROR(VLOOKUP(AE67,'P1'!$B:$AP,41,FALSE),"")</f>
        <v/>
      </c>
      <c r="AF68" s="239" t="str">
        <f>IFERROR(VLOOKUP(AF67,'P1'!$B:$AP,41,FALSE),"")</f>
        <v/>
      </c>
      <c r="AG68" s="239" t="str">
        <f>IFERROR(VLOOKUP(AG67,'P1'!$B:$AP,41,FALSE),"")</f>
        <v/>
      </c>
      <c r="AH68" s="239" t="str">
        <f>IFERROR(VLOOKUP(AH67,'P1'!$B:$AP,41,FALSE),"")</f>
        <v/>
      </c>
      <c r="AI68" s="239" t="str">
        <f>IFERROR(VLOOKUP(AI67,'P1'!$B:$AP,41,FALSE),"")</f>
        <v/>
      </c>
      <c r="AJ68" s="239" t="str">
        <f>IFERROR(VLOOKUP(AJ67,'P1'!$B:$AP,41,FALSE),"")</f>
        <v/>
      </c>
      <c r="AK68" s="239" t="str">
        <f>IFERROR(VLOOKUP(AK67,'P1'!$B:$AP,41,FALSE),"")</f>
        <v/>
      </c>
      <c r="AL68" s="239" t="str">
        <f>IFERROR(VLOOKUP(AL67,'P1'!$B:$AP,41,FALSE),"")</f>
        <v/>
      </c>
      <c r="AM68" s="239" t="str">
        <f>IFERROR(VLOOKUP(AM67,'P1'!$B:$AP,41,FALSE),"")</f>
        <v/>
      </c>
      <c r="AN68" s="588"/>
      <c r="AO68" s="564"/>
      <c r="AP68" s="592"/>
      <c r="AQ68" s="593"/>
      <c r="AR68" s="564"/>
      <c r="AU68" s="486" t="str">
        <f>IFERROR(IF($D67="□",ROUNDDOWN($AO67/$AK$7,1),ROUNDDOWN($AO67/$AK$9,1)),"")</f>
        <v/>
      </c>
      <c r="AV68" s="486" t="str">
        <f>IFERROR(IF($D67="□",ROUNDDOWN($AN67/$AO$7,1),ROUNDDOWN($AN67/$AO$9,1)),"")</f>
        <v/>
      </c>
      <c r="AX68" s="486" t="str">
        <f>IFERROR(IF($D67="□",(VLOOKUP(F67,'[8]ますた君 '!$C:$E,3,FALSE)/($AK$7*4)),(VLOOKUP(F67,'[8]ますた君 '!$C:$E,3,FALSE)/($AK$9*4))),"")</f>
        <v/>
      </c>
      <c r="AY68" s="486" t="str">
        <f>IFERROR(IF($D67="□",(VLOOKUP(F67,'[8]ますた君 '!$C:$E,3,FALSE)/$AO$7),(VLOOKUP(F67,'[8]ますた君 '!$C:$E,3,FALSE)/$AO$9)),"")</f>
        <v/>
      </c>
    </row>
    <row r="69" spans="1:51" ht="12" customHeight="1">
      <c r="A69" s="568"/>
      <c r="B69" s="571"/>
      <c r="C69" s="574"/>
      <c r="D69" s="577"/>
      <c r="E69" s="580"/>
      <c r="F69" s="585"/>
      <c r="G69" s="586"/>
      <c r="H69" s="241" t="s">
        <v>374</v>
      </c>
      <c r="I69" s="239" t="str">
        <f>IFERROR(VLOOKUP(I67,'P1'!$B:$AP,31,FALSE),"")</f>
        <v/>
      </c>
      <c r="J69" s="239" t="str">
        <f>IFERROR(VLOOKUP(J67,'P1'!$B:$AP,31,FALSE),"")</f>
        <v/>
      </c>
      <c r="K69" s="239" t="str">
        <f>IFERROR(VLOOKUP(K67,'P1'!$B:$AP,31,FALSE),"")</f>
        <v/>
      </c>
      <c r="L69" s="239" t="str">
        <f>IFERROR(VLOOKUP(L67,'P1'!$B:$AP,31,FALSE),"")</f>
        <v/>
      </c>
      <c r="M69" s="239" t="str">
        <f>IFERROR(VLOOKUP(M67,'P1'!$B:$AP,31,FALSE),"")</f>
        <v/>
      </c>
      <c r="N69" s="239" t="str">
        <f>IFERROR(VLOOKUP(N67,'P1'!$B:$AP,31,FALSE),"")</f>
        <v/>
      </c>
      <c r="O69" s="239" t="str">
        <f>IFERROR(VLOOKUP(O67,'P1'!$B:$AP,31,FALSE),"")</f>
        <v/>
      </c>
      <c r="P69" s="239" t="str">
        <f>IFERROR(VLOOKUP(P67,'P1'!$B:$AP,31,FALSE),"")</f>
        <v/>
      </c>
      <c r="Q69" s="239" t="str">
        <f>IFERROR(VLOOKUP(Q67,'P1'!$B:$AP,31,FALSE),"")</f>
        <v/>
      </c>
      <c r="R69" s="239" t="str">
        <f>IFERROR(VLOOKUP(R67,'P1'!$B:$AP,31,FALSE),"")</f>
        <v/>
      </c>
      <c r="S69" s="239" t="str">
        <f>IFERROR(VLOOKUP(S67,'P1'!$B:$AP,31,FALSE),"")</f>
        <v/>
      </c>
      <c r="T69" s="239" t="str">
        <f>IFERROR(VLOOKUP(T67,'P1'!$B:$AP,31,FALSE),"")</f>
        <v/>
      </c>
      <c r="U69" s="239" t="str">
        <f>IFERROR(VLOOKUP(U67,'P1'!$B:$AP,31,FALSE),"")</f>
        <v/>
      </c>
      <c r="V69" s="239" t="str">
        <f>IFERROR(VLOOKUP(V67,'P1'!$B:$AP,31,FALSE),"")</f>
        <v/>
      </c>
      <c r="W69" s="239" t="str">
        <f>IFERROR(VLOOKUP(W67,'P1'!$B:$AP,31,FALSE),"")</f>
        <v/>
      </c>
      <c r="X69" s="239" t="str">
        <f>IFERROR(VLOOKUP(X67,'P1'!$B:$AP,31,FALSE),"")</f>
        <v/>
      </c>
      <c r="Y69" s="239" t="str">
        <f>IFERROR(VLOOKUP(Y67,'P1'!$B:$AP,31,FALSE),"")</f>
        <v/>
      </c>
      <c r="Z69" s="239" t="str">
        <f>IFERROR(VLOOKUP(Z67,'P1'!$B:$AP,31,FALSE),"")</f>
        <v/>
      </c>
      <c r="AA69" s="239" t="str">
        <f>IFERROR(VLOOKUP(AA67,'P1'!$B:$AP,31,FALSE),"")</f>
        <v/>
      </c>
      <c r="AB69" s="239" t="str">
        <f>IFERROR(VLOOKUP(AB67,'P1'!$B:$AP,31,FALSE),"")</f>
        <v/>
      </c>
      <c r="AC69" s="239" t="str">
        <f>IFERROR(VLOOKUP(AC67,'P1'!$B:$AP,31,FALSE),"")</f>
        <v/>
      </c>
      <c r="AD69" s="239" t="str">
        <f>IFERROR(VLOOKUP(AD67,'P1'!$B:$AP,31,FALSE),"")</f>
        <v/>
      </c>
      <c r="AE69" s="239" t="str">
        <f>IFERROR(VLOOKUP(AE67,'P1'!$B:$AP,31,FALSE),"")</f>
        <v/>
      </c>
      <c r="AF69" s="239" t="str">
        <f>IFERROR(VLOOKUP(AF67,'P1'!$B:$AP,31,FALSE),"")</f>
        <v/>
      </c>
      <c r="AG69" s="239" t="str">
        <f>IFERROR(VLOOKUP(AG67,'P1'!$B:$AP,31,FALSE),"")</f>
        <v/>
      </c>
      <c r="AH69" s="239" t="str">
        <f>IFERROR(VLOOKUP(AH67,'P1'!$B:$AP,31,FALSE),"")</f>
        <v/>
      </c>
      <c r="AI69" s="239" t="str">
        <f>IFERROR(VLOOKUP(AI67,'P1'!$B:$AP,31,FALSE),"")</f>
        <v/>
      </c>
      <c r="AJ69" s="239" t="str">
        <f>IFERROR(VLOOKUP(AJ67,'P1'!$B:$AP,31,FALSE),"")</f>
        <v/>
      </c>
      <c r="AK69" s="239" t="str">
        <f>IFERROR(VLOOKUP(AK67,'P1'!$B:$AP,31,FALSE),"")</f>
        <v/>
      </c>
      <c r="AL69" s="239" t="str">
        <f>IFERROR(VLOOKUP(AL67,'P1'!$B:$AP,31,FALSE),"")</f>
        <v/>
      </c>
      <c r="AM69" s="239" t="str">
        <f>IFERROR(VLOOKUP(AM67,'P1'!$B:$AP,31,FALSE),"")</f>
        <v/>
      </c>
      <c r="AN69" s="589"/>
      <c r="AO69" s="565"/>
      <c r="AP69" s="594"/>
      <c r="AQ69" s="595"/>
      <c r="AR69" s="565"/>
      <c r="AU69" s="487"/>
      <c r="AV69" s="487"/>
      <c r="AX69" s="487"/>
      <c r="AY69" s="487"/>
    </row>
    <row r="70" spans="1:51" ht="12" customHeight="1">
      <c r="A70" s="566">
        <v>17</v>
      </c>
      <c r="B70" s="569"/>
      <c r="C70" s="596"/>
      <c r="D70" s="575" t="s">
        <v>243</v>
      </c>
      <c r="E70" s="578"/>
      <c r="F70" s="581"/>
      <c r="G70" s="582"/>
      <c r="H70" s="236" t="s">
        <v>368</v>
      </c>
      <c r="I70" s="483"/>
      <c r="J70" s="483"/>
      <c r="K70" s="483"/>
      <c r="L70" s="483"/>
      <c r="M70" s="483"/>
      <c r="N70" s="483"/>
      <c r="O70" s="483"/>
      <c r="P70" s="483"/>
      <c r="Q70" s="483"/>
      <c r="R70" s="483"/>
      <c r="S70" s="483"/>
      <c r="T70" s="483"/>
      <c r="U70" s="483"/>
      <c r="V70" s="483"/>
      <c r="W70" s="483"/>
      <c r="X70" s="483"/>
      <c r="Y70" s="483"/>
      <c r="Z70" s="483"/>
      <c r="AA70" s="483"/>
      <c r="AB70" s="483"/>
      <c r="AC70" s="483"/>
      <c r="AD70" s="483"/>
      <c r="AE70" s="483"/>
      <c r="AF70" s="483"/>
      <c r="AG70" s="483"/>
      <c r="AH70" s="483"/>
      <c r="AI70" s="483"/>
      <c r="AJ70" s="483"/>
      <c r="AK70" s="483"/>
      <c r="AL70" s="483"/>
      <c r="AM70" s="483"/>
      <c r="AN70" s="587">
        <f>+SUM(I71:AM72)</f>
        <v>0</v>
      </c>
      <c r="AO70" s="563">
        <f>IF($AN$4="４週",AN70/4,AN70/(DAY(EOMONTH($I$20,0))/7))</f>
        <v>0</v>
      </c>
      <c r="AP70" s="590"/>
      <c r="AQ70" s="591"/>
      <c r="AR70" s="563" t="str">
        <f>IF(AN59="４週",AU71,AV71)</f>
        <v/>
      </c>
      <c r="AU70" s="485" t="s">
        <v>369</v>
      </c>
      <c r="AV70" s="485" t="s">
        <v>370</v>
      </c>
      <c r="AX70" s="485" t="s">
        <v>371</v>
      </c>
      <c r="AY70" s="485" t="s">
        <v>372</v>
      </c>
    </row>
    <row r="71" spans="1:51" ht="12" customHeight="1">
      <c r="A71" s="567"/>
      <c r="B71" s="570"/>
      <c r="C71" s="597"/>
      <c r="D71" s="576"/>
      <c r="E71" s="579"/>
      <c r="F71" s="583"/>
      <c r="G71" s="584"/>
      <c r="H71" s="238" t="s">
        <v>373</v>
      </c>
      <c r="I71" s="239" t="str">
        <f>IFERROR(VLOOKUP(I70,'P1'!$B:$AP,41,FALSE),"")</f>
        <v/>
      </c>
      <c r="J71" s="239" t="str">
        <f>IFERROR(VLOOKUP(J70,'P1'!$B:$AP,41,FALSE),"")</f>
        <v/>
      </c>
      <c r="K71" s="239" t="str">
        <f>IFERROR(VLOOKUP(K70,'P1'!$B:$AP,41,FALSE),"")</f>
        <v/>
      </c>
      <c r="L71" s="239" t="str">
        <f>IFERROR(VLOOKUP(L70,'P1'!$B:$AP,41,FALSE),"")</f>
        <v/>
      </c>
      <c r="M71" s="239" t="str">
        <f>IFERROR(VLOOKUP(M70,'P1'!$B:$AP,41,FALSE),"")</f>
        <v/>
      </c>
      <c r="N71" s="239" t="str">
        <f>IFERROR(VLOOKUP(N70,'P1'!$B:$AP,41,FALSE),"")</f>
        <v/>
      </c>
      <c r="O71" s="239" t="str">
        <f>IFERROR(VLOOKUP(O70,'P1'!$B:$AP,41,FALSE),"")</f>
        <v/>
      </c>
      <c r="P71" s="239" t="str">
        <f>IFERROR(VLOOKUP(P70,'P1'!$B:$AP,41,FALSE),"")</f>
        <v/>
      </c>
      <c r="Q71" s="239" t="str">
        <f>IFERROR(VLOOKUP(Q70,'P1'!$B:$AP,41,FALSE),"")</f>
        <v/>
      </c>
      <c r="R71" s="239" t="str">
        <f>IFERROR(VLOOKUP(R70,'P1'!$B:$AP,41,FALSE),"")</f>
        <v/>
      </c>
      <c r="S71" s="239" t="str">
        <f>IFERROR(VLOOKUP(S70,'P1'!$B:$AP,41,FALSE),"")</f>
        <v/>
      </c>
      <c r="T71" s="239" t="str">
        <f>IFERROR(VLOOKUP(T70,'P1'!$B:$AP,41,FALSE),"")</f>
        <v/>
      </c>
      <c r="U71" s="239" t="str">
        <f>IFERROR(VLOOKUP(U70,'P1'!$B:$AP,41,FALSE),"")</f>
        <v/>
      </c>
      <c r="V71" s="239" t="str">
        <f>IFERROR(VLOOKUP(V70,'P1'!$B:$AP,41,FALSE),"")</f>
        <v/>
      </c>
      <c r="W71" s="239" t="str">
        <f>IFERROR(VLOOKUP(W70,'P1'!$B:$AP,41,FALSE),"")</f>
        <v/>
      </c>
      <c r="X71" s="239" t="str">
        <f>IFERROR(VLOOKUP(X70,'P1'!$B:$AP,41,FALSE),"")</f>
        <v/>
      </c>
      <c r="Y71" s="239" t="str">
        <f>IFERROR(VLOOKUP(Y70,'P1'!$B:$AP,41,FALSE),"")</f>
        <v/>
      </c>
      <c r="Z71" s="239" t="str">
        <f>IFERROR(VLOOKUP(Z70,'P1'!$B:$AP,41,FALSE),"")</f>
        <v/>
      </c>
      <c r="AA71" s="239" t="str">
        <f>IFERROR(VLOOKUP(AA70,'P1'!$B:$AP,41,FALSE),"")</f>
        <v/>
      </c>
      <c r="AB71" s="239" t="str">
        <f>IFERROR(VLOOKUP(AB70,'P1'!$B:$AP,41,FALSE),"")</f>
        <v/>
      </c>
      <c r="AC71" s="239" t="str">
        <f>IFERROR(VLOOKUP(AC70,'P1'!$B:$AP,41,FALSE),"")</f>
        <v/>
      </c>
      <c r="AD71" s="239" t="str">
        <f>IFERROR(VLOOKUP(AD70,'P1'!$B:$AP,41,FALSE),"")</f>
        <v/>
      </c>
      <c r="AE71" s="239" t="str">
        <f>IFERROR(VLOOKUP(AE70,'P1'!$B:$AP,41,FALSE),"")</f>
        <v/>
      </c>
      <c r="AF71" s="239" t="str">
        <f>IFERROR(VLOOKUP(AF70,'P1'!$B:$AP,41,FALSE),"")</f>
        <v/>
      </c>
      <c r="AG71" s="239" t="str">
        <f>IFERROR(VLOOKUP(AG70,'P1'!$B:$AP,41,FALSE),"")</f>
        <v/>
      </c>
      <c r="AH71" s="239" t="str">
        <f>IFERROR(VLOOKUP(AH70,'P1'!$B:$AP,41,FALSE),"")</f>
        <v/>
      </c>
      <c r="AI71" s="239" t="str">
        <f>IFERROR(VLOOKUP(AI70,'P1'!$B:$AP,41,FALSE),"")</f>
        <v/>
      </c>
      <c r="AJ71" s="239" t="str">
        <f>IFERROR(VLOOKUP(AJ70,'P1'!$B:$AP,41,FALSE),"")</f>
        <v/>
      </c>
      <c r="AK71" s="239" t="str">
        <f>IFERROR(VLOOKUP(AK70,'P1'!$B:$AP,41,FALSE),"")</f>
        <v/>
      </c>
      <c r="AL71" s="239" t="str">
        <f>IFERROR(VLOOKUP(AL70,'P1'!$B:$AP,41,FALSE),"")</f>
        <v/>
      </c>
      <c r="AM71" s="239" t="str">
        <f>IFERROR(VLOOKUP(AM70,'P1'!$B:$AP,41,FALSE),"")</f>
        <v/>
      </c>
      <c r="AN71" s="588"/>
      <c r="AO71" s="564"/>
      <c r="AP71" s="592"/>
      <c r="AQ71" s="593"/>
      <c r="AR71" s="564"/>
      <c r="AU71" s="486" t="str">
        <f>IFERROR(IF($D70="□",ROUNDDOWN($AO70/$AK$7,1),ROUNDDOWN($AO70/$AK$9,1)),"")</f>
        <v/>
      </c>
      <c r="AV71" s="486" t="str">
        <f>IFERROR(IF($D70="□",ROUNDDOWN($AN70/$AO$7,1),ROUNDDOWN($AN70/$AO$9,1)),"")</f>
        <v/>
      </c>
      <c r="AX71" s="486" t="str">
        <f>IFERROR(IF($D70="□",(VLOOKUP(F70,'[8]ますた君 '!$C:$E,3,FALSE)/($AK$7*4)),(VLOOKUP(F70,'[8]ますた君 '!$C:$E,3,FALSE)/($AK$9*4))),"")</f>
        <v/>
      </c>
      <c r="AY71" s="486" t="str">
        <f>IFERROR(IF($D70="□",(VLOOKUP(F70,'[8]ますた君 '!$C:$E,3,FALSE)/$AO$7),(VLOOKUP(F70,'[8]ますた君 '!$C:$E,3,FALSE)/$AO$9)),"")</f>
        <v/>
      </c>
    </row>
    <row r="72" spans="1:51" ht="12" customHeight="1">
      <c r="A72" s="568"/>
      <c r="B72" s="571"/>
      <c r="C72" s="598"/>
      <c r="D72" s="577"/>
      <c r="E72" s="580"/>
      <c r="F72" s="585"/>
      <c r="G72" s="586"/>
      <c r="H72" s="241" t="s">
        <v>374</v>
      </c>
      <c r="I72" s="239" t="str">
        <f>IFERROR(VLOOKUP(I70,'P1'!$B:$AP,31,FALSE),"")</f>
        <v/>
      </c>
      <c r="J72" s="239" t="str">
        <f>IFERROR(VLOOKUP(J70,'P1'!$B:$AP,31,FALSE),"")</f>
        <v/>
      </c>
      <c r="K72" s="239" t="str">
        <f>IFERROR(VLOOKUP(K70,'P1'!$B:$AP,31,FALSE),"")</f>
        <v/>
      </c>
      <c r="L72" s="239" t="str">
        <f>IFERROR(VLOOKUP(L70,'P1'!$B:$AP,31,FALSE),"")</f>
        <v/>
      </c>
      <c r="M72" s="239" t="str">
        <f>IFERROR(VLOOKUP(M70,'P1'!$B:$AP,31,FALSE),"")</f>
        <v/>
      </c>
      <c r="N72" s="239" t="str">
        <f>IFERROR(VLOOKUP(N70,'P1'!$B:$AP,31,FALSE),"")</f>
        <v/>
      </c>
      <c r="O72" s="239" t="str">
        <f>IFERROR(VLOOKUP(O70,'P1'!$B:$AP,31,FALSE),"")</f>
        <v/>
      </c>
      <c r="P72" s="239" t="str">
        <f>IFERROR(VLOOKUP(P70,'P1'!$B:$AP,31,FALSE),"")</f>
        <v/>
      </c>
      <c r="Q72" s="239" t="str">
        <f>IFERROR(VLOOKUP(Q70,'P1'!$B:$AP,31,FALSE),"")</f>
        <v/>
      </c>
      <c r="R72" s="239" t="str">
        <f>IFERROR(VLOOKUP(R70,'P1'!$B:$AP,31,FALSE),"")</f>
        <v/>
      </c>
      <c r="S72" s="239" t="str">
        <f>IFERROR(VLOOKUP(S70,'P1'!$B:$AP,31,FALSE),"")</f>
        <v/>
      </c>
      <c r="T72" s="239" t="str">
        <f>IFERROR(VLOOKUP(T70,'P1'!$B:$AP,31,FALSE),"")</f>
        <v/>
      </c>
      <c r="U72" s="239" t="str">
        <f>IFERROR(VLOOKUP(U70,'P1'!$B:$AP,31,FALSE),"")</f>
        <v/>
      </c>
      <c r="V72" s="239" t="str">
        <f>IFERROR(VLOOKUP(V70,'P1'!$B:$AP,31,FALSE),"")</f>
        <v/>
      </c>
      <c r="W72" s="239" t="str">
        <f>IFERROR(VLOOKUP(W70,'P1'!$B:$AP,31,FALSE),"")</f>
        <v/>
      </c>
      <c r="X72" s="239" t="str">
        <f>IFERROR(VLOOKUP(X70,'P1'!$B:$AP,31,FALSE),"")</f>
        <v/>
      </c>
      <c r="Y72" s="239" t="str">
        <f>IFERROR(VLOOKUP(Y70,'P1'!$B:$AP,31,FALSE),"")</f>
        <v/>
      </c>
      <c r="Z72" s="239" t="str">
        <f>IFERROR(VLOOKUP(Z70,'P1'!$B:$AP,31,FALSE),"")</f>
        <v/>
      </c>
      <c r="AA72" s="239" t="str">
        <f>IFERROR(VLOOKUP(AA70,'P1'!$B:$AP,31,FALSE),"")</f>
        <v/>
      </c>
      <c r="AB72" s="239" t="str">
        <f>IFERROR(VLOOKUP(AB70,'P1'!$B:$AP,31,FALSE),"")</f>
        <v/>
      </c>
      <c r="AC72" s="239" t="str">
        <f>IFERROR(VLOOKUP(AC70,'P1'!$B:$AP,31,FALSE),"")</f>
        <v/>
      </c>
      <c r="AD72" s="239" t="str">
        <f>IFERROR(VLOOKUP(AD70,'P1'!$B:$AP,31,FALSE),"")</f>
        <v/>
      </c>
      <c r="AE72" s="239" t="str">
        <f>IFERROR(VLOOKUP(AE70,'P1'!$B:$AP,31,FALSE),"")</f>
        <v/>
      </c>
      <c r="AF72" s="239" t="str">
        <f>IFERROR(VLOOKUP(AF70,'P1'!$B:$AP,31,FALSE),"")</f>
        <v/>
      </c>
      <c r="AG72" s="239" t="str">
        <f>IFERROR(VLOOKUP(AG70,'P1'!$B:$AP,31,FALSE),"")</f>
        <v/>
      </c>
      <c r="AH72" s="239" t="str">
        <f>IFERROR(VLOOKUP(AH70,'P1'!$B:$AP,31,FALSE),"")</f>
        <v/>
      </c>
      <c r="AI72" s="239" t="str">
        <f>IFERROR(VLOOKUP(AI70,'P1'!$B:$AP,31,FALSE),"")</f>
        <v/>
      </c>
      <c r="AJ72" s="239" t="str">
        <f>IFERROR(VLOOKUP(AJ70,'P1'!$B:$AP,31,FALSE),"")</f>
        <v/>
      </c>
      <c r="AK72" s="239" t="str">
        <f>IFERROR(VLOOKUP(AK70,'P1'!$B:$AP,31,FALSE),"")</f>
        <v/>
      </c>
      <c r="AL72" s="239" t="str">
        <f>IFERROR(VLOOKUP(AL70,'P1'!$B:$AP,31,FALSE),"")</f>
        <v/>
      </c>
      <c r="AM72" s="239" t="str">
        <f>IFERROR(VLOOKUP(AM70,'P1'!$B:$AP,31,FALSE),"")</f>
        <v/>
      </c>
      <c r="AN72" s="589"/>
      <c r="AO72" s="565"/>
      <c r="AP72" s="594"/>
      <c r="AQ72" s="595"/>
      <c r="AR72" s="565"/>
      <c r="AU72" s="487"/>
      <c r="AV72" s="487"/>
      <c r="AX72" s="487"/>
      <c r="AY72" s="487"/>
    </row>
    <row r="73" spans="1:51" ht="12" customHeight="1">
      <c r="A73" s="566">
        <v>18</v>
      </c>
      <c r="B73" s="569"/>
      <c r="C73" s="572"/>
      <c r="D73" s="575" t="s">
        <v>243</v>
      </c>
      <c r="E73" s="578"/>
      <c r="F73" s="581"/>
      <c r="G73" s="582"/>
      <c r="H73" s="236" t="s">
        <v>368</v>
      </c>
      <c r="I73" s="483"/>
      <c r="J73" s="483"/>
      <c r="K73" s="483"/>
      <c r="L73" s="483"/>
      <c r="M73" s="483"/>
      <c r="N73" s="483"/>
      <c r="O73" s="483"/>
      <c r="P73" s="483"/>
      <c r="Q73" s="483"/>
      <c r="R73" s="483"/>
      <c r="S73" s="483"/>
      <c r="T73" s="483"/>
      <c r="U73" s="483"/>
      <c r="V73" s="483"/>
      <c r="W73" s="483"/>
      <c r="X73" s="483"/>
      <c r="Y73" s="483"/>
      <c r="Z73" s="483"/>
      <c r="AA73" s="483"/>
      <c r="AB73" s="483"/>
      <c r="AC73" s="483"/>
      <c r="AD73" s="483"/>
      <c r="AE73" s="483"/>
      <c r="AF73" s="483"/>
      <c r="AG73" s="483"/>
      <c r="AH73" s="483"/>
      <c r="AI73" s="483"/>
      <c r="AJ73" s="483"/>
      <c r="AK73" s="483"/>
      <c r="AL73" s="483"/>
      <c r="AM73" s="483"/>
      <c r="AN73" s="587">
        <f>+SUM(I74:AM75)</f>
        <v>0</v>
      </c>
      <c r="AO73" s="563">
        <f>IF($AN$4="４週",AN73/4,AN73/(DAY(EOMONTH($I$20,0))/7))</f>
        <v>0</v>
      </c>
      <c r="AP73" s="590"/>
      <c r="AQ73" s="591"/>
      <c r="AR73" s="563" t="str">
        <f>IF(AN62="４週",AU74,AV74)</f>
        <v/>
      </c>
      <c r="AU73" s="485" t="s">
        <v>369</v>
      </c>
      <c r="AV73" s="485" t="s">
        <v>370</v>
      </c>
      <c r="AX73" s="485" t="s">
        <v>371</v>
      </c>
      <c r="AY73" s="485" t="s">
        <v>372</v>
      </c>
    </row>
    <row r="74" spans="1:51" ht="12" customHeight="1">
      <c r="A74" s="567"/>
      <c r="B74" s="570"/>
      <c r="C74" s="573"/>
      <c r="D74" s="576"/>
      <c r="E74" s="579"/>
      <c r="F74" s="583"/>
      <c r="G74" s="584"/>
      <c r="H74" s="238" t="s">
        <v>373</v>
      </c>
      <c r="I74" s="239" t="str">
        <f>IFERROR(VLOOKUP(I73,'P1'!$B:$AP,41,FALSE),"")</f>
        <v/>
      </c>
      <c r="J74" s="239" t="str">
        <f>IFERROR(VLOOKUP(J73,'P1'!$B:$AP,41,FALSE),"")</f>
        <v/>
      </c>
      <c r="K74" s="239" t="str">
        <f>IFERROR(VLOOKUP(K73,'P1'!$B:$AP,41,FALSE),"")</f>
        <v/>
      </c>
      <c r="L74" s="239" t="str">
        <f>IFERROR(VLOOKUP(L73,'P1'!$B:$AP,41,FALSE),"")</f>
        <v/>
      </c>
      <c r="M74" s="239" t="str">
        <f>IFERROR(VLOOKUP(M73,'P1'!$B:$AP,41,FALSE),"")</f>
        <v/>
      </c>
      <c r="N74" s="239" t="str">
        <f>IFERROR(VLOOKUP(N73,'P1'!$B:$AP,41,FALSE),"")</f>
        <v/>
      </c>
      <c r="O74" s="239" t="str">
        <f>IFERROR(VLOOKUP(O73,'P1'!$B:$AP,41,FALSE),"")</f>
        <v/>
      </c>
      <c r="P74" s="239" t="str">
        <f>IFERROR(VLOOKUP(P73,'P1'!$B:$AP,41,FALSE),"")</f>
        <v/>
      </c>
      <c r="Q74" s="239" t="str">
        <f>IFERROR(VLOOKUP(Q73,'P1'!$B:$AP,41,FALSE),"")</f>
        <v/>
      </c>
      <c r="R74" s="239" t="str">
        <f>IFERROR(VLOOKUP(R73,'P1'!$B:$AP,41,FALSE),"")</f>
        <v/>
      </c>
      <c r="S74" s="239" t="str">
        <f>IFERROR(VLOOKUP(S73,'P1'!$B:$AP,41,FALSE),"")</f>
        <v/>
      </c>
      <c r="T74" s="239" t="str">
        <f>IFERROR(VLOOKUP(T73,'P1'!$B:$AP,41,FALSE),"")</f>
        <v/>
      </c>
      <c r="U74" s="239" t="str">
        <f>IFERROR(VLOOKUP(U73,'P1'!$B:$AP,41,FALSE),"")</f>
        <v/>
      </c>
      <c r="V74" s="239" t="str">
        <f>IFERROR(VLOOKUP(V73,'P1'!$B:$AP,41,FALSE),"")</f>
        <v/>
      </c>
      <c r="W74" s="239" t="str">
        <f>IFERROR(VLOOKUP(W73,'P1'!$B:$AP,41,FALSE),"")</f>
        <v/>
      </c>
      <c r="X74" s="239" t="str">
        <f>IFERROR(VLOOKUP(X73,'P1'!$B:$AP,41,FALSE),"")</f>
        <v/>
      </c>
      <c r="Y74" s="239" t="str">
        <f>IFERROR(VLOOKUP(Y73,'P1'!$B:$AP,41,FALSE),"")</f>
        <v/>
      </c>
      <c r="Z74" s="239" t="str">
        <f>IFERROR(VLOOKUP(Z73,'P1'!$B:$AP,41,FALSE),"")</f>
        <v/>
      </c>
      <c r="AA74" s="239" t="str">
        <f>IFERROR(VLOOKUP(AA73,'P1'!$B:$AP,41,FALSE),"")</f>
        <v/>
      </c>
      <c r="AB74" s="239" t="str">
        <f>IFERROR(VLOOKUP(AB73,'P1'!$B:$AP,41,FALSE),"")</f>
        <v/>
      </c>
      <c r="AC74" s="239" t="str">
        <f>IFERROR(VLOOKUP(AC73,'P1'!$B:$AP,41,FALSE),"")</f>
        <v/>
      </c>
      <c r="AD74" s="239" t="str">
        <f>IFERROR(VLOOKUP(AD73,'P1'!$B:$AP,41,FALSE),"")</f>
        <v/>
      </c>
      <c r="AE74" s="239" t="str">
        <f>IFERROR(VLOOKUP(AE73,'P1'!$B:$AP,41,FALSE),"")</f>
        <v/>
      </c>
      <c r="AF74" s="239" t="str">
        <f>IFERROR(VLOOKUP(AF73,'P1'!$B:$AP,41,FALSE),"")</f>
        <v/>
      </c>
      <c r="AG74" s="239" t="str">
        <f>IFERROR(VLOOKUP(AG73,'P1'!$B:$AP,41,FALSE),"")</f>
        <v/>
      </c>
      <c r="AH74" s="239" t="str">
        <f>IFERROR(VLOOKUP(AH73,'P1'!$B:$AP,41,FALSE),"")</f>
        <v/>
      </c>
      <c r="AI74" s="239" t="str">
        <f>IFERROR(VLOOKUP(AI73,'P1'!$B:$AP,41,FALSE),"")</f>
        <v/>
      </c>
      <c r="AJ74" s="239" t="str">
        <f>IFERROR(VLOOKUP(AJ73,'P1'!$B:$AP,41,FALSE),"")</f>
        <v/>
      </c>
      <c r="AK74" s="239" t="str">
        <f>IFERROR(VLOOKUP(AK73,'P1'!$B:$AP,41,FALSE),"")</f>
        <v/>
      </c>
      <c r="AL74" s="239" t="str">
        <f>IFERROR(VLOOKUP(AL73,'P1'!$B:$AP,41,FALSE),"")</f>
        <v/>
      </c>
      <c r="AM74" s="239" t="str">
        <f>IFERROR(VLOOKUP(AM73,'P1'!$B:$AP,41,FALSE),"")</f>
        <v/>
      </c>
      <c r="AN74" s="588"/>
      <c r="AO74" s="564"/>
      <c r="AP74" s="592"/>
      <c r="AQ74" s="593"/>
      <c r="AR74" s="564"/>
      <c r="AU74" s="486" t="str">
        <f>IFERROR(IF($D73="□",ROUNDDOWN($AO73/$AK$7,1),ROUNDDOWN($AO73/$AK$9,1)),"")</f>
        <v/>
      </c>
      <c r="AV74" s="486" t="str">
        <f>IFERROR(IF($D73="□",ROUNDDOWN($AN73/$AO$7,1),ROUNDDOWN($AN73/$AO$9,1)),"")</f>
        <v/>
      </c>
      <c r="AX74" s="486" t="str">
        <f>IFERROR(IF($D73="□",(VLOOKUP(F73,'[8]ますた君 '!$C:$E,3,FALSE)/($AK$7*4)),(VLOOKUP(F73,'[8]ますた君 '!$C:$E,3,FALSE)/($AK$9*4))),"")</f>
        <v/>
      </c>
      <c r="AY74" s="486" t="str">
        <f>IFERROR(IF($D73="□",(VLOOKUP(F73,'[8]ますた君 '!$C:$E,3,FALSE)/$AO$7),(VLOOKUP(F73,'[8]ますた君 '!$C:$E,3,FALSE)/$AO$9)),"")</f>
        <v/>
      </c>
    </row>
    <row r="75" spans="1:51" ht="12" customHeight="1">
      <c r="A75" s="568"/>
      <c r="B75" s="571"/>
      <c r="C75" s="574"/>
      <c r="D75" s="577"/>
      <c r="E75" s="580"/>
      <c r="F75" s="585"/>
      <c r="G75" s="586"/>
      <c r="H75" s="241" t="s">
        <v>374</v>
      </c>
      <c r="I75" s="239" t="str">
        <f>IFERROR(VLOOKUP(I73,'P1'!$B:$AP,31,FALSE),"")</f>
        <v/>
      </c>
      <c r="J75" s="239" t="str">
        <f>IFERROR(VLOOKUP(J73,'P1'!$B:$AP,31,FALSE),"")</f>
        <v/>
      </c>
      <c r="K75" s="239" t="str">
        <f>IFERROR(VLOOKUP(K73,'P1'!$B:$AP,31,FALSE),"")</f>
        <v/>
      </c>
      <c r="L75" s="239" t="str">
        <f>IFERROR(VLOOKUP(L73,'P1'!$B:$AP,31,FALSE),"")</f>
        <v/>
      </c>
      <c r="M75" s="239" t="str">
        <f>IFERROR(VLOOKUP(M73,'P1'!$B:$AP,31,FALSE),"")</f>
        <v/>
      </c>
      <c r="N75" s="239" t="str">
        <f>IFERROR(VLOOKUP(N73,'P1'!$B:$AP,31,FALSE),"")</f>
        <v/>
      </c>
      <c r="O75" s="239" t="str">
        <f>IFERROR(VLOOKUP(O73,'P1'!$B:$AP,31,FALSE),"")</f>
        <v/>
      </c>
      <c r="P75" s="239" t="str">
        <f>IFERROR(VLOOKUP(P73,'P1'!$B:$AP,31,FALSE),"")</f>
        <v/>
      </c>
      <c r="Q75" s="239" t="str">
        <f>IFERROR(VLOOKUP(Q73,'P1'!$B:$AP,31,FALSE),"")</f>
        <v/>
      </c>
      <c r="R75" s="239" t="str">
        <f>IFERROR(VLOOKUP(R73,'P1'!$B:$AP,31,FALSE),"")</f>
        <v/>
      </c>
      <c r="S75" s="239" t="str">
        <f>IFERROR(VLOOKUP(S73,'P1'!$B:$AP,31,FALSE),"")</f>
        <v/>
      </c>
      <c r="T75" s="239" t="str">
        <f>IFERROR(VLOOKUP(T73,'P1'!$B:$AP,31,FALSE),"")</f>
        <v/>
      </c>
      <c r="U75" s="239" t="str">
        <f>IFERROR(VLOOKUP(U73,'P1'!$B:$AP,31,FALSE),"")</f>
        <v/>
      </c>
      <c r="V75" s="239" t="str">
        <f>IFERROR(VLOOKUP(V73,'P1'!$B:$AP,31,FALSE),"")</f>
        <v/>
      </c>
      <c r="W75" s="239" t="str">
        <f>IFERROR(VLOOKUP(W73,'P1'!$B:$AP,31,FALSE),"")</f>
        <v/>
      </c>
      <c r="X75" s="239" t="str">
        <f>IFERROR(VLOOKUP(X73,'P1'!$B:$AP,31,FALSE),"")</f>
        <v/>
      </c>
      <c r="Y75" s="239" t="str">
        <f>IFERROR(VLOOKUP(Y73,'P1'!$B:$AP,31,FALSE),"")</f>
        <v/>
      </c>
      <c r="Z75" s="239" t="str">
        <f>IFERROR(VLOOKUP(Z73,'P1'!$B:$AP,31,FALSE),"")</f>
        <v/>
      </c>
      <c r="AA75" s="239" t="str">
        <f>IFERROR(VLOOKUP(AA73,'P1'!$B:$AP,31,FALSE),"")</f>
        <v/>
      </c>
      <c r="AB75" s="239" t="str">
        <f>IFERROR(VLOOKUP(AB73,'P1'!$B:$AP,31,FALSE),"")</f>
        <v/>
      </c>
      <c r="AC75" s="239" t="str">
        <f>IFERROR(VLOOKUP(AC73,'P1'!$B:$AP,31,FALSE),"")</f>
        <v/>
      </c>
      <c r="AD75" s="239" t="str">
        <f>IFERROR(VLOOKUP(AD73,'P1'!$B:$AP,31,FALSE),"")</f>
        <v/>
      </c>
      <c r="AE75" s="239" t="str">
        <f>IFERROR(VLOOKUP(AE73,'P1'!$B:$AP,31,FALSE),"")</f>
        <v/>
      </c>
      <c r="AF75" s="239" t="str">
        <f>IFERROR(VLOOKUP(AF73,'P1'!$B:$AP,31,FALSE),"")</f>
        <v/>
      </c>
      <c r="AG75" s="239" t="str">
        <f>IFERROR(VLOOKUP(AG73,'P1'!$B:$AP,31,FALSE),"")</f>
        <v/>
      </c>
      <c r="AH75" s="239" t="str">
        <f>IFERROR(VLOOKUP(AH73,'P1'!$B:$AP,31,FALSE),"")</f>
        <v/>
      </c>
      <c r="AI75" s="239" t="str">
        <f>IFERROR(VLOOKUP(AI73,'P1'!$B:$AP,31,FALSE),"")</f>
        <v/>
      </c>
      <c r="AJ75" s="239" t="str">
        <f>IFERROR(VLOOKUP(AJ73,'P1'!$B:$AP,31,FALSE),"")</f>
        <v/>
      </c>
      <c r="AK75" s="239" t="str">
        <f>IFERROR(VLOOKUP(AK73,'P1'!$B:$AP,31,FALSE),"")</f>
        <v/>
      </c>
      <c r="AL75" s="239" t="str">
        <f>IFERROR(VLOOKUP(AL73,'P1'!$B:$AP,31,FALSE),"")</f>
        <v/>
      </c>
      <c r="AM75" s="239" t="str">
        <f>IFERROR(VLOOKUP(AM73,'P1'!$B:$AP,31,FALSE),"")</f>
        <v/>
      </c>
      <c r="AN75" s="589"/>
      <c r="AO75" s="565"/>
      <c r="AP75" s="594"/>
      <c r="AQ75" s="595"/>
      <c r="AR75" s="565"/>
      <c r="AU75" s="487"/>
      <c r="AV75" s="487"/>
      <c r="AX75" s="487"/>
      <c r="AY75" s="487"/>
    </row>
    <row r="76" spans="1:51" ht="12" customHeight="1">
      <c r="A76" s="566">
        <v>19</v>
      </c>
      <c r="B76" s="569"/>
      <c r="C76" s="572"/>
      <c r="D76" s="575" t="s">
        <v>243</v>
      </c>
      <c r="E76" s="578"/>
      <c r="F76" s="581"/>
      <c r="G76" s="582"/>
      <c r="H76" s="236" t="s">
        <v>368</v>
      </c>
      <c r="I76" s="483"/>
      <c r="J76" s="483"/>
      <c r="K76" s="483"/>
      <c r="L76" s="483"/>
      <c r="M76" s="483"/>
      <c r="N76" s="483"/>
      <c r="O76" s="483"/>
      <c r="P76" s="483"/>
      <c r="Q76" s="483"/>
      <c r="R76" s="483"/>
      <c r="S76" s="483"/>
      <c r="T76" s="483"/>
      <c r="U76" s="483"/>
      <c r="V76" s="483"/>
      <c r="W76" s="483"/>
      <c r="X76" s="483"/>
      <c r="Y76" s="483"/>
      <c r="Z76" s="483"/>
      <c r="AA76" s="483"/>
      <c r="AB76" s="483"/>
      <c r="AC76" s="483"/>
      <c r="AD76" s="483"/>
      <c r="AE76" s="483"/>
      <c r="AF76" s="483"/>
      <c r="AG76" s="483"/>
      <c r="AH76" s="483"/>
      <c r="AI76" s="483"/>
      <c r="AJ76" s="483"/>
      <c r="AK76" s="483"/>
      <c r="AL76" s="483"/>
      <c r="AM76" s="483"/>
      <c r="AN76" s="587">
        <f>+SUM(I77:AM78)</f>
        <v>0</v>
      </c>
      <c r="AO76" s="563">
        <f>IF($AN$4="４週",AN76/4,AN76/(DAY(EOMONTH($I$20,0))/7))</f>
        <v>0</v>
      </c>
      <c r="AP76" s="590"/>
      <c r="AQ76" s="591"/>
      <c r="AR76" s="563" t="str">
        <f>IF(AN65="４週",AU77,AV77)</f>
        <v/>
      </c>
      <c r="AU76" s="485" t="s">
        <v>369</v>
      </c>
      <c r="AV76" s="485" t="s">
        <v>370</v>
      </c>
      <c r="AX76" s="485" t="s">
        <v>371</v>
      </c>
      <c r="AY76" s="485" t="s">
        <v>372</v>
      </c>
    </row>
    <row r="77" spans="1:51" ht="12" customHeight="1">
      <c r="A77" s="567"/>
      <c r="B77" s="570"/>
      <c r="C77" s="573"/>
      <c r="D77" s="576"/>
      <c r="E77" s="579"/>
      <c r="F77" s="583"/>
      <c r="G77" s="584"/>
      <c r="H77" s="238" t="s">
        <v>373</v>
      </c>
      <c r="I77" s="239" t="str">
        <f>IFERROR(VLOOKUP(I76,'P1'!$B:$AP,41,FALSE),"")</f>
        <v/>
      </c>
      <c r="J77" s="239" t="str">
        <f>IFERROR(VLOOKUP(J76,'P1'!$B:$AP,41,FALSE),"")</f>
        <v/>
      </c>
      <c r="K77" s="239" t="str">
        <f>IFERROR(VLOOKUP(K76,'P1'!$B:$AP,41,FALSE),"")</f>
        <v/>
      </c>
      <c r="L77" s="239" t="str">
        <f>IFERROR(VLOOKUP(L76,'P1'!$B:$AP,41,FALSE),"")</f>
        <v/>
      </c>
      <c r="M77" s="239" t="str">
        <f>IFERROR(VLOOKUP(M76,'P1'!$B:$AP,41,FALSE),"")</f>
        <v/>
      </c>
      <c r="N77" s="239" t="str">
        <f>IFERROR(VLOOKUP(N76,'P1'!$B:$AP,41,FALSE),"")</f>
        <v/>
      </c>
      <c r="O77" s="239" t="str">
        <f>IFERROR(VLOOKUP(O76,'P1'!$B:$AP,41,FALSE),"")</f>
        <v/>
      </c>
      <c r="P77" s="239" t="str">
        <f>IFERROR(VLOOKUP(P76,'P1'!$B:$AP,41,FALSE),"")</f>
        <v/>
      </c>
      <c r="Q77" s="239" t="str">
        <f>IFERROR(VLOOKUP(Q76,'P1'!$B:$AP,41,FALSE),"")</f>
        <v/>
      </c>
      <c r="R77" s="239" t="str">
        <f>IFERROR(VLOOKUP(R76,'P1'!$B:$AP,41,FALSE),"")</f>
        <v/>
      </c>
      <c r="S77" s="239" t="str">
        <f>IFERROR(VLOOKUP(S76,'P1'!$B:$AP,41,FALSE),"")</f>
        <v/>
      </c>
      <c r="T77" s="239" t="str">
        <f>IFERROR(VLOOKUP(T76,'P1'!$B:$AP,41,FALSE),"")</f>
        <v/>
      </c>
      <c r="U77" s="239" t="str">
        <f>IFERROR(VLOOKUP(U76,'P1'!$B:$AP,41,FALSE),"")</f>
        <v/>
      </c>
      <c r="V77" s="239" t="str">
        <f>IFERROR(VLOOKUP(V76,'P1'!$B:$AP,41,FALSE),"")</f>
        <v/>
      </c>
      <c r="W77" s="239" t="str">
        <f>IFERROR(VLOOKUP(W76,'P1'!$B:$AP,41,FALSE),"")</f>
        <v/>
      </c>
      <c r="X77" s="239" t="str">
        <f>IFERROR(VLOOKUP(X76,'P1'!$B:$AP,41,FALSE),"")</f>
        <v/>
      </c>
      <c r="Y77" s="239" t="str">
        <f>IFERROR(VLOOKUP(Y76,'P1'!$B:$AP,41,FALSE),"")</f>
        <v/>
      </c>
      <c r="Z77" s="239" t="str">
        <f>IFERROR(VLOOKUP(Z76,'P1'!$B:$AP,41,FALSE),"")</f>
        <v/>
      </c>
      <c r="AA77" s="239" t="str">
        <f>IFERROR(VLOOKUP(AA76,'P1'!$B:$AP,41,FALSE),"")</f>
        <v/>
      </c>
      <c r="AB77" s="239" t="str">
        <f>IFERROR(VLOOKUP(AB76,'P1'!$B:$AP,41,FALSE),"")</f>
        <v/>
      </c>
      <c r="AC77" s="239" t="str">
        <f>IFERROR(VLOOKUP(AC76,'P1'!$B:$AP,41,FALSE),"")</f>
        <v/>
      </c>
      <c r="AD77" s="239" t="str">
        <f>IFERROR(VLOOKUP(AD76,'P1'!$B:$AP,41,FALSE),"")</f>
        <v/>
      </c>
      <c r="AE77" s="239" t="str">
        <f>IFERROR(VLOOKUP(AE76,'P1'!$B:$AP,41,FALSE),"")</f>
        <v/>
      </c>
      <c r="AF77" s="239" t="str">
        <f>IFERROR(VLOOKUP(AF76,'P1'!$B:$AP,41,FALSE),"")</f>
        <v/>
      </c>
      <c r="AG77" s="239" t="str">
        <f>IFERROR(VLOOKUP(AG76,'P1'!$B:$AP,41,FALSE),"")</f>
        <v/>
      </c>
      <c r="AH77" s="239" t="str">
        <f>IFERROR(VLOOKUP(AH76,'P1'!$B:$AP,41,FALSE),"")</f>
        <v/>
      </c>
      <c r="AI77" s="239" t="str">
        <f>IFERROR(VLOOKUP(AI76,'P1'!$B:$AP,41,FALSE),"")</f>
        <v/>
      </c>
      <c r="AJ77" s="239" t="str">
        <f>IFERROR(VLOOKUP(AJ76,'P1'!$B:$AP,41,FALSE),"")</f>
        <v/>
      </c>
      <c r="AK77" s="239" t="str">
        <f>IFERROR(VLOOKUP(AK76,'P1'!$B:$AP,41,FALSE),"")</f>
        <v/>
      </c>
      <c r="AL77" s="239" t="str">
        <f>IFERROR(VLOOKUP(AL76,'P1'!$B:$AP,41,FALSE),"")</f>
        <v/>
      </c>
      <c r="AM77" s="239" t="str">
        <f>IFERROR(VLOOKUP(AM76,'P1'!$B:$AP,41,FALSE),"")</f>
        <v/>
      </c>
      <c r="AN77" s="588"/>
      <c r="AO77" s="564"/>
      <c r="AP77" s="592"/>
      <c r="AQ77" s="593"/>
      <c r="AR77" s="564"/>
      <c r="AU77" s="486" t="str">
        <f>IFERROR(IF($D76="□",ROUNDDOWN($AO76/$AK$7,1),ROUNDDOWN($AO76/$AK$9,1)),"")</f>
        <v/>
      </c>
      <c r="AV77" s="486" t="str">
        <f>IFERROR(IF($D76="□",ROUNDDOWN($AN76/$AO$7,1),ROUNDDOWN($AN76/$AO$9,1)),"")</f>
        <v/>
      </c>
      <c r="AX77" s="486" t="str">
        <f>IFERROR(IF($D76="□",(VLOOKUP(F76,'[8]ますた君 '!$C:$E,3,FALSE)/($AK$7*4)),(VLOOKUP(F76,'[8]ますた君 '!$C:$E,3,FALSE)/($AK$9*4))),"")</f>
        <v/>
      </c>
      <c r="AY77" s="486" t="str">
        <f>IFERROR(IF($D76="□",(VLOOKUP(F76,'[8]ますた君 '!$C:$E,3,FALSE)/$AO$7),(VLOOKUP(F76,'[8]ますた君 '!$C:$E,3,FALSE)/$AO$9)),"")</f>
        <v/>
      </c>
    </row>
    <row r="78" spans="1:51" ht="12" customHeight="1">
      <c r="A78" s="568"/>
      <c r="B78" s="571"/>
      <c r="C78" s="574"/>
      <c r="D78" s="577"/>
      <c r="E78" s="580"/>
      <c r="F78" s="585"/>
      <c r="G78" s="586"/>
      <c r="H78" s="241" t="s">
        <v>374</v>
      </c>
      <c r="I78" s="239" t="str">
        <f>IFERROR(VLOOKUP(I76,'P1'!$B:$AP,31,FALSE),"")</f>
        <v/>
      </c>
      <c r="J78" s="239" t="str">
        <f>IFERROR(VLOOKUP(J76,'P1'!$B:$AP,31,FALSE),"")</f>
        <v/>
      </c>
      <c r="K78" s="239" t="str">
        <f>IFERROR(VLOOKUP(K76,'P1'!$B:$AP,31,FALSE),"")</f>
        <v/>
      </c>
      <c r="L78" s="239" t="str">
        <f>IFERROR(VLOOKUP(L76,'P1'!$B:$AP,31,FALSE),"")</f>
        <v/>
      </c>
      <c r="M78" s="239" t="str">
        <f>IFERROR(VLOOKUP(M76,'P1'!$B:$AP,31,FALSE),"")</f>
        <v/>
      </c>
      <c r="N78" s="239" t="str">
        <f>IFERROR(VLOOKUP(N76,'P1'!$B:$AP,31,FALSE),"")</f>
        <v/>
      </c>
      <c r="O78" s="239" t="str">
        <f>IFERROR(VLOOKUP(O76,'P1'!$B:$AP,31,FALSE),"")</f>
        <v/>
      </c>
      <c r="P78" s="239" t="str">
        <f>IFERROR(VLOOKUP(P76,'P1'!$B:$AP,31,FALSE),"")</f>
        <v/>
      </c>
      <c r="Q78" s="239" t="str">
        <f>IFERROR(VLOOKUP(Q76,'P1'!$B:$AP,31,FALSE),"")</f>
        <v/>
      </c>
      <c r="R78" s="239" t="str">
        <f>IFERROR(VLOOKUP(R76,'P1'!$B:$AP,31,FALSE),"")</f>
        <v/>
      </c>
      <c r="S78" s="239" t="str">
        <f>IFERROR(VLOOKUP(S76,'P1'!$B:$AP,31,FALSE),"")</f>
        <v/>
      </c>
      <c r="T78" s="239" t="str">
        <f>IFERROR(VLOOKUP(T76,'P1'!$B:$AP,31,FALSE),"")</f>
        <v/>
      </c>
      <c r="U78" s="239" t="str">
        <f>IFERROR(VLOOKUP(U76,'P1'!$B:$AP,31,FALSE),"")</f>
        <v/>
      </c>
      <c r="V78" s="239" t="str">
        <f>IFERROR(VLOOKUP(V76,'P1'!$B:$AP,31,FALSE),"")</f>
        <v/>
      </c>
      <c r="W78" s="239" t="str">
        <f>IFERROR(VLOOKUP(W76,'P1'!$B:$AP,31,FALSE),"")</f>
        <v/>
      </c>
      <c r="X78" s="239" t="str">
        <f>IFERROR(VLOOKUP(X76,'P1'!$B:$AP,31,FALSE),"")</f>
        <v/>
      </c>
      <c r="Y78" s="239" t="str">
        <f>IFERROR(VLOOKUP(Y76,'P1'!$B:$AP,31,FALSE),"")</f>
        <v/>
      </c>
      <c r="Z78" s="239" t="str">
        <f>IFERROR(VLOOKUP(Z76,'P1'!$B:$AP,31,FALSE),"")</f>
        <v/>
      </c>
      <c r="AA78" s="239" t="str">
        <f>IFERROR(VLOOKUP(AA76,'P1'!$B:$AP,31,FALSE),"")</f>
        <v/>
      </c>
      <c r="AB78" s="239" t="str">
        <f>IFERROR(VLOOKUP(AB76,'P1'!$B:$AP,31,FALSE),"")</f>
        <v/>
      </c>
      <c r="AC78" s="239" t="str">
        <f>IFERROR(VLOOKUP(AC76,'P1'!$B:$AP,31,FALSE),"")</f>
        <v/>
      </c>
      <c r="AD78" s="239" t="str">
        <f>IFERROR(VLOOKUP(AD76,'P1'!$B:$AP,31,FALSE),"")</f>
        <v/>
      </c>
      <c r="AE78" s="239" t="str">
        <f>IFERROR(VLOOKUP(AE76,'P1'!$B:$AP,31,FALSE),"")</f>
        <v/>
      </c>
      <c r="AF78" s="239" t="str">
        <f>IFERROR(VLOOKUP(AF76,'P1'!$B:$AP,31,FALSE),"")</f>
        <v/>
      </c>
      <c r="AG78" s="239" t="str">
        <f>IFERROR(VLOOKUP(AG76,'P1'!$B:$AP,31,FALSE),"")</f>
        <v/>
      </c>
      <c r="AH78" s="239" t="str">
        <f>IFERROR(VLOOKUP(AH76,'P1'!$B:$AP,31,FALSE),"")</f>
        <v/>
      </c>
      <c r="AI78" s="239" t="str">
        <f>IFERROR(VLOOKUP(AI76,'P1'!$B:$AP,31,FALSE),"")</f>
        <v/>
      </c>
      <c r="AJ78" s="239" t="str">
        <f>IFERROR(VLOOKUP(AJ76,'P1'!$B:$AP,31,FALSE),"")</f>
        <v/>
      </c>
      <c r="AK78" s="239" t="str">
        <f>IFERROR(VLOOKUP(AK76,'P1'!$B:$AP,31,FALSE),"")</f>
        <v/>
      </c>
      <c r="AL78" s="239" t="str">
        <f>IFERROR(VLOOKUP(AL76,'P1'!$B:$AP,31,FALSE),"")</f>
        <v/>
      </c>
      <c r="AM78" s="239" t="str">
        <f>IFERROR(VLOOKUP(AM76,'P1'!$B:$AP,31,FALSE),"")</f>
        <v/>
      </c>
      <c r="AN78" s="589"/>
      <c r="AO78" s="565"/>
      <c r="AP78" s="594"/>
      <c r="AQ78" s="595"/>
      <c r="AR78" s="565"/>
      <c r="AU78" s="487"/>
      <c r="AV78" s="487"/>
      <c r="AX78" s="487"/>
      <c r="AY78" s="487"/>
    </row>
    <row r="79" spans="1:51" ht="12" customHeight="1">
      <c r="A79" s="566">
        <v>20</v>
      </c>
      <c r="B79" s="569"/>
      <c r="C79" s="572"/>
      <c r="D79" s="575" t="s">
        <v>243</v>
      </c>
      <c r="E79" s="578"/>
      <c r="F79" s="581"/>
      <c r="G79" s="582"/>
      <c r="H79" s="236" t="s">
        <v>368</v>
      </c>
      <c r="I79" s="483"/>
      <c r="J79" s="483"/>
      <c r="K79" s="483"/>
      <c r="L79" s="483"/>
      <c r="M79" s="483"/>
      <c r="N79" s="483"/>
      <c r="O79" s="483"/>
      <c r="P79" s="483"/>
      <c r="Q79" s="483"/>
      <c r="R79" s="483"/>
      <c r="S79" s="483"/>
      <c r="T79" s="483"/>
      <c r="U79" s="483"/>
      <c r="V79" s="483"/>
      <c r="W79" s="483"/>
      <c r="X79" s="483"/>
      <c r="Y79" s="483"/>
      <c r="Z79" s="483"/>
      <c r="AA79" s="483"/>
      <c r="AB79" s="483"/>
      <c r="AC79" s="483"/>
      <c r="AD79" s="483"/>
      <c r="AE79" s="483"/>
      <c r="AF79" s="483"/>
      <c r="AG79" s="483"/>
      <c r="AH79" s="483"/>
      <c r="AI79" s="483"/>
      <c r="AJ79" s="483"/>
      <c r="AK79" s="483"/>
      <c r="AL79" s="483"/>
      <c r="AM79" s="483"/>
      <c r="AN79" s="587">
        <f>+SUM(I80:AM81)</f>
        <v>0</v>
      </c>
      <c r="AO79" s="563">
        <f>IF($AN$4="４週",AN79/4,AN79/(DAY(EOMONTH($I$20,0))/7))</f>
        <v>0</v>
      </c>
      <c r="AP79" s="590"/>
      <c r="AQ79" s="591"/>
      <c r="AR79" s="563" t="str">
        <f>IF(AN68="４週",AU80,AV80)</f>
        <v/>
      </c>
      <c r="AU79" s="485" t="s">
        <v>369</v>
      </c>
      <c r="AV79" s="485" t="s">
        <v>370</v>
      </c>
      <c r="AX79" s="485" t="s">
        <v>371</v>
      </c>
      <c r="AY79" s="485" t="s">
        <v>372</v>
      </c>
    </row>
    <row r="80" spans="1:51" ht="12" customHeight="1">
      <c r="A80" s="567"/>
      <c r="B80" s="570"/>
      <c r="C80" s="573"/>
      <c r="D80" s="576"/>
      <c r="E80" s="579"/>
      <c r="F80" s="583"/>
      <c r="G80" s="584"/>
      <c r="H80" s="238" t="s">
        <v>373</v>
      </c>
      <c r="I80" s="239" t="str">
        <f>IFERROR(VLOOKUP(I79,'P1'!$B:$AP,41,FALSE),"")</f>
        <v/>
      </c>
      <c r="J80" s="239" t="str">
        <f>IFERROR(VLOOKUP(J79,'P1'!$B:$AP,41,FALSE),"")</f>
        <v/>
      </c>
      <c r="K80" s="239" t="str">
        <f>IFERROR(VLOOKUP(K79,'P1'!$B:$AP,41,FALSE),"")</f>
        <v/>
      </c>
      <c r="L80" s="239" t="str">
        <f>IFERROR(VLOOKUP(L79,'P1'!$B:$AP,41,FALSE),"")</f>
        <v/>
      </c>
      <c r="M80" s="239" t="str">
        <f>IFERROR(VLOOKUP(M79,'P1'!$B:$AP,41,FALSE),"")</f>
        <v/>
      </c>
      <c r="N80" s="239" t="str">
        <f>IFERROR(VLOOKUP(N79,'P1'!$B:$AP,41,FALSE),"")</f>
        <v/>
      </c>
      <c r="O80" s="239" t="str">
        <f>IFERROR(VLOOKUP(O79,'P1'!$B:$AP,41,FALSE),"")</f>
        <v/>
      </c>
      <c r="P80" s="239" t="str">
        <f>IFERROR(VLOOKUP(P79,'P1'!$B:$AP,41,FALSE),"")</f>
        <v/>
      </c>
      <c r="Q80" s="239" t="str">
        <f>IFERROR(VLOOKUP(Q79,'P1'!$B:$AP,41,FALSE),"")</f>
        <v/>
      </c>
      <c r="R80" s="239" t="str">
        <f>IFERROR(VLOOKUP(R79,'P1'!$B:$AP,41,FALSE),"")</f>
        <v/>
      </c>
      <c r="S80" s="239" t="str">
        <f>IFERROR(VLOOKUP(S79,'P1'!$B:$AP,41,FALSE),"")</f>
        <v/>
      </c>
      <c r="T80" s="239" t="str">
        <f>IFERROR(VLOOKUP(T79,'P1'!$B:$AP,41,FALSE),"")</f>
        <v/>
      </c>
      <c r="U80" s="239" t="str">
        <f>IFERROR(VLOOKUP(U79,'P1'!$B:$AP,41,FALSE),"")</f>
        <v/>
      </c>
      <c r="V80" s="239" t="str">
        <f>IFERROR(VLOOKUP(V79,'P1'!$B:$AP,41,FALSE),"")</f>
        <v/>
      </c>
      <c r="W80" s="239" t="str">
        <f>IFERROR(VLOOKUP(W79,'P1'!$B:$AP,41,FALSE),"")</f>
        <v/>
      </c>
      <c r="X80" s="239" t="str">
        <f>IFERROR(VLOOKUP(X79,'P1'!$B:$AP,41,FALSE),"")</f>
        <v/>
      </c>
      <c r="Y80" s="239" t="str">
        <f>IFERROR(VLOOKUP(Y79,'P1'!$B:$AP,41,FALSE),"")</f>
        <v/>
      </c>
      <c r="Z80" s="239" t="str">
        <f>IFERROR(VLOOKUP(Z79,'P1'!$B:$AP,41,FALSE),"")</f>
        <v/>
      </c>
      <c r="AA80" s="239" t="str">
        <f>IFERROR(VLOOKUP(AA79,'P1'!$B:$AP,41,FALSE),"")</f>
        <v/>
      </c>
      <c r="AB80" s="239" t="str">
        <f>IFERROR(VLOOKUP(AB79,'P1'!$B:$AP,41,FALSE),"")</f>
        <v/>
      </c>
      <c r="AC80" s="239" t="str">
        <f>IFERROR(VLOOKUP(AC79,'P1'!$B:$AP,41,FALSE),"")</f>
        <v/>
      </c>
      <c r="AD80" s="239" t="str">
        <f>IFERROR(VLOOKUP(AD79,'P1'!$B:$AP,41,FALSE),"")</f>
        <v/>
      </c>
      <c r="AE80" s="239" t="str">
        <f>IFERROR(VLOOKUP(AE79,'P1'!$B:$AP,41,FALSE),"")</f>
        <v/>
      </c>
      <c r="AF80" s="239" t="str">
        <f>IFERROR(VLOOKUP(AF79,'P1'!$B:$AP,41,FALSE),"")</f>
        <v/>
      </c>
      <c r="AG80" s="239" t="str">
        <f>IFERROR(VLOOKUP(AG79,'P1'!$B:$AP,41,FALSE),"")</f>
        <v/>
      </c>
      <c r="AH80" s="239" t="str">
        <f>IFERROR(VLOOKUP(AH79,'P1'!$B:$AP,41,FALSE),"")</f>
        <v/>
      </c>
      <c r="AI80" s="239" t="str">
        <f>IFERROR(VLOOKUP(AI79,'P1'!$B:$AP,41,FALSE),"")</f>
        <v/>
      </c>
      <c r="AJ80" s="239" t="str">
        <f>IFERROR(VLOOKUP(AJ79,'P1'!$B:$AP,41,FALSE),"")</f>
        <v/>
      </c>
      <c r="AK80" s="239" t="str">
        <f>IFERROR(VLOOKUP(AK79,'P1'!$B:$AP,41,FALSE),"")</f>
        <v/>
      </c>
      <c r="AL80" s="239" t="str">
        <f>IFERROR(VLOOKUP(AL79,'P1'!$B:$AP,41,FALSE),"")</f>
        <v/>
      </c>
      <c r="AM80" s="239" t="str">
        <f>IFERROR(VLOOKUP(AM79,'P1'!$B:$AP,41,FALSE),"")</f>
        <v/>
      </c>
      <c r="AN80" s="588"/>
      <c r="AO80" s="564"/>
      <c r="AP80" s="592"/>
      <c r="AQ80" s="593"/>
      <c r="AR80" s="564"/>
      <c r="AU80" s="486" t="str">
        <f>IFERROR(IF($D79="□",ROUNDDOWN($AO79/$AK$7,1),ROUNDDOWN($AO79/$AK$9,1)),"")</f>
        <v/>
      </c>
      <c r="AV80" s="486" t="str">
        <f>IFERROR(IF($D79="□",ROUNDDOWN($AN79/$AO$7,1),ROUNDDOWN($AN79/$AO$9,1)),"")</f>
        <v/>
      </c>
      <c r="AX80" s="486" t="str">
        <f>IFERROR(IF($D79="□",(VLOOKUP(F79,'[8]ますた君 '!$C:$E,3,FALSE)/($AK$7*4)),(VLOOKUP(F79,'[8]ますた君 '!$C:$E,3,FALSE)/($AK$9*4))),"")</f>
        <v/>
      </c>
      <c r="AY80" s="486" t="str">
        <f>IFERROR(IF($D79="□",(VLOOKUP(F79,'[8]ますた君 '!$C:$E,3,FALSE)/$AO$7),(VLOOKUP(F79,'[8]ますた君 '!$C:$E,3,FALSE)/$AO$9)),"")</f>
        <v/>
      </c>
    </row>
    <row r="81" spans="1:51" ht="12" customHeight="1">
      <c r="A81" s="568"/>
      <c r="B81" s="571"/>
      <c r="C81" s="574"/>
      <c r="D81" s="577"/>
      <c r="E81" s="580"/>
      <c r="F81" s="585"/>
      <c r="G81" s="586"/>
      <c r="H81" s="241" t="s">
        <v>374</v>
      </c>
      <c r="I81" s="239" t="str">
        <f>IFERROR(VLOOKUP(I79,'P1'!$B:$AP,31,FALSE),"")</f>
        <v/>
      </c>
      <c r="J81" s="239" t="str">
        <f>IFERROR(VLOOKUP(J79,'P1'!$B:$AP,31,FALSE),"")</f>
        <v/>
      </c>
      <c r="K81" s="239" t="str">
        <f>IFERROR(VLOOKUP(K79,'P1'!$B:$AP,31,FALSE),"")</f>
        <v/>
      </c>
      <c r="L81" s="239" t="str">
        <f>IFERROR(VLOOKUP(L79,'P1'!$B:$AP,31,FALSE),"")</f>
        <v/>
      </c>
      <c r="M81" s="239" t="str">
        <f>IFERROR(VLOOKUP(M79,'P1'!$B:$AP,31,FALSE),"")</f>
        <v/>
      </c>
      <c r="N81" s="239" t="str">
        <f>IFERROR(VLOOKUP(N79,'P1'!$B:$AP,31,FALSE),"")</f>
        <v/>
      </c>
      <c r="O81" s="239" t="str">
        <f>IFERROR(VLOOKUP(O79,'P1'!$B:$AP,31,FALSE),"")</f>
        <v/>
      </c>
      <c r="P81" s="239" t="str">
        <f>IFERROR(VLOOKUP(P79,'P1'!$B:$AP,31,FALSE),"")</f>
        <v/>
      </c>
      <c r="Q81" s="239" t="str">
        <f>IFERROR(VLOOKUP(Q79,'P1'!$B:$AP,31,FALSE),"")</f>
        <v/>
      </c>
      <c r="R81" s="239" t="str">
        <f>IFERROR(VLOOKUP(R79,'P1'!$B:$AP,31,FALSE),"")</f>
        <v/>
      </c>
      <c r="S81" s="239" t="str">
        <f>IFERROR(VLOOKUP(S79,'P1'!$B:$AP,31,FALSE),"")</f>
        <v/>
      </c>
      <c r="T81" s="239" t="str">
        <f>IFERROR(VLOOKUP(T79,'P1'!$B:$AP,31,FALSE),"")</f>
        <v/>
      </c>
      <c r="U81" s="239" t="str">
        <f>IFERROR(VLOOKUP(U79,'P1'!$B:$AP,31,FALSE),"")</f>
        <v/>
      </c>
      <c r="V81" s="239" t="str">
        <f>IFERROR(VLOOKUP(V79,'P1'!$B:$AP,31,FALSE),"")</f>
        <v/>
      </c>
      <c r="W81" s="239" t="str">
        <f>IFERROR(VLOOKUP(W79,'P1'!$B:$AP,31,FALSE),"")</f>
        <v/>
      </c>
      <c r="X81" s="239" t="str">
        <f>IFERROR(VLOOKUP(X79,'P1'!$B:$AP,31,FALSE),"")</f>
        <v/>
      </c>
      <c r="Y81" s="239" t="str">
        <f>IFERROR(VLOOKUP(Y79,'P1'!$B:$AP,31,FALSE),"")</f>
        <v/>
      </c>
      <c r="Z81" s="239" t="str">
        <f>IFERROR(VLOOKUP(Z79,'P1'!$B:$AP,31,FALSE),"")</f>
        <v/>
      </c>
      <c r="AA81" s="239" t="str">
        <f>IFERROR(VLOOKUP(AA79,'P1'!$B:$AP,31,FALSE),"")</f>
        <v/>
      </c>
      <c r="AB81" s="239" t="str">
        <f>IFERROR(VLOOKUP(AB79,'P1'!$B:$AP,31,FALSE),"")</f>
        <v/>
      </c>
      <c r="AC81" s="239" t="str">
        <f>IFERROR(VLOOKUP(AC79,'P1'!$B:$AP,31,FALSE),"")</f>
        <v/>
      </c>
      <c r="AD81" s="239" t="str">
        <f>IFERROR(VLOOKUP(AD79,'P1'!$B:$AP,31,FALSE),"")</f>
        <v/>
      </c>
      <c r="AE81" s="239" t="str">
        <f>IFERROR(VLOOKUP(AE79,'P1'!$B:$AP,31,FALSE),"")</f>
        <v/>
      </c>
      <c r="AF81" s="239" t="str">
        <f>IFERROR(VLOOKUP(AF79,'P1'!$B:$AP,31,FALSE),"")</f>
        <v/>
      </c>
      <c r="AG81" s="239" t="str">
        <f>IFERROR(VLOOKUP(AG79,'P1'!$B:$AP,31,FALSE),"")</f>
        <v/>
      </c>
      <c r="AH81" s="239" t="str">
        <f>IFERROR(VLOOKUP(AH79,'P1'!$B:$AP,31,FALSE),"")</f>
        <v/>
      </c>
      <c r="AI81" s="239" t="str">
        <f>IFERROR(VLOOKUP(AI79,'P1'!$B:$AP,31,FALSE),"")</f>
        <v/>
      </c>
      <c r="AJ81" s="239" t="str">
        <f>IFERROR(VLOOKUP(AJ79,'P1'!$B:$AP,31,FALSE),"")</f>
        <v/>
      </c>
      <c r="AK81" s="239" t="str">
        <f>IFERROR(VLOOKUP(AK79,'P1'!$B:$AP,31,FALSE),"")</f>
        <v/>
      </c>
      <c r="AL81" s="239" t="str">
        <f>IFERROR(VLOOKUP(AL79,'P1'!$B:$AP,31,FALSE),"")</f>
        <v/>
      </c>
      <c r="AM81" s="239" t="str">
        <f>IFERROR(VLOOKUP(AM79,'P1'!$B:$AP,31,FALSE),"")</f>
        <v/>
      </c>
      <c r="AN81" s="589"/>
      <c r="AO81" s="565"/>
      <c r="AP81" s="594"/>
      <c r="AQ81" s="595"/>
      <c r="AR81" s="565"/>
      <c r="AU81" s="487"/>
      <c r="AV81" s="487"/>
      <c r="AX81" s="487"/>
      <c r="AY81" s="487"/>
    </row>
    <row r="82" spans="1:51" ht="12" customHeight="1">
      <c r="A82" s="566">
        <v>21</v>
      </c>
      <c r="B82" s="569"/>
      <c r="C82" s="572"/>
      <c r="D82" s="575" t="s">
        <v>243</v>
      </c>
      <c r="E82" s="578"/>
      <c r="F82" s="581"/>
      <c r="G82" s="582"/>
      <c r="H82" s="236" t="s">
        <v>368</v>
      </c>
      <c r="I82" s="483"/>
      <c r="J82" s="483"/>
      <c r="K82" s="483"/>
      <c r="L82" s="483"/>
      <c r="M82" s="483"/>
      <c r="N82" s="483"/>
      <c r="O82" s="483"/>
      <c r="P82" s="483"/>
      <c r="Q82" s="483"/>
      <c r="R82" s="483"/>
      <c r="S82" s="483"/>
      <c r="T82" s="483"/>
      <c r="U82" s="483"/>
      <c r="V82" s="483"/>
      <c r="W82" s="483"/>
      <c r="X82" s="483"/>
      <c r="Y82" s="483"/>
      <c r="Z82" s="483"/>
      <c r="AA82" s="483"/>
      <c r="AB82" s="483"/>
      <c r="AC82" s="483"/>
      <c r="AD82" s="483"/>
      <c r="AE82" s="483"/>
      <c r="AF82" s="483"/>
      <c r="AG82" s="483"/>
      <c r="AH82" s="483"/>
      <c r="AI82" s="483"/>
      <c r="AJ82" s="483"/>
      <c r="AK82" s="483"/>
      <c r="AL82" s="483"/>
      <c r="AM82" s="483"/>
      <c r="AN82" s="587">
        <f>+SUM(I83:AM84)</f>
        <v>0</v>
      </c>
      <c r="AO82" s="563">
        <f>IF($AN$4="４週",AN82/4,AN82/(DAY(EOMONTH($I$20,0))/7))</f>
        <v>0</v>
      </c>
      <c r="AP82" s="590"/>
      <c r="AQ82" s="591"/>
      <c r="AR82" s="563" t="str">
        <f>IF(AN64="４週",AU83,AV83)</f>
        <v/>
      </c>
      <c r="AS82" s="205"/>
      <c r="AU82" s="485" t="s">
        <v>369</v>
      </c>
      <c r="AV82" s="485" t="s">
        <v>370</v>
      </c>
      <c r="AX82" s="485" t="s">
        <v>371</v>
      </c>
      <c r="AY82" s="485" t="s">
        <v>372</v>
      </c>
    </row>
    <row r="83" spans="1:51" ht="12" customHeight="1">
      <c r="A83" s="567"/>
      <c r="B83" s="570"/>
      <c r="C83" s="573"/>
      <c r="D83" s="576"/>
      <c r="E83" s="579"/>
      <c r="F83" s="583"/>
      <c r="G83" s="584"/>
      <c r="H83" s="238" t="s">
        <v>373</v>
      </c>
      <c r="I83" s="239" t="str">
        <f>IFERROR(VLOOKUP(I82,'P1'!$B:$AP,41,FALSE),"")</f>
        <v/>
      </c>
      <c r="J83" s="239" t="str">
        <f>IFERROR(VLOOKUP(J82,'P1'!$B:$AP,41,FALSE),"")</f>
        <v/>
      </c>
      <c r="K83" s="239" t="str">
        <f>IFERROR(VLOOKUP(K82,'P1'!$B:$AP,41,FALSE),"")</f>
        <v/>
      </c>
      <c r="L83" s="239" t="str">
        <f>IFERROR(VLOOKUP(L82,'P1'!$B:$AP,41,FALSE),"")</f>
        <v/>
      </c>
      <c r="M83" s="239" t="str">
        <f>IFERROR(VLOOKUP(M82,'P1'!$B:$AP,41,FALSE),"")</f>
        <v/>
      </c>
      <c r="N83" s="239" t="str">
        <f>IFERROR(VLOOKUP(N82,'P1'!$B:$AP,41,FALSE),"")</f>
        <v/>
      </c>
      <c r="O83" s="239" t="str">
        <f>IFERROR(VLOOKUP(O82,'P1'!$B:$AP,41,FALSE),"")</f>
        <v/>
      </c>
      <c r="P83" s="239" t="str">
        <f>IFERROR(VLOOKUP(P82,'P1'!$B:$AP,41,FALSE),"")</f>
        <v/>
      </c>
      <c r="Q83" s="239" t="str">
        <f>IFERROR(VLOOKUP(Q82,'P1'!$B:$AP,41,FALSE),"")</f>
        <v/>
      </c>
      <c r="R83" s="239" t="str">
        <f>IFERROR(VLOOKUP(R82,'P1'!$B:$AP,41,FALSE),"")</f>
        <v/>
      </c>
      <c r="S83" s="239" t="str">
        <f>IFERROR(VLOOKUP(S82,'P1'!$B:$AP,41,FALSE),"")</f>
        <v/>
      </c>
      <c r="T83" s="239" t="str">
        <f>IFERROR(VLOOKUP(T82,'P1'!$B:$AP,41,FALSE),"")</f>
        <v/>
      </c>
      <c r="U83" s="239" t="str">
        <f>IFERROR(VLOOKUP(U82,'P1'!$B:$AP,41,FALSE),"")</f>
        <v/>
      </c>
      <c r="V83" s="239" t="str">
        <f>IFERROR(VLOOKUP(V82,'P1'!$B:$AP,41,FALSE),"")</f>
        <v/>
      </c>
      <c r="W83" s="239" t="str">
        <f>IFERROR(VLOOKUP(W82,'P1'!$B:$AP,41,FALSE),"")</f>
        <v/>
      </c>
      <c r="X83" s="239" t="str">
        <f>IFERROR(VLOOKUP(X82,'P1'!$B:$AP,41,FALSE),"")</f>
        <v/>
      </c>
      <c r="Y83" s="239" t="str">
        <f>IFERROR(VLOOKUP(Y82,'P1'!$B:$AP,41,FALSE),"")</f>
        <v/>
      </c>
      <c r="Z83" s="239" t="str">
        <f>IFERROR(VLOOKUP(Z82,'P1'!$B:$AP,41,FALSE),"")</f>
        <v/>
      </c>
      <c r="AA83" s="239" t="str">
        <f>IFERROR(VLOOKUP(AA82,'P1'!$B:$AP,41,FALSE),"")</f>
        <v/>
      </c>
      <c r="AB83" s="239" t="str">
        <f>IFERROR(VLOOKUP(AB82,'P1'!$B:$AP,41,FALSE),"")</f>
        <v/>
      </c>
      <c r="AC83" s="239" t="str">
        <f>IFERROR(VLOOKUP(AC82,'P1'!$B:$AP,41,FALSE),"")</f>
        <v/>
      </c>
      <c r="AD83" s="239" t="str">
        <f>IFERROR(VLOOKUP(AD82,'P1'!$B:$AP,41,FALSE),"")</f>
        <v/>
      </c>
      <c r="AE83" s="239" t="str">
        <f>IFERROR(VLOOKUP(AE82,'P1'!$B:$AP,41,FALSE),"")</f>
        <v/>
      </c>
      <c r="AF83" s="239" t="str">
        <f>IFERROR(VLOOKUP(AF82,'P1'!$B:$AP,41,FALSE),"")</f>
        <v/>
      </c>
      <c r="AG83" s="239" t="str">
        <f>IFERROR(VLOOKUP(AG82,'P1'!$B:$AP,41,FALSE),"")</f>
        <v/>
      </c>
      <c r="AH83" s="239" t="str">
        <f>IFERROR(VLOOKUP(AH82,'P1'!$B:$AP,41,FALSE),"")</f>
        <v/>
      </c>
      <c r="AI83" s="239" t="str">
        <f>IFERROR(VLOOKUP(AI82,'P1'!$B:$AP,41,FALSE),"")</f>
        <v/>
      </c>
      <c r="AJ83" s="239" t="str">
        <f>IFERROR(VLOOKUP(AJ82,'P1'!$B:$AP,41,FALSE),"")</f>
        <v/>
      </c>
      <c r="AK83" s="239" t="str">
        <f>IFERROR(VLOOKUP(AK82,'P1'!$B:$AP,41,FALSE),"")</f>
        <v/>
      </c>
      <c r="AL83" s="239" t="str">
        <f>IFERROR(VLOOKUP(AL82,'P1'!$B:$AP,41,FALSE),"")</f>
        <v/>
      </c>
      <c r="AM83" s="239" t="str">
        <f>IFERROR(VLOOKUP(AM82,'P1'!$B:$AP,41,FALSE),"")</f>
        <v/>
      </c>
      <c r="AN83" s="588"/>
      <c r="AO83" s="564"/>
      <c r="AP83" s="592"/>
      <c r="AQ83" s="593"/>
      <c r="AR83" s="564"/>
      <c r="AS83" s="205"/>
      <c r="AU83" s="486" t="str">
        <f>IFERROR(IF($D82="□",ROUNDDOWN($AO82/$AK$7,1),ROUNDDOWN($AO82/$AK$9,1)),"")</f>
        <v/>
      </c>
      <c r="AV83" s="486" t="str">
        <f>IFERROR(IF($D82="□",ROUNDDOWN($AN82/$AO$7,1),ROUNDDOWN($AN82/$AO$9,1)),"")</f>
        <v/>
      </c>
      <c r="AX83" s="486" t="str">
        <f>IFERROR(IF($D82="□",(VLOOKUP(F82,'[8]ますた君 '!$C:$E,3,FALSE)/($AK$7*4)),(VLOOKUP(F82,'[8]ますた君 '!$C:$E,3,FALSE)/($AK$9*4))),"")</f>
        <v/>
      </c>
      <c r="AY83" s="486" t="str">
        <f>IFERROR(IF($D82="□",(VLOOKUP(F82,'[8]ますた君 '!$C:$E,3,FALSE)/$AO$7),(VLOOKUP(F82,'[8]ますた君 '!$C:$E,3,FALSE)/$AO$9)),"")</f>
        <v/>
      </c>
    </row>
    <row r="84" spans="1:51" ht="12" customHeight="1">
      <c r="A84" s="568"/>
      <c r="B84" s="571"/>
      <c r="C84" s="574"/>
      <c r="D84" s="577"/>
      <c r="E84" s="580"/>
      <c r="F84" s="585"/>
      <c r="G84" s="586"/>
      <c r="H84" s="241" t="s">
        <v>374</v>
      </c>
      <c r="I84" s="239" t="str">
        <f>IFERROR(VLOOKUP(I82,'P1'!$B:$AP,31,FALSE),"")</f>
        <v/>
      </c>
      <c r="J84" s="239" t="str">
        <f>IFERROR(VLOOKUP(J82,'P1'!$B:$AP,31,FALSE),"")</f>
        <v/>
      </c>
      <c r="K84" s="239" t="str">
        <f>IFERROR(VLOOKUP(K82,'P1'!$B:$AP,31,FALSE),"")</f>
        <v/>
      </c>
      <c r="L84" s="239" t="str">
        <f>IFERROR(VLOOKUP(L82,'P1'!$B:$AP,31,FALSE),"")</f>
        <v/>
      </c>
      <c r="M84" s="239" t="str">
        <f>IFERROR(VLOOKUP(M82,'P1'!$B:$AP,31,FALSE),"")</f>
        <v/>
      </c>
      <c r="N84" s="239" t="str">
        <f>IFERROR(VLOOKUP(N82,'P1'!$B:$AP,31,FALSE),"")</f>
        <v/>
      </c>
      <c r="O84" s="239" t="str">
        <f>IFERROR(VLOOKUP(O82,'P1'!$B:$AP,31,FALSE),"")</f>
        <v/>
      </c>
      <c r="P84" s="239" t="str">
        <f>IFERROR(VLOOKUP(P82,'P1'!$B:$AP,31,FALSE),"")</f>
        <v/>
      </c>
      <c r="Q84" s="239" t="str">
        <f>IFERROR(VLOOKUP(Q82,'P1'!$B:$AP,31,FALSE),"")</f>
        <v/>
      </c>
      <c r="R84" s="239" t="str">
        <f>IFERROR(VLOOKUP(R82,'P1'!$B:$AP,31,FALSE),"")</f>
        <v/>
      </c>
      <c r="S84" s="239" t="str">
        <f>IFERROR(VLOOKUP(S82,'P1'!$B:$AP,31,FALSE),"")</f>
        <v/>
      </c>
      <c r="T84" s="239" t="str">
        <f>IFERROR(VLOOKUP(T82,'P1'!$B:$AP,31,FALSE),"")</f>
        <v/>
      </c>
      <c r="U84" s="239" t="str">
        <f>IFERROR(VLOOKUP(U82,'P1'!$B:$AP,31,FALSE),"")</f>
        <v/>
      </c>
      <c r="V84" s="239" t="str">
        <f>IFERROR(VLOOKUP(V82,'P1'!$B:$AP,31,FALSE),"")</f>
        <v/>
      </c>
      <c r="W84" s="239" t="str">
        <f>IFERROR(VLOOKUP(W82,'P1'!$B:$AP,31,FALSE),"")</f>
        <v/>
      </c>
      <c r="X84" s="239" t="str">
        <f>IFERROR(VLOOKUP(X82,'P1'!$B:$AP,31,FALSE),"")</f>
        <v/>
      </c>
      <c r="Y84" s="239" t="str">
        <f>IFERROR(VLOOKUP(Y82,'P1'!$B:$AP,31,FALSE),"")</f>
        <v/>
      </c>
      <c r="Z84" s="239" t="str">
        <f>IFERROR(VLOOKUP(Z82,'P1'!$B:$AP,31,FALSE),"")</f>
        <v/>
      </c>
      <c r="AA84" s="239" t="str">
        <f>IFERROR(VLOOKUP(AA82,'P1'!$B:$AP,31,FALSE),"")</f>
        <v/>
      </c>
      <c r="AB84" s="239" t="str">
        <f>IFERROR(VLOOKUP(AB82,'P1'!$B:$AP,31,FALSE),"")</f>
        <v/>
      </c>
      <c r="AC84" s="239" t="str">
        <f>IFERROR(VLOOKUP(AC82,'P1'!$B:$AP,31,FALSE),"")</f>
        <v/>
      </c>
      <c r="AD84" s="239" t="str">
        <f>IFERROR(VLOOKUP(AD82,'P1'!$B:$AP,31,FALSE),"")</f>
        <v/>
      </c>
      <c r="AE84" s="239" t="str">
        <f>IFERROR(VLOOKUP(AE82,'P1'!$B:$AP,31,FALSE),"")</f>
        <v/>
      </c>
      <c r="AF84" s="239" t="str">
        <f>IFERROR(VLOOKUP(AF82,'P1'!$B:$AP,31,FALSE),"")</f>
        <v/>
      </c>
      <c r="AG84" s="239" t="str">
        <f>IFERROR(VLOOKUP(AG82,'P1'!$B:$AP,31,FALSE),"")</f>
        <v/>
      </c>
      <c r="AH84" s="239" t="str">
        <f>IFERROR(VLOOKUP(AH82,'P1'!$B:$AP,31,FALSE),"")</f>
        <v/>
      </c>
      <c r="AI84" s="239" t="str">
        <f>IFERROR(VLOOKUP(AI82,'P1'!$B:$AP,31,FALSE),"")</f>
        <v/>
      </c>
      <c r="AJ84" s="239" t="str">
        <f>IFERROR(VLOOKUP(AJ82,'P1'!$B:$AP,31,FALSE),"")</f>
        <v/>
      </c>
      <c r="AK84" s="239" t="str">
        <f>IFERROR(VLOOKUP(AK82,'P1'!$B:$AP,31,FALSE),"")</f>
        <v/>
      </c>
      <c r="AL84" s="239" t="str">
        <f>IFERROR(VLOOKUP(AL82,'P1'!$B:$AP,31,FALSE),"")</f>
        <v/>
      </c>
      <c r="AM84" s="239" t="str">
        <f>IFERROR(VLOOKUP(AM82,'P1'!$B:$AP,31,FALSE),"")</f>
        <v/>
      </c>
      <c r="AN84" s="589"/>
      <c r="AO84" s="565"/>
      <c r="AP84" s="594"/>
      <c r="AQ84" s="595"/>
      <c r="AR84" s="565"/>
      <c r="AU84" s="487"/>
      <c r="AV84" s="487"/>
      <c r="AX84" s="487"/>
      <c r="AY84" s="487"/>
    </row>
    <row r="85" spans="1:51" ht="12" customHeight="1">
      <c r="A85" s="566">
        <v>22</v>
      </c>
      <c r="B85" s="569"/>
      <c r="C85" s="572"/>
      <c r="D85" s="575" t="s">
        <v>243</v>
      </c>
      <c r="E85" s="578"/>
      <c r="F85" s="581"/>
      <c r="G85" s="582"/>
      <c r="H85" s="236" t="s">
        <v>368</v>
      </c>
      <c r="I85" s="483"/>
      <c r="J85" s="483"/>
      <c r="K85" s="483"/>
      <c r="L85" s="483"/>
      <c r="M85" s="483"/>
      <c r="N85" s="483"/>
      <c r="O85" s="483"/>
      <c r="P85" s="483"/>
      <c r="Q85" s="483"/>
      <c r="R85" s="483"/>
      <c r="S85" s="483"/>
      <c r="T85" s="483"/>
      <c r="U85" s="483"/>
      <c r="V85" s="483"/>
      <c r="W85" s="483"/>
      <c r="X85" s="483"/>
      <c r="Y85" s="483"/>
      <c r="Z85" s="483"/>
      <c r="AA85" s="483"/>
      <c r="AB85" s="483"/>
      <c r="AC85" s="483"/>
      <c r="AD85" s="483"/>
      <c r="AE85" s="483"/>
      <c r="AF85" s="483"/>
      <c r="AG85" s="483"/>
      <c r="AH85" s="483"/>
      <c r="AI85" s="483"/>
      <c r="AJ85" s="483"/>
      <c r="AK85" s="483"/>
      <c r="AL85" s="483"/>
      <c r="AM85" s="483"/>
      <c r="AN85" s="587">
        <f>+SUM(I86:AM87)</f>
        <v>0</v>
      </c>
      <c r="AO85" s="563">
        <f>IF($AN$4="４週",AN85/4,AN85/(DAY(EOMONTH($I$20,0))/7))</f>
        <v>0</v>
      </c>
      <c r="AP85" s="590"/>
      <c r="AQ85" s="591"/>
      <c r="AR85" s="563" t="str">
        <f>IF(AN67="４週",AU86,AV86)</f>
        <v/>
      </c>
      <c r="AU85" s="485" t="s">
        <v>369</v>
      </c>
      <c r="AV85" s="485" t="s">
        <v>370</v>
      </c>
      <c r="AX85" s="485" t="s">
        <v>371</v>
      </c>
      <c r="AY85" s="485" t="s">
        <v>372</v>
      </c>
    </row>
    <row r="86" spans="1:51" ht="12" customHeight="1">
      <c r="A86" s="567"/>
      <c r="B86" s="570"/>
      <c r="C86" s="573"/>
      <c r="D86" s="576"/>
      <c r="E86" s="579"/>
      <c r="F86" s="583"/>
      <c r="G86" s="584"/>
      <c r="H86" s="238" t="s">
        <v>373</v>
      </c>
      <c r="I86" s="239" t="str">
        <f>IFERROR(VLOOKUP(I85,'P1'!$B:$AP,41,FALSE),"")</f>
        <v/>
      </c>
      <c r="J86" s="239" t="str">
        <f>IFERROR(VLOOKUP(J85,'P1'!$B:$AP,41,FALSE),"")</f>
        <v/>
      </c>
      <c r="K86" s="239" t="str">
        <f>IFERROR(VLOOKUP(K85,'P1'!$B:$AP,41,FALSE),"")</f>
        <v/>
      </c>
      <c r="L86" s="239" t="str">
        <f>IFERROR(VLOOKUP(L85,'P1'!$B:$AP,41,FALSE),"")</f>
        <v/>
      </c>
      <c r="M86" s="239" t="str">
        <f>IFERROR(VLOOKUP(M85,'P1'!$B:$AP,41,FALSE),"")</f>
        <v/>
      </c>
      <c r="N86" s="239" t="str">
        <f>IFERROR(VLOOKUP(N85,'P1'!$B:$AP,41,FALSE),"")</f>
        <v/>
      </c>
      <c r="O86" s="239" t="str">
        <f>IFERROR(VLOOKUP(O85,'P1'!$B:$AP,41,FALSE),"")</f>
        <v/>
      </c>
      <c r="P86" s="239" t="str">
        <f>IFERROR(VLOOKUP(P85,'P1'!$B:$AP,41,FALSE),"")</f>
        <v/>
      </c>
      <c r="Q86" s="239" t="str">
        <f>IFERROR(VLOOKUP(Q85,'P1'!$B:$AP,41,FALSE),"")</f>
        <v/>
      </c>
      <c r="R86" s="239" t="str">
        <f>IFERROR(VLOOKUP(R85,'P1'!$B:$AP,41,FALSE),"")</f>
        <v/>
      </c>
      <c r="S86" s="239" t="str">
        <f>IFERROR(VLOOKUP(S85,'P1'!$B:$AP,41,FALSE),"")</f>
        <v/>
      </c>
      <c r="T86" s="239" t="str">
        <f>IFERROR(VLOOKUP(T85,'P1'!$B:$AP,41,FALSE),"")</f>
        <v/>
      </c>
      <c r="U86" s="239" t="str">
        <f>IFERROR(VLOOKUP(U85,'P1'!$B:$AP,41,FALSE),"")</f>
        <v/>
      </c>
      <c r="V86" s="239" t="str">
        <f>IFERROR(VLOOKUP(V85,'P1'!$B:$AP,41,FALSE),"")</f>
        <v/>
      </c>
      <c r="W86" s="239" t="str">
        <f>IFERROR(VLOOKUP(W85,'P1'!$B:$AP,41,FALSE),"")</f>
        <v/>
      </c>
      <c r="X86" s="239" t="str">
        <f>IFERROR(VLOOKUP(X85,'P1'!$B:$AP,41,FALSE),"")</f>
        <v/>
      </c>
      <c r="Y86" s="239" t="str">
        <f>IFERROR(VLOOKUP(Y85,'P1'!$B:$AP,41,FALSE),"")</f>
        <v/>
      </c>
      <c r="Z86" s="239" t="str">
        <f>IFERROR(VLOOKUP(Z85,'P1'!$B:$AP,41,FALSE),"")</f>
        <v/>
      </c>
      <c r="AA86" s="239" t="str">
        <f>IFERROR(VLOOKUP(AA85,'P1'!$B:$AP,41,FALSE),"")</f>
        <v/>
      </c>
      <c r="AB86" s="239" t="str">
        <f>IFERROR(VLOOKUP(AB85,'P1'!$B:$AP,41,FALSE),"")</f>
        <v/>
      </c>
      <c r="AC86" s="239" t="str">
        <f>IFERROR(VLOOKUP(AC85,'P1'!$B:$AP,41,FALSE),"")</f>
        <v/>
      </c>
      <c r="AD86" s="239" t="str">
        <f>IFERROR(VLOOKUP(AD85,'P1'!$B:$AP,41,FALSE),"")</f>
        <v/>
      </c>
      <c r="AE86" s="239" t="str">
        <f>IFERROR(VLOOKUP(AE85,'P1'!$B:$AP,41,FALSE),"")</f>
        <v/>
      </c>
      <c r="AF86" s="239" t="str">
        <f>IFERROR(VLOOKUP(AF85,'P1'!$B:$AP,41,FALSE),"")</f>
        <v/>
      </c>
      <c r="AG86" s="239" t="str">
        <f>IFERROR(VLOOKUP(AG85,'P1'!$B:$AP,41,FALSE),"")</f>
        <v/>
      </c>
      <c r="AH86" s="239" t="str">
        <f>IFERROR(VLOOKUP(AH85,'P1'!$B:$AP,41,FALSE),"")</f>
        <v/>
      </c>
      <c r="AI86" s="239" t="str">
        <f>IFERROR(VLOOKUP(AI85,'P1'!$B:$AP,41,FALSE),"")</f>
        <v/>
      </c>
      <c r="AJ86" s="239" t="str">
        <f>IFERROR(VLOOKUP(AJ85,'P1'!$B:$AP,41,FALSE),"")</f>
        <v/>
      </c>
      <c r="AK86" s="239" t="str">
        <f>IFERROR(VLOOKUP(AK85,'P1'!$B:$AP,41,FALSE),"")</f>
        <v/>
      </c>
      <c r="AL86" s="239" t="str">
        <f>IFERROR(VLOOKUP(AL85,'P1'!$B:$AP,41,FALSE),"")</f>
        <v/>
      </c>
      <c r="AM86" s="239" t="str">
        <f>IFERROR(VLOOKUP(AM85,'P1'!$B:$AP,41,FALSE),"")</f>
        <v/>
      </c>
      <c r="AN86" s="588"/>
      <c r="AO86" s="564"/>
      <c r="AP86" s="592"/>
      <c r="AQ86" s="593"/>
      <c r="AR86" s="564"/>
      <c r="AS86" s="205"/>
      <c r="AU86" s="486" t="str">
        <f>IFERROR(IF($D85="□",ROUNDDOWN($AO85/$AK$7,1),ROUNDDOWN($AO85/$AK$9,1)),"")</f>
        <v/>
      </c>
      <c r="AV86" s="486" t="str">
        <f>IFERROR(IF($D85="□",ROUNDDOWN($AN85/$AO$7,1),ROUNDDOWN($AN85/$AO$9,1)),"")</f>
        <v/>
      </c>
      <c r="AX86" s="486" t="str">
        <f>IFERROR(IF($D85="□",(VLOOKUP(F85,'[8]ますた君 '!$C:$E,3,FALSE)/($AK$7*4)),(VLOOKUP(F85,'[8]ますた君 '!$C:$E,3,FALSE)/($AK$9*4))),"")</f>
        <v/>
      </c>
      <c r="AY86" s="486" t="str">
        <f>IFERROR(IF($D85="□",(VLOOKUP(F85,'[8]ますた君 '!$C:$E,3,FALSE)/$AO$7),(VLOOKUP(F85,'[8]ますた君 '!$C:$E,3,FALSE)/$AO$9)),"")</f>
        <v/>
      </c>
    </row>
    <row r="87" spans="1:51" ht="12" customHeight="1">
      <c r="A87" s="568"/>
      <c r="B87" s="571"/>
      <c r="C87" s="574"/>
      <c r="D87" s="577"/>
      <c r="E87" s="580"/>
      <c r="F87" s="585"/>
      <c r="G87" s="586"/>
      <c r="H87" s="241" t="s">
        <v>374</v>
      </c>
      <c r="I87" s="239" t="str">
        <f>IFERROR(VLOOKUP(I85,'P1'!$B:$AP,31,FALSE),"")</f>
        <v/>
      </c>
      <c r="J87" s="239" t="str">
        <f>IFERROR(VLOOKUP(J85,'P1'!$B:$AP,31,FALSE),"")</f>
        <v/>
      </c>
      <c r="K87" s="239" t="str">
        <f>IFERROR(VLOOKUP(K85,'P1'!$B:$AP,31,FALSE),"")</f>
        <v/>
      </c>
      <c r="L87" s="239" t="str">
        <f>IFERROR(VLOOKUP(L85,'P1'!$B:$AP,31,FALSE),"")</f>
        <v/>
      </c>
      <c r="M87" s="239" t="str">
        <f>IFERROR(VLOOKUP(M85,'P1'!$B:$AP,31,FALSE),"")</f>
        <v/>
      </c>
      <c r="N87" s="239" t="str">
        <f>IFERROR(VLOOKUP(N85,'P1'!$B:$AP,31,FALSE),"")</f>
        <v/>
      </c>
      <c r="O87" s="239" t="str">
        <f>IFERROR(VLOOKUP(O85,'P1'!$B:$AP,31,FALSE),"")</f>
        <v/>
      </c>
      <c r="P87" s="239" t="str">
        <f>IFERROR(VLOOKUP(P85,'P1'!$B:$AP,31,FALSE),"")</f>
        <v/>
      </c>
      <c r="Q87" s="239" t="str">
        <f>IFERROR(VLOOKUP(Q85,'P1'!$B:$AP,31,FALSE),"")</f>
        <v/>
      </c>
      <c r="R87" s="239" t="str">
        <f>IFERROR(VLOOKUP(R85,'P1'!$B:$AP,31,FALSE),"")</f>
        <v/>
      </c>
      <c r="S87" s="239" t="str">
        <f>IFERROR(VLOOKUP(S85,'P1'!$B:$AP,31,FALSE),"")</f>
        <v/>
      </c>
      <c r="T87" s="239" t="str">
        <f>IFERROR(VLOOKUP(T85,'P1'!$B:$AP,31,FALSE),"")</f>
        <v/>
      </c>
      <c r="U87" s="239" t="str">
        <f>IFERROR(VLOOKUP(U85,'P1'!$B:$AP,31,FALSE),"")</f>
        <v/>
      </c>
      <c r="V87" s="239" t="str">
        <f>IFERROR(VLOOKUP(V85,'P1'!$B:$AP,31,FALSE),"")</f>
        <v/>
      </c>
      <c r="W87" s="239" t="str">
        <f>IFERROR(VLOOKUP(W85,'P1'!$B:$AP,31,FALSE),"")</f>
        <v/>
      </c>
      <c r="X87" s="239" t="str">
        <f>IFERROR(VLOOKUP(X85,'P1'!$B:$AP,31,FALSE),"")</f>
        <v/>
      </c>
      <c r="Y87" s="239" t="str">
        <f>IFERROR(VLOOKUP(Y85,'P1'!$B:$AP,31,FALSE),"")</f>
        <v/>
      </c>
      <c r="Z87" s="239" t="str">
        <f>IFERROR(VLOOKUP(Z85,'P1'!$B:$AP,31,FALSE),"")</f>
        <v/>
      </c>
      <c r="AA87" s="239" t="str">
        <f>IFERROR(VLOOKUP(AA85,'P1'!$B:$AP,31,FALSE),"")</f>
        <v/>
      </c>
      <c r="AB87" s="239" t="str">
        <f>IFERROR(VLOOKUP(AB85,'P1'!$B:$AP,31,FALSE),"")</f>
        <v/>
      </c>
      <c r="AC87" s="239" t="str">
        <f>IFERROR(VLOOKUP(AC85,'P1'!$B:$AP,31,FALSE),"")</f>
        <v/>
      </c>
      <c r="AD87" s="239" t="str">
        <f>IFERROR(VLOOKUP(AD85,'P1'!$B:$AP,31,FALSE),"")</f>
        <v/>
      </c>
      <c r="AE87" s="239" t="str">
        <f>IFERROR(VLOOKUP(AE85,'P1'!$B:$AP,31,FALSE),"")</f>
        <v/>
      </c>
      <c r="AF87" s="239" t="str">
        <f>IFERROR(VLOOKUP(AF85,'P1'!$B:$AP,31,FALSE),"")</f>
        <v/>
      </c>
      <c r="AG87" s="239" t="str">
        <f>IFERROR(VLOOKUP(AG85,'P1'!$B:$AP,31,FALSE),"")</f>
        <v/>
      </c>
      <c r="AH87" s="239" t="str">
        <f>IFERROR(VLOOKUP(AH85,'P1'!$B:$AP,31,FALSE),"")</f>
        <v/>
      </c>
      <c r="AI87" s="239" t="str">
        <f>IFERROR(VLOOKUP(AI85,'P1'!$B:$AP,31,FALSE),"")</f>
        <v/>
      </c>
      <c r="AJ87" s="239" t="str">
        <f>IFERROR(VLOOKUP(AJ85,'P1'!$B:$AP,31,FALSE),"")</f>
        <v/>
      </c>
      <c r="AK87" s="239" t="str">
        <f>IFERROR(VLOOKUP(AK85,'P1'!$B:$AP,31,FALSE),"")</f>
        <v/>
      </c>
      <c r="AL87" s="239" t="str">
        <f>IFERROR(VLOOKUP(AL85,'P1'!$B:$AP,31,FALSE),"")</f>
        <v/>
      </c>
      <c r="AM87" s="239" t="str">
        <f>IFERROR(VLOOKUP(AM85,'P1'!$B:$AP,31,FALSE),"")</f>
        <v/>
      </c>
      <c r="AN87" s="589"/>
      <c r="AO87" s="565"/>
      <c r="AP87" s="594"/>
      <c r="AQ87" s="595"/>
      <c r="AR87" s="565"/>
      <c r="AS87" s="205"/>
      <c r="AU87" s="487"/>
      <c r="AV87" s="487"/>
      <c r="AX87" s="487"/>
      <c r="AY87" s="487"/>
    </row>
    <row r="88" spans="1:51" ht="12" customHeight="1">
      <c r="A88" s="566">
        <v>23</v>
      </c>
      <c r="B88" s="569"/>
      <c r="C88" s="572"/>
      <c r="D88" s="575" t="s">
        <v>243</v>
      </c>
      <c r="E88" s="578"/>
      <c r="F88" s="581"/>
      <c r="G88" s="582"/>
      <c r="H88" s="236" t="s">
        <v>368</v>
      </c>
      <c r="I88" s="483"/>
      <c r="J88" s="483"/>
      <c r="K88" s="483"/>
      <c r="L88" s="483"/>
      <c r="M88" s="483"/>
      <c r="N88" s="483"/>
      <c r="O88" s="483"/>
      <c r="P88" s="483"/>
      <c r="Q88" s="483"/>
      <c r="R88" s="483"/>
      <c r="S88" s="483"/>
      <c r="T88" s="483"/>
      <c r="U88" s="483"/>
      <c r="V88" s="483"/>
      <c r="W88" s="483"/>
      <c r="X88" s="483"/>
      <c r="Y88" s="483"/>
      <c r="Z88" s="483"/>
      <c r="AA88" s="483"/>
      <c r="AB88" s="483"/>
      <c r="AC88" s="483"/>
      <c r="AD88" s="483"/>
      <c r="AE88" s="483"/>
      <c r="AF88" s="483"/>
      <c r="AG88" s="483"/>
      <c r="AH88" s="483"/>
      <c r="AI88" s="483"/>
      <c r="AJ88" s="483"/>
      <c r="AK88" s="483"/>
      <c r="AL88" s="483"/>
      <c r="AM88" s="483"/>
      <c r="AN88" s="587">
        <f>+SUM(I89:AM90)</f>
        <v>0</v>
      </c>
      <c r="AO88" s="563">
        <f>IF($AN$4="４週",AN88/4,AN88/(DAY(EOMONTH($I$20,0))/7))</f>
        <v>0</v>
      </c>
      <c r="AP88" s="590"/>
      <c r="AQ88" s="591"/>
      <c r="AR88" s="563" t="str">
        <f>IF(AN77="４週",AU89,AV89)</f>
        <v/>
      </c>
      <c r="AS88" s="205"/>
      <c r="AU88" s="485" t="s">
        <v>369</v>
      </c>
      <c r="AV88" s="485" t="s">
        <v>370</v>
      </c>
      <c r="AX88" s="485" t="s">
        <v>371</v>
      </c>
      <c r="AY88" s="485" t="s">
        <v>372</v>
      </c>
    </row>
    <row r="89" spans="1:51" ht="12" customHeight="1">
      <c r="A89" s="567"/>
      <c r="B89" s="570"/>
      <c r="C89" s="573"/>
      <c r="D89" s="576"/>
      <c r="E89" s="579"/>
      <c r="F89" s="583"/>
      <c r="G89" s="584"/>
      <c r="H89" s="238" t="s">
        <v>373</v>
      </c>
      <c r="I89" s="239" t="str">
        <f>IFERROR(VLOOKUP(I88,'P1'!$B:$AP,41,FALSE),"")</f>
        <v/>
      </c>
      <c r="J89" s="239" t="str">
        <f>IFERROR(VLOOKUP(J88,'P1'!$B:$AP,41,FALSE),"")</f>
        <v/>
      </c>
      <c r="K89" s="239" t="str">
        <f>IFERROR(VLOOKUP(K88,'P1'!$B:$AP,41,FALSE),"")</f>
        <v/>
      </c>
      <c r="L89" s="239" t="str">
        <f>IFERROR(VLOOKUP(L88,'P1'!$B:$AP,41,FALSE),"")</f>
        <v/>
      </c>
      <c r="M89" s="239" t="str">
        <f>IFERROR(VLOOKUP(M88,'P1'!$B:$AP,41,FALSE),"")</f>
        <v/>
      </c>
      <c r="N89" s="239" t="str">
        <f>IFERROR(VLOOKUP(N88,'P1'!$B:$AP,41,FALSE),"")</f>
        <v/>
      </c>
      <c r="O89" s="239" t="str">
        <f>IFERROR(VLOOKUP(O88,'P1'!$B:$AP,41,FALSE),"")</f>
        <v/>
      </c>
      <c r="P89" s="239" t="str">
        <f>IFERROR(VLOOKUP(P88,'P1'!$B:$AP,41,FALSE),"")</f>
        <v/>
      </c>
      <c r="Q89" s="239" t="str">
        <f>IFERROR(VLOOKUP(Q88,'P1'!$B:$AP,41,FALSE),"")</f>
        <v/>
      </c>
      <c r="R89" s="239" t="str">
        <f>IFERROR(VLOOKUP(R88,'P1'!$B:$AP,41,FALSE),"")</f>
        <v/>
      </c>
      <c r="S89" s="239" t="str">
        <f>IFERROR(VLOOKUP(S88,'P1'!$B:$AP,41,FALSE),"")</f>
        <v/>
      </c>
      <c r="T89" s="239" t="str">
        <f>IFERROR(VLOOKUP(T88,'P1'!$B:$AP,41,FALSE),"")</f>
        <v/>
      </c>
      <c r="U89" s="239" t="str">
        <f>IFERROR(VLOOKUP(U88,'P1'!$B:$AP,41,FALSE),"")</f>
        <v/>
      </c>
      <c r="V89" s="239" t="str">
        <f>IFERROR(VLOOKUP(V88,'P1'!$B:$AP,41,FALSE),"")</f>
        <v/>
      </c>
      <c r="W89" s="239" t="str">
        <f>IFERROR(VLOOKUP(W88,'P1'!$B:$AP,41,FALSE),"")</f>
        <v/>
      </c>
      <c r="X89" s="239" t="str">
        <f>IFERROR(VLOOKUP(X88,'P1'!$B:$AP,41,FALSE),"")</f>
        <v/>
      </c>
      <c r="Y89" s="239" t="str">
        <f>IFERROR(VLOOKUP(Y88,'P1'!$B:$AP,41,FALSE),"")</f>
        <v/>
      </c>
      <c r="Z89" s="239" t="str">
        <f>IFERROR(VLOOKUP(Z88,'P1'!$B:$AP,41,FALSE),"")</f>
        <v/>
      </c>
      <c r="AA89" s="239" t="str">
        <f>IFERROR(VLOOKUP(AA88,'P1'!$B:$AP,41,FALSE),"")</f>
        <v/>
      </c>
      <c r="AB89" s="239" t="str">
        <f>IFERROR(VLOOKUP(AB88,'P1'!$B:$AP,41,FALSE),"")</f>
        <v/>
      </c>
      <c r="AC89" s="239" t="str">
        <f>IFERROR(VLOOKUP(AC88,'P1'!$B:$AP,41,FALSE),"")</f>
        <v/>
      </c>
      <c r="AD89" s="239" t="str">
        <f>IFERROR(VLOOKUP(AD88,'P1'!$B:$AP,41,FALSE),"")</f>
        <v/>
      </c>
      <c r="AE89" s="239" t="str">
        <f>IFERROR(VLOOKUP(AE88,'P1'!$B:$AP,41,FALSE),"")</f>
        <v/>
      </c>
      <c r="AF89" s="239" t="str">
        <f>IFERROR(VLOOKUP(AF88,'P1'!$B:$AP,41,FALSE),"")</f>
        <v/>
      </c>
      <c r="AG89" s="239" t="str">
        <f>IFERROR(VLOOKUP(AG88,'P1'!$B:$AP,41,FALSE),"")</f>
        <v/>
      </c>
      <c r="AH89" s="239" t="str">
        <f>IFERROR(VLOOKUP(AH88,'P1'!$B:$AP,41,FALSE),"")</f>
        <v/>
      </c>
      <c r="AI89" s="239" t="str">
        <f>IFERROR(VLOOKUP(AI88,'P1'!$B:$AP,41,FALSE),"")</f>
        <v/>
      </c>
      <c r="AJ89" s="239" t="str">
        <f>IFERROR(VLOOKUP(AJ88,'P1'!$B:$AP,41,FALSE),"")</f>
        <v/>
      </c>
      <c r="AK89" s="239" t="str">
        <f>IFERROR(VLOOKUP(AK88,'P1'!$B:$AP,41,FALSE),"")</f>
        <v/>
      </c>
      <c r="AL89" s="239" t="str">
        <f>IFERROR(VLOOKUP(AL88,'P1'!$B:$AP,41,FALSE),"")</f>
        <v/>
      </c>
      <c r="AM89" s="239" t="str">
        <f>IFERROR(VLOOKUP(AM88,'P1'!$B:$AP,41,FALSE),"")</f>
        <v/>
      </c>
      <c r="AN89" s="588"/>
      <c r="AO89" s="564"/>
      <c r="AP89" s="592"/>
      <c r="AQ89" s="593"/>
      <c r="AR89" s="564"/>
      <c r="AS89" s="205"/>
      <c r="AU89" s="486" t="str">
        <f>IFERROR(IF($D88="□",ROUNDDOWN($AO88/$AK$7,1),ROUNDDOWN($AO88/$AK$9,1)),"")</f>
        <v/>
      </c>
      <c r="AV89" s="486" t="str">
        <f>IFERROR(IF($D88="□",ROUNDDOWN($AN88/$AO$7,1),ROUNDDOWN($AN88/$AO$9,1)),"")</f>
        <v/>
      </c>
      <c r="AX89" s="486" t="str">
        <f>IFERROR(IF($D88="□",(VLOOKUP(F88,'[8]ますた君 '!$C:$E,3,FALSE)/($AK$7*4)),(VLOOKUP(F88,'[8]ますた君 '!$C:$E,3,FALSE)/($AK$9*4))),"")</f>
        <v/>
      </c>
      <c r="AY89" s="486" t="str">
        <f>IFERROR(IF($D88="□",(VLOOKUP(F88,'[8]ますた君 '!$C:$E,3,FALSE)/$AO$7),(VLOOKUP(F88,'[8]ますた君 '!$C:$E,3,FALSE)/$AO$9)),"")</f>
        <v/>
      </c>
    </row>
    <row r="90" spans="1:51" ht="12" customHeight="1">
      <c r="A90" s="568"/>
      <c r="B90" s="571"/>
      <c r="C90" s="574"/>
      <c r="D90" s="577"/>
      <c r="E90" s="580"/>
      <c r="F90" s="585"/>
      <c r="G90" s="586"/>
      <c r="H90" s="241" t="s">
        <v>374</v>
      </c>
      <c r="I90" s="239" t="str">
        <f>IFERROR(VLOOKUP(I88,'P1'!$B:$AP,31,FALSE),"")</f>
        <v/>
      </c>
      <c r="J90" s="239" t="str">
        <f>IFERROR(VLOOKUP(J88,'P1'!$B:$AP,31,FALSE),"")</f>
        <v/>
      </c>
      <c r="K90" s="239" t="str">
        <f>IFERROR(VLOOKUP(K88,'P1'!$B:$AP,31,FALSE),"")</f>
        <v/>
      </c>
      <c r="L90" s="239" t="str">
        <f>IFERROR(VLOOKUP(L88,'P1'!$B:$AP,31,FALSE),"")</f>
        <v/>
      </c>
      <c r="M90" s="239" t="str">
        <f>IFERROR(VLOOKUP(M88,'P1'!$B:$AP,31,FALSE),"")</f>
        <v/>
      </c>
      <c r="N90" s="239" t="str">
        <f>IFERROR(VLOOKUP(N88,'P1'!$B:$AP,31,FALSE),"")</f>
        <v/>
      </c>
      <c r="O90" s="239" t="str">
        <f>IFERROR(VLOOKUP(O88,'P1'!$B:$AP,31,FALSE),"")</f>
        <v/>
      </c>
      <c r="P90" s="239" t="str">
        <f>IFERROR(VLOOKUP(P88,'P1'!$B:$AP,31,FALSE),"")</f>
        <v/>
      </c>
      <c r="Q90" s="239" t="str">
        <f>IFERROR(VLOOKUP(Q88,'P1'!$B:$AP,31,FALSE),"")</f>
        <v/>
      </c>
      <c r="R90" s="239" t="str">
        <f>IFERROR(VLOOKUP(R88,'P1'!$B:$AP,31,FALSE),"")</f>
        <v/>
      </c>
      <c r="S90" s="239" t="str">
        <f>IFERROR(VLOOKUP(S88,'P1'!$B:$AP,31,FALSE),"")</f>
        <v/>
      </c>
      <c r="T90" s="239" t="str">
        <f>IFERROR(VLOOKUP(T88,'P1'!$B:$AP,31,FALSE),"")</f>
        <v/>
      </c>
      <c r="U90" s="239" t="str">
        <f>IFERROR(VLOOKUP(U88,'P1'!$B:$AP,31,FALSE),"")</f>
        <v/>
      </c>
      <c r="V90" s="239" t="str">
        <f>IFERROR(VLOOKUP(V88,'P1'!$B:$AP,31,FALSE),"")</f>
        <v/>
      </c>
      <c r="W90" s="239" t="str">
        <f>IFERROR(VLOOKUP(W88,'P1'!$B:$AP,31,FALSE),"")</f>
        <v/>
      </c>
      <c r="X90" s="239" t="str">
        <f>IFERROR(VLOOKUP(X88,'P1'!$B:$AP,31,FALSE),"")</f>
        <v/>
      </c>
      <c r="Y90" s="239" t="str">
        <f>IFERROR(VLOOKUP(Y88,'P1'!$B:$AP,31,FALSE),"")</f>
        <v/>
      </c>
      <c r="Z90" s="239" t="str">
        <f>IFERROR(VLOOKUP(Z88,'P1'!$B:$AP,31,FALSE),"")</f>
        <v/>
      </c>
      <c r="AA90" s="239" t="str">
        <f>IFERROR(VLOOKUP(AA88,'P1'!$B:$AP,31,FALSE),"")</f>
        <v/>
      </c>
      <c r="AB90" s="239" t="str">
        <f>IFERROR(VLOOKUP(AB88,'P1'!$B:$AP,31,FALSE),"")</f>
        <v/>
      </c>
      <c r="AC90" s="239" t="str">
        <f>IFERROR(VLOOKUP(AC88,'P1'!$B:$AP,31,FALSE),"")</f>
        <v/>
      </c>
      <c r="AD90" s="239" t="str">
        <f>IFERROR(VLOOKUP(AD88,'P1'!$B:$AP,31,FALSE),"")</f>
        <v/>
      </c>
      <c r="AE90" s="239" t="str">
        <f>IFERROR(VLOOKUP(AE88,'P1'!$B:$AP,31,FALSE),"")</f>
        <v/>
      </c>
      <c r="AF90" s="239" t="str">
        <f>IFERROR(VLOOKUP(AF88,'P1'!$B:$AP,31,FALSE),"")</f>
        <v/>
      </c>
      <c r="AG90" s="239" t="str">
        <f>IFERROR(VLOOKUP(AG88,'P1'!$B:$AP,31,FALSE),"")</f>
        <v/>
      </c>
      <c r="AH90" s="239" t="str">
        <f>IFERROR(VLOOKUP(AH88,'P1'!$B:$AP,31,FALSE),"")</f>
        <v/>
      </c>
      <c r="AI90" s="239" t="str">
        <f>IFERROR(VLOOKUP(AI88,'P1'!$B:$AP,31,FALSE),"")</f>
        <v/>
      </c>
      <c r="AJ90" s="239" t="str">
        <f>IFERROR(VLOOKUP(AJ88,'P1'!$B:$AP,31,FALSE),"")</f>
        <v/>
      </c>
      <c r="AK90" s="239" t="str">
        <f>IFERROR(VLOOKUP(AK88,'P1'!$B:$AP,31,FALSE),"")</f>
        <v/>
      </c>
      <c r="AL90" s="239" t="str">
        <f>IFERROR(VLOOKUP(AL88,'P1'!$B:$AP,31,FALSE),"")</f>
        <v/>
      </c>
      <c r="AM90" s="239" t="str">
        <f>IFERROR(VLOOKUP(AM88,'P1'!$B:$AP,31,FALSE),"")</f>
        <v/>
      </c>
      <c r="AN90" s="589"/>
      <c r="AO90" s="565"/>
      <c r="AP90" s="594"/>
      <c r="AQ90" s="595"/>
      <c r="AR90" s="565"/>
      <c r="AS90" s="205"/>
      <c r="AU90" s="487"/>
      <c r="AV90" s="487"/>
      <c r="AX90" s="487"/>
      <c r="AY90" s="487"/>
    </row>
    <row r="91" spans="1:51" ht="12" customHeight="1">
      <c r="A91" s="566">
        <v>24</v>
      </c>
      <c r="B91" s="569"/>
      <c r="C91" s="572"/>
      <c r="D91" s="575" t="s">
        <v>243</v>
      </c>
      <c r="E91" s="578"/>
      <c r="F91" s="581"/>
      <c r="G91" s="582"/>
      <c r="H91" s="236" t="s">
        <v>368</v>
      </c>
      <c r="I91" s="483"/>
      <c r="J91" s="483"/>
      <c r="K91" s="483"/>
      <c r="L91" s="483"/>
      <c r="M91" s="483"/>
      <c r="N91" s="483"/>
      <c r="O91" s="483"/>
      <c r="P91" s="483"/>
      <c r="Q91" s="483"/>
      <c r="R91" s="483"/>
      <c r="S91" s="483"/>
      <c r="T91" s="483"/>
      <c r="U91" s="483"/>
      <c r="V91" s="483"/>
      <c r="W91" s="483"/>
      <c r="X91" s="483"/>
      <c r="Y91" s="483"/>
      <c r="Z91" s="483"/>
      <c r="AA91" s="483"/>
      <c r="AB91" s="483"/>
      <c r="AC91" s="483"/>
      <c r="AD91" s="483"/>
      <c r="AE91" s="483"/>
      <c r="AF91" s="483"/>
      <c r="AG91" s="483"/>
      <c r="AH91" s="483"/>
      <c r="AI91" s="483"/>
      <c r="AJ91" s="483"/>
      <c r="AK91" s="483"/>
      <c r="AL91" s="483"/>
      <c r="AM91" s="483"/>
      <c r="AN91" s="587">
        <f>+SUM(I92:AM93)</f>
        <v>0</v>
      </c>
      <c r="AO91" s="563">
        <f>IF($AN$4="４週",AN91/4,AN91/(DAY(EOMONTH($I$20,0))/7))</f>
        <v>0</v>
      </c>
      <c r="AP91" s="590"/>
      <c r="AQ91" s="591"/>
      <c r="AR91" s="563" t="str">
        <f>IF(AN80="４週",AU92,AV92)</f>
        <v/>
      </c>
      <c r="AU91" s="485" t="s">
        <v>369</v>
      </c>
      <c r="AV91" s="485" t="s">
        <v>370</v>
      </c>
      <c r="AX91" s="485" t="s">
        <v>371</v>
      </c>
      <c r="AY91" s="485" t="s">
        <v>372</v>
      </c>
    </row>
    <row r="92" spans="1:51" ht="12" customHeight="1">
      <c r="A92" s="567"/>
      <c r="B92" s="570"/>
      <c r="C92" s="573"/>
      <c r="D92" s="576"/>
      <c r="E92" s="579"/>
      <c r="F92" s="583"/>
      <c r="G92" s="584"/>
      <c r="H92" s="238" t="s">
        <v>373</v>
      </c>
      <c r="I92" s="239" t="str">
        <f>IFERROR(VLOOKUP(I91,'P1'!$B:$AP,41,FALSE),"")</f>
        <v/>
      </c>
      <c r="J92" s="243" t="str">
        <f>IFERROR(VLOOKUP(J91,'P1'!$B:$AP,41,FALSE),"")</f>
        <v/>
      </c>
      <c r="K92" s="239" t="str">
        <f>IFERROR(VLOOKUP(K91,'P1'!$B:$AP,41,FALSE),"")</f>
        <v/>
      </c>
      <c r="L92" s="239" t="str">
        <f>IFERROR(VLOOKUP(L91,'P1'!$B:$AP,41,FALSE),"")</f>
        <v/>
      </c>
      <c r="M92" s="239" t="str">
        <f>IFERROR(VLOOKUP(M91,'P1'!$B:$AP,41,FALSE),"")</f>
        <v/>
      </c>
      <c r="N92" s="239" t="str">
        <f>IFERROR(VLOOKUP(N91,'P1'!$B:$AP,41,FALSE),"")</f>
        <v/>
      </c>
      <c r="O92" s="239" t="str">
        <f>IFERROR(VLOOKUP(O91,'P1'!$B:$AP,41,FALSE),"")</f>
        <v/>
      </c>
      <c r="P92" s="239" t="str">
        <f>IFERROR(VLOOKUP(P91,'P1'!$B:$AP,41,FALSE),"")</f>
        <v/>
      </c>
      <c r="Q92" s="239" t="str">
        <f>IFERROR(VLOOKUP(Q91,'P1'!$B:$AP,41,FALSE),"")</f>
        <v/>
      </c>
      <c r="R92" s="239" t="str">
        <f>IFERROR(VLOOKUP(R91,'P1'!$B:$AP,41,FALSE),"")</f>
        <v/>
      </c>
      <c r="S92" s="239" t="str">
        <f>IFERROR(VLOOKUP(S91,'P1'!$B:$AP,41,FALSE),"")</f>
        <v/>
      </c>
      <c r="T92" s="239" t="str">
        <f>IFERROR(VLOOKUP(T91,'P1'!$B:$AP,41,FALSE),"")</f>
        <v/>
      </c>
      <c r="U92" s="239" t="str">
        <f>IFERROR(VLOOKUP(U91,'P1'!$B:$AP,41,FALSE),"")</f>
        <v/>
      </c>
      <c r="V92" s="239" t="str">
        <f>IFERROR(VLOOKUP(V91,'P1'!$B:$AP,41,FALSE),"")</f>
        <v/>
      </c>
      <c r="W92" s="239" t="str">
        <f>IFERROR(VLOOKUP(W91,'P1'!$B:$AP,41,FALSE),"")</f>
        <v/>
      </c>
      <c r="X92" s="239" t="str">
        <f>IFERROR(VLOOKUP(X91,'P1'!$B:$AP,41,FALSE),"")</f>
        <v/>
      </c>
      <c r="Y92" s="239" t="str">
        <f>IFERROR(VLOOKUP(Y91,'P1'!$B:$AP,41,FALSE),"")</f>
        <v/>
      </c>
      <c r="Z92" s="239" t="str">
        <f>IFERROR(VLOOKUP(Z91,'P1'!$B:$AP,41,FALSE),"")</f>
        <v/>
      </c>
      <c r="AA92" s="239" t="str">
        <f>IFERROR(VLOOKUP(AA91,'P1'!$B:$AP,41,FALSE),"")</f>
        <v/>
      </c>
      <c r="AB92" s="239" t="str">
        <f>IFERROR(VLOOKUP(AB91,'P1'!$B:$AP,41,FALSE),"")</f>
        <v/>
      </c>
      <c r="AC92" s="239" t="str">
        <f>IFERROR(VLOOKUP(AC91,'P1'!$B:$AP,41,FALSE),"")</f>
        <v/>
      </c>
      <c r="AD92" s="239" t="str">
        <f>IFERROR(VLOOKUP(AD91,'P1'!$B:$AP,41,FALSE),"")</f>
        <v/>
      </c>
      <c r="AE92" s="239" t="str">
        <f>IFERROR(VLOOKUP(AE91,'P1'!$B:$AP,41,FALSE),"")</f>
        <v/>
      </c>
      <c r="AF92" s="239" t="str">
        <f>IFERROR(VLOOKUP(AF91,'P1'!$B:$AP,41,FALSE),"")</f>
        <v/>
      </c>
      <c r="AG92" s="239" t="str">
        <f>IFERROR(VLOOKUP(AG91,'P1'!$B:$AP,41,FALSE),"")</f>
        <v/>
      </c>
      <c r="AH92" s="239" t="str">
        <f>IFERROR(VLOOKUP(AH91,'P1'!$B:$AP,41,FALSE),"")</f>
        <v/>
      </c>
      <c r="AI92" s="239" t="str">
        <f>IFERROR(VLOOKUP(AI91,'P1'!$B:$AP,41,FALSE),"")</f>
        <v/>
      </c>
      <c r="AJ92" s="239" t="str">
        <f>IFERROR(VLOOKUP(AJ91,'P1'!$B:$AP,41,FALSE),"")</f>
        <v/>
      </c>
      <c r="AK92" s="239" t="str">
        <f>IFERROR(VLOOKUP(AK91,'P1'!$B:$AP,41,FALSE),"")</f>
        <v/>
      </c>
      <c r="AL92" s="239" t="str">
        <f>IFERROR(VLOOKUP(AL91,'P1'!$B:$AP,41,FALSE),"")</f>
        <v/>
      </c>
      <c r="AM92" s="239" t="str">
        <f>IFERROR(VLOOKUP(AM91,'P1'!$B:$AP,41,FALSE),"")</f>
        <v/>
      </c>
      <c r="AN92" s="588"/>
      <c r="AO92" s="564"/>
      <c r="AP92" s="592"/>
      <c r="AQ92" s="593"/>
      <c r="AR92" s="564"/>
      <c r="AU92" s="486" t="str">
        <f>IFERROR(IF($D91="□",ROUNDDOWN($AO91/$AK$7,1),ROUNDDOWN($AO91/$AK$9,1)),"")</f>
        <v/>
      </c>
      <c r="AV92" s="486" t="str">
        <f>IFERROR(IF($D91="□",ROUNDDOWN($AN91/$AO$7,1),ROUNDDOWN($AN91/$AO$9,1)),"")</f>
        <v/>
      </c>
      <c r="AX92" s="486" t="str">
        <f>IFERROR(IF($D91="□",(VLOOKUP(F91,'[8]ますた君 '!$C:$E,3,FALSE)/($AK$7*4)),(VLOOKUP(F91,'[8]ますた君 '!$C:$E,3,FALSE)/($AK$9*4))),"")</f>
        <v/>
      </c>
      <c r="AY92" s="486" t="str">
        <f>IFERROR(IF($D91="□",(VLOOKUP(F91,'[8]ますた君 '!$C:$E,3,FALSE)/$AO$7),(VLOOKUP(F91,'[8]ますた君 '!$C:$E,3,FALSE)/$AO$9)),"")</f>
        <v/>
      </c>
    </row>
    <row r="93" spans="1:51" ht="12" customHeight="1">
      <c r="A93" s="568"/>
      <c r="B93" s="571"/>
      <c r="C93" s="574"/>
      <c r="D93" s="577"/>
      <c r="E93" s="580"/>
      <c r="F93" s="585"/>
      <c r="G93" s="586"/>
      <c r="H93" s="241" t="s">
        <v>374</v>
      </c>
      <c r="I93" s="239" t="str">
        <f>IFERROR(VLOOKUP(I91,'P1'!$B:$AP,31,FALSE),"")</f>
        <v/>
      </c>
      <c r="J93" s="239" t="str">
        <f>IFERROR(VLOOKUP(J91,'P1'!$B:$AP,31,FALSE),"")</f>
        <v/>
      </c>
      <c r="K93" s="239" t="str">
        <f>IFERROR(VLOOKUP(K91,'P1'!$B:$AP,31,FALSE),"")</f>
        <v/>
      </c>
      <c r="L93" s="239" t="str">
        <f>IFERROR(VLOOKUP(L91,'P1'!$B:$AP,31,FALSE),"")</f>
        <v/>
      </c>
      <c r="M93" s="239" t="str">
        <f>IFERROR(VLOOKUP(M91,'P1'!$B:$AP,31,FALSE),"")</f>
        <v/>
      </c>
      <c r="N93" s="239" t="str">
        <f>IFERROR(VLOOKUP(N91,'P1'!$B:$AP,31,FALSE),"")</f>
        <v/>
      </c>
      <c r="O93" s="239" t="str">
        <f>IFERROR(VLOOKUP(O91,'P1'!$B:$AP,31,FALSE),"")</f>
        <v/>
      </c>
      <c r="P93" s="239" t="str">
        <f>IFERROR(VLOOKUP(P91,'P1'!$B:$AP,31,FALSE),"")</f>
        <v/>
      </c>
      <c r="Q93" s="239" t="str">
        <f>IFERROR(VLOOKUP(Q91,'P1'!$B:$AP,31,FALSE),"")</f>
        <v/>
      </c>
      <c r="R93" s="239" t="str">
        <f>IFERROR(VLOOKUP(R91,'P1'!$B:$AP,31,FALSE),"")</f>
        <v/>
      </c>
      <c r="S93" s="239" t="str">
        <f>IFERROR(VLOOKUP(S91,'P1'!$B:$AP,31,FALSE),"")</f>
        <v/>
      </c>
      <c r="T93" s="239" t="str">
        <f>IFERROR(VLOOKUP(T91,'P1'!$B:$AP,31,FALSE),"")</f>
        <v/>
      </c>
      <c r="U93" s="239" t="str">
        <f>IFERROR(VLOOKUP(U91,'P1'!$B:$AP,31,FALSE),"")</f>
        <v/>
      </c>
      <c r="V93" s="239" t="str">
        <f>IFERROR(VLOOKUP(V91,'P1'!$B:$AP,31,FALSE),"")</f>
        <v/>
      </c>
      <c r="W93" s="239" t="str">
        <f>IFERROR(VLOOKUP(W91,'P1'!$B:$AP,31,FALSE),"")</f>
        <v/>
      </c>
      <c r="X93" s="239" t="str">
        <f>IFERROR(VLOOKUP(X91,'P1'!$B:$AP,31,FALSE),"")</f>
        <v/>
      </c>
      <c r="Y93" s="239" t="str">
        <f>IFERROR(VLOOKUP(Y91,'P1'!$B:$AP,31,FALSE),"")</f>
        <v/>
      </c>
      <c r="Z93" s="239" t="str">
        <f>IFERROR(VLOOKUP(Z91,'P1'!$B:$AP,31,FALSE),"")</f>
        <v/>
      </c>
      <c r="AA93" s="239" t="str">
        <f>IFERROR(VLOOKUP(AA91,'P1'!$B:$AP,31,FALSE),"")</f>
        <v/>
      </c>
      <c r="AB93" s="239" t="str">
        <f>IFERROR(VLOOKUP(AB91,'P1'!$B:$AP,31,FALSE),"")</f>
        <v/>
      </c>
      <c r="AC93" s="239" t="str">
        <f>IFERROR(VLOOKUP(AC91,'P1'!$B:$AP,31,FALSE),"")</f>
        <v/>
      </c>
      <c r="AD93" s="239" t="str">
        <f>IFERROR(VLOOKUP(AD91,'P1'!$B:$AP,31,FALSE),"")</f>
        <v/>
      </c>
      <c r="AE93" s="239" t="str">
        <f>IFERROR(VLOOKUP(AE91,'P1'!$B:$AP,31,FALSE),"")</f>
        <v/>
      </c>
      <c r="AF93" s="239" t="str">
        <f>IFERROR(VLOOKUP(AF91,'P1'!$B:$AP,31,FALSE),"")</f>
        <v/>
      </c>
      <c r="AG93" s="239" t="str">
        <f>IFERROR(VLOOKUP(AG91,'P1'!$B:$AP,31,FALSE),"")</f>
        <v/>
      </c>
      <c r="AH93" s="239" t="str">
        <f>IFERROR(VLOOKUP(AH91,'P1'!$B:$AP,31,FALSE),"")</f>
        <v/>
      </c>
      <c r="AI93" s="239" t="str">
        <f>IFERROR(VLOOKUP(AI91,'P1'!$B:$AP,31,FALSE),"")</f>
        <v/>
      </c>
      <c r="AJ93" s="239" t="str">
        <f>IFERROR(VLOOKUP(AJ91,'P1'!$B:$AP,31,FALSE),"")</f>
        <v/>
      </c>
      <c r="AK93" s="239" t="str">
        <f>IFERROR(VLOOKUP(AK91,'P1'!$B:$AP,31,FALSE),"")</f>
        <v/>
      </c>
      <c r="AL93" s="239" t="str">
        <f>IFERROR(VLOOKUP(AL91,'P1'!$B:$AP,31,FALSE),"")</f>
        <v/>
      </c>
      <c r="AM93" s="239" t="str">
        <f>IFERROR(VLOOKUP(AM91,'P1'!$B:$AP,31,FALSE),"")</f>
        <v/>
      </c>
      <c r="AN93" s="589"/>
      <c r="AO93" s="565"/>
      <c r="AP93" s="594"/>
      <c r="AQ93" s="595"/>
      <c r="AR93" s="565"/>
      <c r="AU93" s="487"/>
      <c r="AV93" s="487"/>
      <c r="AX93" s="487"/>
      <c r="AY93" s="487"/>
    </row>
    <row r="94" spans="1:51" ht="12" customHeight="1">
      <c r="A94" s="566">
        <v>25</v>
      </c>
      <c r="B94" s="569"/>
      <c r="C94" s="572"/>
      <c r="D94" s="575" t="s">
        <v>243</v>
      </c>
      <c r="E94" s="578"/>
      <c r="F94" s="581"/>
      <c r="G94" s="582"/>
      <c r="H94" s="236" t="s">
        <v>368</v>
      </c>
      <c r="I94" s="483"/>
      <c r="J94" s="483"/>
      <c r="K94" s="483"/>
      <c r="L94" s="483"/>
      <c r="M94" s="483"/>
      <c r="N94" s="483"/>
      <c r="O94" s="483"/>
      <c r="P94" s="483"/>
      <c r="Q94" s="483"/>
      <c r="R94" s="483"/>
      <c r="S94" s="483"/>
      <c r="T94" s="483"/>
      <c r="U94" s="483"/>
      <c r="V94" s="483"/>
      <c r="W94" s="483"/>
      <c r="X94" s="483"/>
      <c r="Y94" s="483"/>
      <c r="Z94" s="483"/>
      <c r="AA94" s="483"/>
      <c r="AB94" s="483"/>
      <c r="AC94" s="483"/>
      <c r="AD94" s="483"/>
      <c r="AE94" s="483"/>
      <c r="AF94" s="483"/>
      <c r="AG94" s="483"/>
      <c r="AH94" s="483"/>
      <c r="AI94" s="483"/>
      <c r="AJ94" s="483"/>
      <c r="AK94" s="483"/>
      <c r="AL94" s="483"/>
      <c r="AM94" s="483"/>
      <c r="AN94" s="587">
        <f>+SUM(I95:AM96)</f>
        <v>0</v>
      </c>
      <c r="AO94" s="563">
        <f>IF($AN$4="４週",AN94/4,AN94/(DAY(EOMONTH($I$20,0))/7))</f>
        <v>0</v>
      </c>
      <c r="AP94" s="590"/>
      <c r="AQ94" s="591"/>
      <c r="AR94" s="563" t="str">
        <f>IF(AN83="４週",AU95,AV95)</f>
        <v/>
      </c>
      <c r="AU94" s="485" t="s">
        <v>369</v>
      </c>
      <c r="AV94" s="485" t="s">
        <v>370</v>
      </c>
      <c r="AX94" s="485" t="s">
        <v>371</v>
      </c>
      <c r="AY94" s="485" t="s">
        <v>372</v>
      </c>
    </row>
    <row r="95" spans="1:51" ht="12" customHeight="1">
      <c r="A95" s="567"/>
      <c r="B95" s="570"/>
      <c r="C95" s="573"/>
      <c r="D95" s="576"/>
      <c r="E95" s="579"/>
      <c r="F95" s="583"/>
      <c r="G95" s="584"/>
      <c r="H95" s="238" t="s">
        <v>373</v>
      </c>
      <c r="I95" s="239" t="str">
        <f>IFERROR(VLOOKUP(I94,'P1'!$B:$AP,41,FALSE),"")</f>
        <v/>
      </c>
      <c r="J95" s="239" t="str">
        <f>IFERROR(VLOOKUP(J94,'P1'!$B:$AP,41,FALSE),"")</f>
        <v/>
      </c>
      <c r="K95" s="239" t="str">
        <f>IFERROR(VLOOKUP(K94,'P1'!$B:$AP,41,FALSE),"")</f>
        <v/>
      </c>
      <c r="L95" s="239" t="str">
        <f>IFERROR(VLOOKUP(L94,'P1'!$B:$AP,41,FALSE),"")</f>
        <v/>
      </c>
      <c r="M95" s="239" t="str">
        <f>IFERROR(VLOOKUP(M94,'P1'!$B:$AP,41,FALSE),"")</f>
        <v/>
      </c>
      <c r="N95" s="239" t="str">
        <f>IFERROR(VLOOKUP(N94,'P1'!$B:$AP,41,FALSE),"")</f>
        <v/>
      </c>
      <c r="O95" s="239" t="str">
        <f>IFERROR(VLOOKUP(O94,'P1'!$B:$AP,41,FALSE),"")</f>
        <v/>
      </c>
      <c r="P95" s="239" t="str">
        <f>IFERROR(VLOOKUP(P94,'P1'!$B:$AP,41,FALSE),"")</f>
        <v/>
      </c>
      <c r="Q95" s="239" t="str">
        <f>IFERROR(VLOOKUP(Q94,'P1'!$B:$AP,41,FALSE),"")</f>
        <v/>
      </c>
      <c r="R95" s="239" t="str">
        <f>IFERROR(VLOOKUP(R94,'P1'!$B:$AP,41,FALSE),"")</f>
        <v/>
      </c>
      <c r="S95" s="239" t="str">
        <f>IFERROR(VLOOKUP(S94,'P1'!$B:$AP,41,FALSE),"")</f>
        <v/>
      </c>
      <c r="T95" s="239" t="str">
        <f>IFERROR(VLOOKUP(T94,'P1'!$B:$AP,41,FALSE),"")</f>
        <v/>
      </c>
      <c r="U95" s="239" t="str">
        <f>IFERROR(VLOOKUP(U94,'P1'!$B:$AP,41,FALSE),"")</f>
        <v/>
      </c>
      <c r="V95" s="239" t="str">
        <f>IFERROR(VLOOKUP(V94,'P1'!$B:$AP,41,FALSE),"")</f>
        <v/>
      </c>
      <c r="W95" s="239" t="str">
        <f>IFERROR(VLOOKUP(W94,'P1'!$B:$AP,41,FALSE),"")</f>
        <v/>
      </c>
      <c r="X95" s="239" t="str">
        <f>IFERROR(VLOOKUP(X94,'P1'!$B:$AP,41,FALSE),"")</f>
        <v/>
      </c>
      <c r="Y95" s="239" t="str">
        <f>IFERROR(VLOOKUP(Y94,'P1'!$B:$AP,41,FALSE),"")</f>
        <v/>
      </c>
      <c r="Z95" s="239" t="str">
        <f>IFERROR(VLOOKUP(Z94,'P1'!$B:$AP,41,FALSE),"")</f>
        <v/>
      </c>
      <c r="AA95" s="239" t="str">
        <f>IFERROR(VLOOKUP(AA94,'P1'!$B:$AP,41,FALSE),"")</f>
        <v/>
      </c>
      <c r="AB95" s="239" t="str">
        <f>IFERROR(VLOOKUP(AB94,'P1'!$B:$AP,41,FALSE),"")</f>
        <v/>
      </c>
      <c r="AC95" s="239" t="str">
        <f>IFERROR(VLOOKUP(AC94,'P1'!$B:$AP,41,FALSE),"")</f>
        <v/>
      </c>
      <c r="AD95" s="239" t="str">
        <f>IFERROR(VLOOKUP(AD94,'P1'!$B:$AP,41,FALSE),"")</f>
        <v/>
      </c>
      <c r="AE95" s="239" t="str">
        <f>IFERROR(VLOOKUP(AE94,'P1'!$B:$AP,41,FALSE),"")</f>
        <v/>
      </c>
      <c r="AF95" s="239" t="str">
        <f>IFERROR(VLOOKUP(AF94,'P1'!$B:$AP,41,FALSE),"")</f>
        <v/>
      </c>
      <c r="AG95" s="239" t="str">
        <f>IFERROR(VLOOKUP(AG94,'P1'!$B:$AP,41,FALSE),"")</f>
        <v/>
      </c>
      <c r="AH95" s="239" t="str">
        <f>IFERROR(VLOOKUP(AH94,'P1'!$B:$AP,41,FALSE),"")</f>
        <v/>
      </c>
      <c r="AI95" s="239" t="str">
        <f>IFERROR(VLOOKUP(AI94,'P1'!$B:$AP,41,FALSE),"")</f>
        <v/>
      </c>
      <c r="AJ95" s="239" t="str">
        <f>IFERROR(VLOOKUP(AJ94,'P1'!$B:$AP,41,FALSE),"")</f>
        <v/>
      </c>
      <c r="AK95" s="239" t="str">
        <f>IFERROR(VLOOKUP(AK94,'P1'!$B:$AP,41,FALSE),"")</f>
        <v/>
      </c>
      <c r="AL95" s="239" t="str">
        <f>IFERROR(VLOOKUP(AL94,'P1'!$B:$AP,41,FALSE),"")</f>
        <v/>
      </c>
      <c r="AM95" s="239" t="str">
        <f>IFERROR(VLOOKUP(AM94,'P1'!$B:$AP,41,FALSE),"")</f>
        <v/>
      </c>
      <c r="AN95" s="588"/>
      <c r="AO95" s="564"/>
      <c r="AP95" s="592"/>
      <c r="AQ95" s="593"/>
      <c r="AR95" s="564"/>
      <c r="AU95" s="486" t="str">
        <f>IFERROR(IF($D94="□",ROUNDDOWN($AO94/$AK$7,1),ROUNDDOWN($AO94/$AK$9,1)),"")</f>
        <v/>
      </c>
      <c r="AV95" s="486" t="str">
        <f>IFERROR(IF($D94="□",ROUNDDOWN($AN94/$AO$7,1),ROUNDDOWN($AN94/$AO$9,1)),"")</f>
        <v/>
      </c>
      <c r="AX95" s="486" t="str">
        <f>IFERROR(IF($D94="□",(VLOOKUP(F94,'[8]ますた君 '!$C:$E,3,FALSE)/($AK$7*4)),(VLOOKUP(F94,'[8]ますた君 '!$C:$E,3,FALSE)/($AK$9*4))),"")</f>
        <v/>
      </c>
      <c r="AY95" s="486" t="str">
        <f>IFERROR(IF($D94="□",(VLOOKUP(F94,'[8]ますた君 '!$C:$E,3,FALSE)/$AO$7),(VLOOKUP(F94,'[8]ますた君 '!$C:$E,3,FALSE)/$AO$9)),"")</f>
        <v/>
      </c>
    </row>
    <row r="96" spans="1:51" ht="12" customHeight="1">
      <c r="A96" s="568"/>
      <c r="B96" s="571"/>
      <c r="C96" s="574"/>
      <c r="D96" s="577"/>
      <c r="E96" s="580"/>
      <c r="F96" s="585"/>
      <c r="G96" s="586"/>
      <c r="H96" s="241" t="s">
        <v>374</v>
      </c>
      <c r="I96" s="239" t="str">
        <f>IFERROR(VLOOKUP(I94,'P1'!$B:$AP,31,FALSE),"")</f>
        <v/>
      </c>
      <c r="J96" s="239" t="str">
        <f>IFERROR(VLOOKUP(J94,'P1'!$B:$AP,31,FALSE),"")</f>
        <v/>
      </c>
      <c r="K96" s="239" t="str">
        <f>IFERROR(VLOOKUP(K94,'P1'!$B:$AP,31,FALSE),"")</f>
        <v/>
      </c>
      <c r="L96" s="239" t="str">
        <f>IFERROR(VLOOKUP(L94,'P1'!$B:$AP,31,FALSE),"")</f>
        <v/>
      </c>
      <c r="M96" s="239" t="str">
        <f>IFERROR(VLOOKUP(M94,'P1'!$B:$AP,31,FALSE),"")</f>
        <v/>
      </c>
      <c r="N96" s="239" t="str">
        <f>IFERROR(VLOOKUP(N94,'P1'!$B:$AP,31,FALSE),"")</f>
        <v/>
      </c>
      <c r="O96" s="239" t="str">
        <f>IFERROR(VLOOKUP(O94,'P1'!$B:$AP,31,FALSE),"")</f>
        <v/>
      </c>
      <c r="P96" s="239" t="str">
        <f>IFERROR(VLOOKUP(P94,'P1'!$B:$AP,31,FALSE),"")</f>
        <v/>
      </c>
      <c r="Q96" s="239" t="str">
        <f>IFERROR(VLOOKUP(Q94,'P1'!$B:$AP,31,FALSE),"")</f>
        <v/>
      </c>
      <c r="R96" s="239" t="str">
        <f>IFERROR(VLOOKUP(R94,'P1'!$B:$AP,31,FALSE),"")</f>
        <v/>
      </c>
      <c r="S96" s="239" t="str">
        <f>IFERROR(VLOOKUP(S94,'P1'!$B:$AP,31,FALSE),"")</f>
        <v/>
      </c>
      <c r="T96" s="239" t="str">
        <f>IFERROR(VLOOKUP(T94,'P1'!$B:$AP,31,FALSE),"")</f>
        <v/>
      </c>
      <c r="U96" s="239" t="str">
        <f>IFERROR(VLOOKUP(U94,'P1'!$B:$AP,31,FALSE),"")</f>
        <v/>
      </c>
      <c r="V96" s="239" t="str">
        <f>IFERROR(VLOOKUP(V94,'P1'!$B:$AP,31,FALSE),"")</f>
        <v/>
      </c>
      <c r="W96" s="239" t="str">
        <f>IFERROR(VLOOKUP(W94,'P1'!$B:$AP,31,FALSE),"")</f>
        <v/>
      </c>
      <c r="X96" s="239" t="str">
        <f>IFERROR(VLOOKUP(X94,'P1'!$B:$AP,31,FALSE),"")</f>
        <v/>
      </c>
      <c r="Y96" s="239" t="str">
        <f>IFERROR(VLOOKUP(Y94,'P1'!$B:$AP,31,FALSE),"")</f>
        <v/>
      </c>
      <c r="Z96" s="239" t="str">
        <f>IFERROR(VLOOKUP(Z94,'P1'!$B:$AP,31,FALSE),"")</f>
        <v/>
      </c>
      <c r="AA96" s="239" t="str">
        <f>IFERROR(VLOOKUP(AA94,'P1'!$B:$AP,31,FALSE),"")</f>
        <v/>
      </c>
      <c r="AB96" s="239" t="str">
        <f>IFERROR(VLOOKUP(AB94,'P1'!$B:$AP,31,FALSE),"")</f>
        <v/>
      </c>
      <c r="AC96" s="239" t="str">
        <f>IFERROR(VLOOKUP(AC94,'P1'!$B:$AP,31,FALSE),"")</f>
        <v/>
      </c>
      <c r="AD96" s="239" t="str">
        <f>IFERROR(VLOOKUP(AD94,'P1'!$B:$AP,31,FALSE),"")</f>
        <v/>
      </c>
      <c r="AE96" s="239" t="str">
        <f>IFERROR(VLOOKUP(AE94,'P1'!$B:$AP,31,FALSE),"")</f>
        <v/>
      </c>
      <c r="AF96" s="239" t="str">
        <f>IFERROR(VLOOKUP(AF94,'P1'!$B:$AP,31,FALSE),"")</f>
        <v/>
      </c>
      <c r="AG96" s="239" t="str">
        <f>IFERROR(VLOOKUP(AG94,'P1'!$B:$AP,31,FALSE),"")</f>
        <v/>
      </c>
      <c r="AH96" s="239" t="str">
        <f>IFERROR(VLOOKUP(AH94,'P1'!$B:$AP,31,FALSE),"")</f>
        <v/>
      </c>
      <c r="AI96" s="239" t="str">
        <f>IFERROR(VLOOKUP(AI94,'P1'!$B:$AP,31,FALSE),"")</f>
        <v/>
      </c>
      <c r="AJ96" s="239" t="str">
        <f>IFERROR(VLOOKUP(AJ94,'P1'!$B:$AP,31,FALSE),"")</f>
        <v/>
      </c>
      <c r="AK96" s="239" t="str">
        <f>IFERROR(VLOOKUP(AK94,'P1'!$B:$AP,31,FALSE),"")</f>
        <v/>
      </c>
      <c r="AL96" s="239" t="str">
        <f>IFERROR(VLOOKUP(AL94,'P1'!$B:$AP,31,FALSE),"")</f>
        <v/>
      </c>
      <c r="AM96" s="239" t="str">
        <f>IFERROR(VLOOKUP(AM94,'P1'!$B:$AP,31,FALSE),"")</f>
        <v/>
      </c>
      <c r="AN96" s="589"/>
      <c r="AO96" s="565"/>
      <c r="AP96" s="594"/>
      <c r="AQ96" s="595"/>
      <c r="AR96" s="565"/>
      <c r="AU96" s="487"/>
      <c r="AV96" s="487"/>
      <c r="AX96" s="487"/>
      <c r="AY96" s="487"/>
    </row>
    <row r="97" spans="1:51" ht="12" customHeight="1">
      <c r="A97" s="566">
        <v>26</v>
      </c>
      <c r="B97" s="569"/>
      <c r="C97" s="572"/>
      <c r="D97" s="575" t="s">
        <v>243</v>
      </c>
      <c r="E97" s="578"/>
      <c r="F97" s="581"/>
      <c r="G97" s="582"/>
      <c r="H97" s="236" t="s">
        <v>368</v>
      </c>
      <c r="I97" s="483"/>
      <c r="J97" s="483"/>
      <c r="K97" s="483"/>
      <c r="L97" s="483"/>
      <c r="M97" s="483"/>
      <c r="N97" s="483"/>
      <c r="O97" s="483"/>
      <c r="P97" s="483"/>
      <c r="Q97" s="483"/>
      <c r="R97" s="483"/>
      <c r="S97" s="483"/>
      <c r="T97" s="483"/>
      <c r="U97" s="483"/>
      <c r="V97" s="483"/>
      <c r="W97" s="483"/>
      <c r="X97" s="483"/>
      <c r="Y97" s="483"/>
      <c r="Z97" s="483"/>
      <c r="AA97" s="483"/>
      <c r="AB97" s="483"/>
      <c r="AC97" s="483"/>
      <c r="AD97" s="483"/>
      <c r="AE97" s="483"/>
      <c r="AF97" s="483"/>
      <c r="AG97" s="483"/>
      <c r="AH97" s="483"/>
      <c r="AI97" s="483"/>
      <c r="AJ97" s="483"/>
      <c r="AK97" s="483"/>
      <c r="AL97" s="483"/>
      <c r="AM97" s="483"/>
      <c r="AN97" s="587">
        <f>+SUM(I98:AM99)</f>
        <v>0</v>
      </c>
      <c r="AO97" s="563">
        <f>IF($AN$4="４週",AN97/4,AN97/(DAY(EOMONTH($I$20,0))/7))</f>
        <v>0</v>
      </c>
      <c r="AP97" s="590"/>
      <c r="AQ97" s="591"/>
      <c r="AR97" s="563" t="str">
        <f>IF(AN86="４週",AU98,AV98)</f>
        <v/>
      </c>
      <c r="AU97" s="485" t="s">
        <v>369</v>
      </c>
      <c r="AV97" s="485" t="s">
        <v>370</v>
      </c>
      <c r="AX97" s="485" t="s">
        <v>371</v>
      </c>
      <c r="AY97" s="485" t="s">
        <v>372</v>
      </c>
    </row>
    <row r="98" spans="1:51" ht="12" customHeight="1">
      <c r="A98" s="567"/>
      <c r="B98" s="570"/>
      <c r="C98" s="573"/>
      <c r="D98" s="576"/>
      <c r="E98" s="579"/>
      <c r="F98" s="583"/>
      <c r="G98" s="584"/>
      <c r="H98" s="238" t="s">
        <v>373</v>
      </c>
      <c r="I98" s="239" t="str">
        <f>IFERROR(VLOOKUP(I97,'P1'!$B:$AP,41,FALSE),"")</f>
        <v/>
      </c>
      <c r="J98" s="239" t="str">
        <f>IFERROR(VLOOKUP(J97,'P1'!$B:$AP,41,FALSE),"")</f>
        <v/>
      </c>
      <c r="K98" s="239" t="str">
        <f>IFERROR(VLOOKUP(K97,'P1'!$B:$AP,41,FALSE),"")</f>
        <v/>
      </c>
      <c r="L98" s="239" t="str">
        <f>IFERROR(VLOOKUP(L97,'P1'!$B:$AP,41,FALSE),"")</f>
        <v/>
      </c>
      <c r="M98" s="239" t="str">
        <f>IFERROR(VLOOKUP(M97,'P1'!$B:$AP,41,FALSE),"")</f>
        <v/>
      </c>
      <c r="N98" s="239" t="str">
        <f>IFERROR(VLOOKUP(N97,'P1'!$B:$AP,41,FALSE),"")</f>
        <v/>
      </c>
      <c r="O98" s="239" t="str">
        <f>IFERROR(VLOOKUP(O97,'P1'!$B:$AP,41,FALSE),"")</f>
        <v/>
      </c>
      <c r="P98" s="239" t="str">
        <f>IFERROR(VLOOKUP(P97,'P1'!$B:$AP,41,FALSE),"")</f>
        <v/>
      </c>
      <c r="Q98" s="239" t="str">
        <f>IFERROR(VLOOKUP(Q97,'P1'!$B:$AP,41,FALSE),"")</f>
        <v/>
      </c>
      <c r="R98" s="239" t="str">
        <f>IFERROR(VLOOKUP(R97,'P1'!$B:$AP,41,FALSE),"")</f>
        <v/>
      </c>
      <c r="S98" s="239" t="str">
        <f>IFERROR(VLOOKUP(S97,'P1'!$B:$AP,41,FALSE),"")</f>
        <v/>
      </c>
      <c r="T98" s="239" t="str">
        <f>IFERROR(VLOOKUP(T97,'P1'!$B:$AP,41,FALSE),"")</f>
        <v/>
      </c>
      <c r="U98" s="239" t="str">
        <f>IFERROR(VLOOKUP(U97,'P1'!$B:$AP,41,FALSE),"")</f>
        <v/>
      </c>
      <c r="V98" s="239" t="str">
        <f>IFERROR(VLOOKUP(V97,'P1'!$B:$AP,41,FALSE),"")</f>
        <v/>
      </c>
      <c r="W98" s="239" t="str">
        <f>IFERROR(VLOOKUP(W97,'P1'!$B:$AP,41,FALSE),"")</f>
        <v/>
      </c>
      <c r="X98" s="239" t="str">
        <f>IFERROR(VLOOKUP(X97,'P1'!$B:$AP,41,FALSE),"")</f>
        <v/>
      </c>
      <c r="Y98" s="239" t="str">
        <f>IFERROR(VLOOKUP(Y97,'P1'!$B:$AP,41,FALSE),"")</f>
        <v/>
      </c>
      <c r="Z98" s="239" t="str">
        <f>IFERROR(VLOOKUP(Z97,'P1'!$B:$AP,41,FALSE),"")</f>
        <v/>
      </c>
      <c r="AA98" s="239" t="str">
        <f>IFERROR(VLOOKUP(AA97,'P1'!$B:$AP,41,FALSE),"")</f>
        <v/>
      </c>
      <c r="AB98" s="239" t="str">
        <f>IFERROR(VLOOKUP(AB97,'P1'!$B:$AP,41,FALSE),"")</f>
        <v/>
      </c>
      <c r="AC98" s="239" t="str">
        <f>IFERROR(VLOOKUP(AC97,'P1'!$B:$AP,41,FALSE),"")</f>
        <v/>
      </c>
      <c r="AD98" s="239" t="str">
        <f>IFERROR(VLOOKUP(AD97,'P1'!$B:$AP,41,FALSE),"")</f>
        <v/>
      </c>
      <c r="AE98" s="239" t="str">
        <f>IFERROR(VLOOKUP(AE97,'P1'!$B:$AP,41,FALSE),"")</f>
        <v/>
      </c>
      <c r="AF98" s="239" t="str">
        <f>IFERROR(VLOOKUP(AF97,'P1'!$B:$AP,41,FALSE),"")</f>
        <v/>
      </c>
      <c r="AG98" s="239" t="str">
        <f>IFERROR(VLOOKUP(AG97,'P1'!$B:$AP,41,FALSE),"")</f>
        <v/>
      </c>
      <c r="AH98" s="239" t="str">
        <f>IFERROR(VLOOKUP(AH97,'P1'!$B:$AP,41,FALSE),"")</f>
        <v/>
      </c>
      <c r="AI98" s="239" t="str">
        <f>IFERROR(VLOOKUP(AI97,'P1'!$B:$AP,41,FALSE),"")</f>
        <v/>
      </c>
      <c r="AJ98" s="239" t="str">
        <f>IFERROR(VLOOKUP(AJ97,'P1'!$B:$AP,41,FALSE),"")</f>
        <v/>
      </c>
      <c r="AK98" s="239" t="str">
        <f>IFERROR(VLOOKUP(AK97,'P1'!$B:$AP,41,FALSE),"")</f>
        <v/>
      </c>
      <c r="AL98" s="239" t="str">
        <f>IFERROR(VLOOKUP(AL97,'P1'!$B:$AP,41,FALSE),"")</f>
        <v/>
      </c>
      <c r="AM98" s="239" t="str">
        <f>IFERROR(VLOOKUP(AM97,'P1'!$B:$AP,41,FALSE),"")</f>
        <v/>
      </c>
      <c r="AN98" s="588"/>
      <c r="AO98" s="564"/>
      <c r="AP98" s="592"/>
      <c r="AQ98" s="593"/>
      <c r="AR98" s="564"/>
      <c r="AU98" s="486" t="str">
        <f>IFERROR(IF($D97="□",ROUNDDOWN($AO97/$AK$7,1),ROUNDDOWN($AO97/$AK$9,1)),"")</f>
        <v/>
      </c>
      <c r="AV98" s="486" t="str">
        <f>IFERROR(IF($D97="□",ROUNDDOWN($AN97/$AO$7,1),ROUNDDOWN($AN97/$AO$9,1)),"")</f>
        <v/>
      </c>
      <c r="AX98" s="486" t="str">
        <f>IFERROR(IF($D97="□",(VLOOKUP(F97,'[8]ますた君 '!$C:$E,3,FALSE)/($AK$7*4)),(VLOOKUP(F97,'[8]ますた君 '!$C:$E,3,FALSE)/($AK$9*4))),"")</f>
        <v/>
      </c>
      <c r="AY98" s="486" t="str">
        <f>IFERROR(IF($D97="□",(VLOOKUP(F97,'[8]ますた君 '!$C:$E,3,FALSE)/$AO$7),(VLOOKUP(F97,'[8]ますた君 '!$C:$E,3,FALSE)/$AO$9)),"")</f>
        <v/>
      </c>
    </row>
    <row r="99" spans="1:51" ht="12" customHeight="1">
      <c r="A99" s="568"/>
      <c r="B99" s="571"/>
      <c r="C99" s="574"/>
      <c r="D99" s="577"/>
      <c r="E99" s="580"/>
      <c r="F99" s="585"/>
      <c r="G99" s="586"/>
      <c r="H99" s="241" t="s">
        <v>374</v>
      </c>
      <c r="I99" s="239" t="str">
        <f>IFERROR(VLOOKUP(I97,'P1'!$B:$AP,31,FALSE),"")</f>
        <v/>
      </c>
      <c r="J99" s="239" t="str">
        <f>IFERROR(VLOOKUP(J97,'P1'!$B:$AP,31,FALSE),"")</f>
        <v/>
      </c>
      <c r="K99" s="239" t="str">
        <f>IFERROR(VLOOKUP(K97,'P1'!$B:$AP,31,FALSE),"")</f>
        <v/>
      </c>
      <c r="L99" s="239" t="str">
        <f>IFERROR(VLOOKUP(L97,'P1'!$B:$AP,31,FALSE),"")</f>
        <v/>
      </c>
      <c r="M99" s="239" t="str">
        <f>IFERROR(VLOOKUP(M97,'P1'!$B:$AP,31,FALSE),"")</f>
        <v/>
      </c>
      <c r="N99" s="239" t="str">
        <f>IFERROR(VLOOKUP(N97,'P1'!$B:$AP,31,FALSE),"")</f>
        <v/>
      </c>
      <c r="O99" s="239" t="str">
        <f>IFERROR(VLOOKUP(O97,'P1'!$B:$AP,31,FALSE),"")</f>
        <v/>
      </c>
      <c r="P99" s="239" t="str">
        <f>IFERROR(VLOOKUP(P97,'P1'!$B:$AP,31,FALSE),"")</f>
        <v/>
      </c>
      <c r="Q99" s="239" t="str">
        <f>IFERROR(VLOOKUP(Q97,'P1'!$B:$AP,31,FALSE),"")</f>
        <v/>
      </c>
      <c r="R99" s="239" t="str">
        <f>IFERROR(VLOOKUP(R97,'P1'!$B:$AP,31,FALSE),"")</f>
        <v/>
      </c>
      <c r="S99" s="239" t="str">
        <f>IFERROR(VLOOKUP(S97,'P1'!$B:$AP,31,FALSE),"")</f>
        <v/>
      </c>
      <c r="T99" s="239" t="str">
        <f>IFERROR(VLOOKUP(T97,'P1'!$B:$AP,31,FALSE),"")</f>
        <v/>
      </c>
      <c r="U99" s="239" t="str">
        <f>IFERROR(VLOOKUP(U97,'P1'!$B:$AP,31,FALSE),"")</f>
        <v/>
      </c>
      <c r="V99" s="239" t="str">
        <f>IFERROR(VLOOKUP(V97,'P1'!$B:$AP,31,FALSE),"")</f>
        <v/>
      </c>
      <c r="W99" s="239" t="str">
        <f>IFERROR(VLOOKUP(W97,'P1'!$B:$AP,31,FALSE),"")</f>
        <v/>
      </c>
      <c r="X99" s="239" t="str">
        <f>IFERROR(VLOOKUP(X97,'P1'!$B:$AP,31,FALSE),"")</f>
        <v/>
      </c>
      <c r="Y99" s="239" t="str">
        <f>IFERROR(VLOOKUP(Y97,'P1'!$B:$AP,31,FALSE),"")</f>
        <v/>
      </c>
      <c r="Z99" s="239" t="str">
        <f>IFERROR(VLOOKUP(Z97,'P1'!$B:$AP,31,FALSE),"")</f>
        <v/>
      </c>
      <c r="AA99" s="239" t="str">
        <f>IFERROR(VLOOKUP(AA97,'P1'!$B:$AP,31,FALSE),"")</f>
        <v/>
      </c>
      <c r="AB99" s="239" t="str">
        <f>IFERROR(VLOOKUP(AB97,'P1'!$B:$AP,31,FALSE),"")</f>
        <v/>
      </c>
      <c r="AC99" s="239" t="str">
        <f>IFERROR(VLOOKUP(AC97,'P1'!$B:$AP,31,FALSE),"")</f>
        <v/>
      </c>
      <c r="AD99" s="239" t="str">
        <f>IFERROR(VLOOKUP(AD97,'P1'!$B:$AP,31,FALSE),"")</f>
        <v/>
      </c>
      <c r="AE99" s="239" t="str">
        <f>IFERROR(VLOOKUP(AE97,'P1'!$B:$AP,31,FALSE),"")</f>
        <v/>
      </c>
      <c r="AF99" s="239" t="str">
        <f>IFERROR(VLOOKUP(AF97,'P1'!$B:$AP,31,FALSE),"")</f>
        <v/>
      </c>
      <c r="AG99" s="239" t="str">
        <f>IFERROR(VLOOKUP(AG97,'P1'!$B:$AP,31,FALSE),"")</f>
        <v/>
      </c>
      <c r="AH99" s="239" t="str">
        <f>IFERROR(VLOOKUP(AH97,'P1'!$B:$AP,31,FALSE),"")</f>
        <v/>
      </c>
      <c r="AI99" s="239" t="str">
        <f>IFERROR(VLOOKUP(AI97,'P1'!$B:$AP,31,FALSE),"")</f>
        <v/>
      </c>
      <c r="AJ99" s="239" t="str">
        <f>IFERROR(VLOOKUP(AJ97,'P1'!$B:$AP,31,FALSE),"")</f>
        <v/>
      </c>
      <c r="AK99" s="239" t="str">
        <f>IFERROR(VLOOKUP(AK97,'P1'!$B:$AP,31,FALSE),"")</f>
        <v/>
      </c>
      <c r="AL99" s="239" t="str">
        <f>IFERROR(VLOOKUP(AL97,'P1'!$B:$AP,31,FALSE),"")</f>
        <v/>
      </c>
      <c r="AM99" s="239" t="str">
        <f>IFERROR(VLOOKUP(AM97,'P1'!$B:$AP,31,FALSE),"")</f>
        <v/>
      </c>
      <c r="AN99" s="589"/>
      <c r="AO99" s="565"/>
      <c r="AP99" s="594"/>
      <c r="AQ99" s="595"/>
      <c r="AR99" s="565"/>
      <c r="AU99" s="487"/>
      <c r="AV99" s="487"/>
      <c r="AX99" s="487"/>
      <c r="AY99" s="487"/>
    </row>
    <row r="100" spans="1:51" ht="12" customHeight="1">
      <c r="A100" s="566">
        <v>27</v>
      </c>
      <c r="B100" s="569"/>
      <c r="C100" s="572"/>
      <c r="D100" s="575" t="s">
        <v>243</v>
      </c>
      <c r="E100" s="578"/>
      <c r="F100" s="581"/>
      <c r="G100" s="582"/>
      <c r="H100" s="236" t="s">
        <v>368</v>
      </c>
      <c r="I100" s="483"/>
      <c r="J100" s="483"/>
      <c r="K100" s="483"/>
      <c r="L100" s="483"/>
      <c r="M100" s="483"/>
      <c r="N100" s="483"/>
      <c r="O100" s="483"/>
      <c r="P100" s="483"/>
      <c r="Q100" s="483"/>
      <c r="R100" s="483"/>
      <c r="S100" s="483"/>
      <c r="T100" s="483"/>
      <c r="U100" s="483"/>
      <c r="V100" s="483"/>
      <c r="W100" s="483"/>
      <c r="X100" s="483"/>
      <c r="Y100" s="483"/>
      <c r="Z100" s="483"/>
      <c r="AA100" s="483"/>
      <c r="AB100" s="483"/>
      <c r="AC100" s="483"/>
      <c r="AD100" s="483"/>
      <c r="AE100" s="483"/>
      <c r="AF100" s="483"/>
      <c r="AG100" s="483"/>
      <c r="AH100" s="483"/>
      <c r="AI100" s="483"/>
      <c r="AJ100" s="483"/>
      <c r="AK100" s="483"/>
      <c r="AL100" s="483"/>
      <c r="AM100" s="483"/>
      <c r="AN100" s="587">
        <f>+SUM(I101:AM102)</f>
        <v>0</v>
      </c>
      <c r="AO100" s="563">
        <f>IF($AN$4="４週",AN100/4,AN100/(DAY(EOMONTH($I$20,0))/7))</f>
        <v>0</v>
      </c>
      <c r="AP100" s="590"/>
      <c r="AQ100" s="591"/>
      <c r="AR100" s="563" t="str">
        <f>IF(AN89="４週",AU101,AV101)</f>
        <v/>
      </c>
      <c r="AU100" s="485" t="s">
        <v>369</v>
      </c>
      <c r="AV100" s="485" t="s">
        <v>370</v>
      </c>
      <c r="AX100" s="485" t="s">
        <v>371</v>
      </c>
      <c r="AY100" s="485" t="s">
        <v>372</v>
      </c>
    </row>
    <row r="101" spans="1:51" ht="12" customHeight="1">
      <c r="A101" s="567"/>
      <c r="B101" s="570"/>
      <c r="C101" s="573"/>
      <c r="D101" s="576"/>
      <c r="E101" s="579"/>
      <c r="F101" s="583"/>
      <c r="G101" s="584"/>
      <c r="H101" s="238" t="s">
        <v>373</v>
      </c>
      <c r="I101" s="239" t="str">
        <f>IFERROR(VLOOKUP(I100,'P1'!$B:$AP,41,FALSE),"")</f>
        <v/>
      </c>
      <c r="J101" s="239" t="str">
        <f>IFERROR(VLOOKUP(J100,'P1'!$B:$AP,41,FALSE),"")</f>
        <v/>
      </c>
      <c r="K101" s="239" t="str">
        <f>IFERROR(VLOOKUP(K100,'P1'!$B:$AP,41,FALSE),"")</f>
        <v/>
      </c>
      <c r="L101" s="239" t="str">
        <f>IFERROR(VLOOKUP(L100,'P1'!$B:$AP,41,FALSE),"")</f>
        <v/>
      </c>
      <c r="M101" s="239" t="str">
        <f>IFERROR(VLOOKUP(M100,'P1'!$B:$AP,41,FALSE),"")</f>
        <v/>
      </c>
      <c r="N101" s="239" t="str">
        <f>IFERROR(VLOOKUP(N100,'P1'!$B:$AP,41,FALSE),"")</f>
        <v/>
      </c>
      <c r="O101" s="239" t="str">
        <f>IFERROR(VLOOKUP(O100,'P1'!$B:$AP,41,FALSE),"")</f>
        <v/>
      </c>
      <c r="P101" s="239" t="str">
        <f>IFERROR(VLOOKUP(P100,'P1'!$B:$AP,41,FALSE),"")</f>
        <v/>
      </c>
      <c r="Q101" s="239" t="str">
        <f>IFERROR(VLOOKUP(Q100,'P1'!$B:$AP,41,FALSE),"")</f>
        <v/>
      </c>
      <c r="R101" s="239" t="str">
        <f>IFERROR(VLOOKUP(R100,'P1'!$B:$AP,41,FALSE),"")</f>
        <v/>
      </c>
      <c r="S101" s="239" t="str">
        <f>IFERROR(VLOOKUP(S100,'P1'!$B:$AP,41,FALSE),"")</f>
        <v/>
      </c>
      <c r="T101" s="239" t="str">
        <f>IFERROR(VLOOKUP(T100,'P1'!$B:$AP,41,FALSE),"")</f>
        <v/>
      </c>
      <c r="U101" s="239" t="str">
        <f>IFERROR(VLOOKUP(U100,'P1'!$B:$AP,41,FALSE),"")</f>
        <v/>
      </c>
      <c r="V101" s="239" t="str">
        <f>IFERROR(VLOOKUP(V100,'P1'!$B:$AP,41,FALSE),"")</f>
        <v/>
      </c>
      <c r="W101" s="239" t="str">
        <f>IFERROR(VLOOKUP(W100,'P1'!$B:$AP,41,FALSE),"")</f>
        <v/>
      </c>
      <c r="X101" s="239" t="str">
        <f>IFERROR(VLOOKUP(X100,'P1'!$B:$AP,41,FALSE),"")</f>
        <v/>
      </c>
      <c r="Y101" s="239" t="str">
        <f>IFERROR(VLOOKUP(Y100,'P1'!$B:$AP,41,FALSE),"")</f>
        <v/>
      </c>
      <c r="Z101" s="239" t="str">
        <f>IFERROR(VLOOKUP(Z100,'P1'!$B:$AP,41,FALSE),"")</f>
        <v/>
      </c>
      <c r="AA101" s="239" t="str">
        <f>IFERROR(VLOOKUP(AA100,'P1'!$B:$AP,41,FALSE),"")</f>
        <v/>
      </c>
      <c r="AB101" s="239" t="str">
        <f>IFERROR(VLOOKUP(AB100,'P1'!$B:$AP,41,FALSE),"")</f>
        <v/>
      </c>
      <c r="AC101" s="239" t="str">
        <f>IFERROR(VLOOKUP(AC100,'P1'!$B:$AP,41,FALSE),"")</f>
        <v/>
      </c>
      <c r="AD101" s="239" t="str">
        <f>IFERROR(VLOOKUP(AD100,'P1'!$B:$AP,41,FALSE),"")</f>
        <v/>
      </c>
      <c r="AE101" s="239" t="str">
        <f>IFERROR(VLOOKUP(AE100,'P1'!$B:$AP,41,FALSE),"")</f>
        <v/>
      </c>
      <c r="AF101" s="239" t="str">
        <f>IFERROR(VLOOKUP(AF100,'P1'!$B:$AP,41,FALSE),"")</f>
        <v/>
      </c>
      <c r="AG101" s="239" t="str">
        <f>IFERROR(VLOOKUP(AG100,'P1'!$B:$AP,41,FALSE),"")</f>
        <v/>
      </c>
      <c r="AH101" s="239" t="str">
        <f>IFERROR(VLOOKUP(AH100,'P1'!$B:$AP,41,FALSE),"")</f>
        <v/>
      </c>
      <c r="AI101" s="239" t="str">
        <f>IFERROR(VLOOKUP(AI100,'P1'!$B:$AP,41,FALSE),"")</f>
        <v/>
      </c>
      <c r="AJ101" s="239" t="str">
        <f>IFERROR(VLOOKUP(AJ100,'P1'!$B:$AP,41,FALSE),"")</f>
        <v/>
      </c>
      <c r="AK101" s="239" t="str">
        <f>IFERROR(VLOOKUP(AK100,'P1'!$B:$AP,41,FALSE),"")</f>
        <v/>
      </c>
      <c r="AL101" s="239" t="str">
        <f>IFERROR(VLOOKUP(AL100,'P1'!$B:$AP,41,FALSE),"")</f>
        <v/>
      </c>
      <c r="AM101" s="239" t="str">
        <f>IFERROR(VLOOKUP(AM100,'P1'!$B:$AP,41,FALSE),"")</f>
        <v/>
      </c>
      <c r="AN101" s="588"/>
      <c r="AO101" s="564"/>
      <c r="AP101" s="592"/>
      <c r="AQ101" s="593"/>
      <c r="AR101" s="564"/>
      <c r="AU101" s="486" t="str">
        <f>IFERROR(IF($D100="□",ROUNDDOWN($AO100/$AK$7,1),ROUNDDOWN($AO100/$AK$9,1)),"")</f>
        <v/>
      </c>
      <c r="AV101" s="486" t="str">
        <f>IFERROR(IF($D100="□",ROUNDDOWN($AN100/$AO$7,1),ROUNDDOWN($AN100/$AO$9,1)),"")</f>
        <v/>
      </c>
      <c r="AX101" s="486" t="str">
        <f>IFERROR(IF($D100="□",(VLOOKUP(F100,'[8]ますた君 '!$C:$E,3,FALSE)/($AK$7*4)),(VLOOKUP(F100,'[8]ますた君 '!$C:$E,3,FALSE)/($AK$9*4))),"")</f>
        <v/>
      </c>
      <c r="AY101" s="486" t="str">
        <f>IFERROR(IF($D100="□",(VLOOKUP(F100,'[8]ますた君 '!$C:$E,3,FALSE)/$AO$7),(VLOOKUP(F100,'[8]ますた君 '!$C:$E,3,FALSE)/$AO$9)),"")</f>
        <v/>
      </c>
    </row>
    <row r="102" spans="1:51" ht="12" customHeight="1">
      <c r="A102" s="568"/>
      <c r="B102" s="571"/>
      <c r="C102" s="574"/>
      <c r="D102" s="577"/>
      <c r="E102" s="580"/>
      <c r="F102" s="585"/>
      <c r="G102" s="586"/>
      <c r="H102" s="241" t="s">
        <v>374</v>
      </c>
      <c r="I102" s="239" t="str">
        <f>IFERROR(VLOOKUP(I100,'P1'!$B:$AP,31,FALSE),"")</f>
        <v/>
      </c>
      <c r="J102" s="239" t="str">
        <f>IFERROR(VLOOKUP(J100,'P1'!$B:$AP,31,FALSE),"")</f>
        <v/>
      </c>
      <c r="K102" s="239" t="str">
        <f>IFERROR(VLOOKUP(K100,'P1'!$B:$AP,31,FALSE),"")</f>
        <v/>
      </c>
      <c r="L102" s="239" t="str">
        <f>IFERROR(VLOOKUP(L100,'P1'!$B:$AP,31,FALSE),"")</f>
        <v/>
      </c>
      <c r="M102" s="239" t="str">
        <f>IFERROR(VLOOKUP(M100,'P1'!$B:$AP,31,FALSE),"")</f>
        <v/>
      </c>
      <c r="N102" s="239" t="str">
        <f>IFERROR(VLOOKUP(N100,'P1'!$B:$AP,31,FALSE),"")</f>
        <v/>
      </c>
      <c r="O102" s="239" t="str">
        <f>IFERROR(VLOOKUP(O100,'P1'!$B:$AP,31,FALSE),"")</f>
        <v/>
      </c>
      <c r="P102" s="239" t="str">
        <f>IFERROR(VLOOKUP(P100,'P1'!$B:$AP,31,FALSE),"")</f>
        <v/>
      </c>
      <c r="Q102" s="239" t="str">
        <f>IFERROR(VLOOKUP(Q100,'P1'!$B:$AP,31,FALSE),"")</f>
        <v/>
      </c>
      <c r="R102" s="239" t="str">
        <f>IFERROR(VLOOKUP(R100,'P1'!$B:$AP,31,FALSE),"")</f>
        <v/>
      </c>
      <c r="S102" s="239" t="str">
        <f>IFERROR(VLOOKUP(S100,'P1'!$B:$AP,31,FALSE),"")</f>
        <v/>
      </c>
      <c r="T102" s="239" t="str">
        <f>IFERROR(VLOOKUP(T100,'P1'!$B:$AP,31,FALSE),"")</f>
        <v/>
      </c>
      <c r="U102" s="239" t="str">
        <f>IFERROR(VLOOKUP(U100,'P1'!$B:$AP,31,FALSE),"")</f>
        <v/>
      </c>
      <c r="V102" s="239" t="str">
        <f>IFERROR(VLOOKUP(V100,'P1'!$B:$AP,31,FALSE),"")</f>
        <v/>
      </c>
      <c r="W102" s="239" t="str">
        <f>IFERROR(VLOOKUP(W100,'P1'!$B:$AP,31,FALSE),"")</f>
        <v/>
      </c>
      <c r="X102" s="239" t="str">
        <f>IFERROR(VLOOKUP(X100,'P1'!$B:$AP,31,FALSE),"")</f>
        <v/>
      </c>
      <c r="Y102" s="239" t="str">
        <f>IFERROR(VLOOKUP(Y100,'P1'!$B:$AP,31,FALSE),"")</f>
        <v/>
      </c>
      <c r="Z102" s="239" t="str">
        <f>IFERROR(VLOOKUP(Z100,'P1'!$B:$AP,31,FALSE),"")</f>
        <v/>
      </c>
      <c r="AA102" s="239" t="str">
        <f>IFERROR(VLOOKUP(AA100,'P1'!$B:$AP,31,FALSE),"")</f>
        <v/>
      </c>
      <c r="AB102" s="239" t="str">
        <f>IFERROR(VLOOKUP(AB100,'P1'!$B:$AP,31,FALSE),"")</f>
        <v/>
      </c>
      <c r="AC102" s="239" t="str">
        <f>IFERROR(VLOOKUP(AC100,'P1'!$B:$AP,31,FALSE),"")</f>
        <v/>
      </c>
      <c r="AD102" s="239" t="str">
        <f>IFERROR(VLOOKUP(AD100,'P1'!$B:$AP,31,FALSE),"")</f>
        <v/>
      </c>
      <c r="AE102" s="239" t="str">
        <f>IFERROR(VLOOKUP(AE100,'P1'!$B:$AP,31,FALSE),"")</f>
        <v/>
      </c>
      <c r="AF102" s="239" t="str">
        <f>IFERROR(VLOOKUP(AF100,'P1'!$B:$AP,31,FALSE),"")</f>
        <v/>
      </c>
      <c r="AG102" s="239" t="str">
        <f>IFERROR(VLOOKUP(AG100,'P1'!$B:$AP,31,FALSE),"")</f>
        <v/>
      </c>
      <c r="AH102" s="239" t="str">
        <f>IFERROR(VLOOKUP(AH100,'P1'!$B:$AP,31,FALSE),"")</f>
        <v/>
      </c>
      <c r="AI102" s="239" t="str">
        <f>IFERROR(VLOOKUP(AI100,'P1'!$B:$AP,31,FALSE),"")</f>
        <v/>
      </c>
      <c r="AJ102" s="239" t="str">
        <f>IFERROR(VLOOKUP(AJ100,'P1'!$B:$AP,31,FALSE),"")</f>
        <v/>
      </c>
      <c r="AK102" s="239" t="str">
        <f>IFERROR(VLOOKUP(AK100,'P1'!$B:$AP,31,FALSE),"")</f>
        <v/>
      </c>
      <c r="AL102" s="239" t="str">
        <f>IFERROR(VLOOKUP(AL100,'P1'!$B:$AP,31,FALSE),"")</f>
        <v/>
      </c>
      <c r="AM102" s="239" t="str">
        <f>IFERROR(VLOOKUP(AM100,'P1'!$B:$AP,31,FALSE),"")</f>
        <v/>
      </c>
      <c r="AN102" s="589"/>
      <c r="AO102" s="565"/>
      <c r="AP102" s="594"/>
      <c r="AQ102" s="595"/>
      <c r="AR102" s="565"/>
      <c r="AU102" s="487"/>
      <c r="AV102" s="487"/>
      <c r="AX102" s="487"/>
      <c r="AY102" s="487"/>
    </row>
    <row r="103" spans="1:51" ht="12" customHeight="1">
      <c r="A103" s="566">
        <v>28</v>
      </c>
      <c r="B103" s="569"/>
      <c r="C103" s="572"/>
      <c r="D103" s="575" t="s">
        <v>243</v>
      </c>
      <c r="E103" s="578"/>
      <c r="F103" s="581"/>
      <c r="G103" s="582"/>
      <c r="H103" s="236" t="s">
        <v>368</v>
      </c>
      <c r="I103" s="483"/>
      <c r="J103" s="483"/>
      <c r="K103" s="483"/>
      <c r="L103" s="483"/>
      <c r="M103" s="483"/>
      <c r="N103" s="483"/>
      <c r="O103" s="483"/>
      <c r="P103" s="483"/>
      <c r="Q103" s="483"/>
      <c r="R103" s="483"/>
      <c r="S103" s="483"/>
      <c r="T103" s="483"/>
      <c r="U103" s="483"/>
      <c r="V103" s="483"/>
      <c r="W103" s="483"/>
      <c r="X103" s="483"/>
      <c r="Y103" s="483"/>
      <c r="Z103" s="483"/>
      <c r="AA103" s="483"/>
      <c r="AB103" s="483"/>
      <c r="AC103" s="483"/>
      <c r="AD103" s="483"/>
      <c r="AE103" s="483"/>
      <c r="AF103" s="483"/>
      <c r="AG103" s="483"/>
      <c r="AH103" s="483"/>
      <c r="AI103" s="483"/>
      <c r="AJ103" s="483"/>
      <c r="AK103" s="483"/>
      <c r="AL103" s="483"/>
      <c r="AM103" s="483"/>
      <c r="AN103" s="587">
        <f>+SUM(I104:AM105)</f>
        <v>0</v>
      </c>
      <c r="AO103" s="563">
        <f>IF($AN$4="４週",AN103/4,AN103/(DAY(EOMONTH($I$20,0))/7))</f>
        <v>0</v>
      </c>
      <c r="AP103" s="590"/>
      <c r="AQ103" s="591"/>
      <c r="AR103" s="563" t="str">
        <f>IF(AN92="４週",AU104,AV104)</f>
        <v/>
      </c>
      <c r="AU103" s="485" t="s">
        <v>369</v>
      </c>
      <c r="AV103" s="485" t="s">
        <v>370</v>
      </c>
      <c r="AX103" s="485" t="s">
        <v>371</v>
      </c>
      <c r="AY103" s="485" t="s">
        <v>372</v>
      </c>
    </row>
    <row r="104" spans="1:51" ht="12" customHeight="1">
      <c r="A104" s="567"/>
      <c r="B104" s="570"/>
      <c r="C104" s="573"/>
      <c r="D104" s="576"/>
      <c r="E104" s="579"/>
      <c r="F104" s="583"/>
      <c r="G104" s="584"/>
      <c r="H104" s="238" t="s">
        <v>373</v>
      </c>
      <c r="I104" s="239" t="str">
        <f>IFERROR(VLOOKUP(I103,'P1'!$B:$AP,41,FALSE),"")</f>
        <v/>
      </c>
      <c r="J104" s="239" t="str">
        <f>IFERROR(VLOOKUP(J103,'P1'!$B:$AP,41,FALSE),"")</f>
        <v/>
      </c>
      <c r="K104" s="239" t="str">
        <f>IFERROR(VLOOKUP(K103,'P1'!$B:$AP,41,FALSE),"")</f>
        <v/>
      </c>
      <c r="L104" s="239" t="str">
        <f>IFERROR(VLOOKUP(L103,'P1'!$B:$AP,41,FALSE),"")</f>
        <v/>
      </c>
      <c r="M104" s="239" t="str">
        <f>IFERROR(VLOOKUP(M103,'P1'!$B:$AP,41,FALSE),"")</f>
        <v/>
      </c>
      <c r="N104" s="239" t="str">
        <f>IFERROR(VLOOKUP(N103,'P1'!$B:$AP,41,FALSE),"")</f>
        <v/>
      </c>
      <c r="O104" s="239" t="str">
        <f>IFERROR(VLOOKUP(O103,'P1'!$B:$AP,41,FALSE),"")</f>
        <v/>
      </c>
      <c r="P104" s="239" t="str">
        <f>IFERROR(VLOOKUP(P103,'P1'!$B:$AP,41,FALSE),"")</f>
        <v/>
      </c>
      <c r="Q104" s="239" t="str">
        <f>IFERROR(VLOOKUP(Q103,'P1'!$B:$AP,41,FALSE),"")</f>
        <v/>
      </c>
      <c r="R104" s="239" t="str">
        <f>IFERROR(VLOOKUP(R103,'P1'!$B:$AP,41,FALSE),"")</f>
        <v/>
      </c>
      <c r="S104" s="239" t="str">
        <f>IFERROR(VLOOKUP(S103,'P1'!$B:$AP,41,FALSE),"")</f>
        <v/>
      </c>
      <c r="T104" s="239" t="str">
        <f>IFERROR(VLOOKUP(T103,'P1'!$B:$AP,41,FALSE),"")</f>
        <v/>
      </c>
      <c r="U104" s="239" t="str">
        <f>IFERROR(VLOOKUP(U103,'P1'!$B:$AP,41,FALSE),"")</f>
        <v/>
      </c>
      <c r="V104" s="239" t="str">
        <f>IFERROR(VLOOKUP(V103,'P1'!$B:$AP,41,FALSE),"")</f>
        <v/>
      </c>
      <c r="W104" s="239" t="str">
        <f>IFERROR(VLOOKUP(W103,'P1'!$B:$AP,41,FALSE),"")</f>
        <v/>
      </c>
      <c r="X104" s="239" t="str">
        <f>IFERROR(VLOOKUP(X103,'P1'!$B:$AP,41,FALSE),"")</f>
        <v/>
      </c>
      <c r="Y104" s="239" t="str">
        <f>IFERROR(VLOOKUP(Y103,'P1'!$B:$AP,41,FALSE),"")</f>
        <v/>
      </c>
      <c r="Z104" s="239" t="str">
        <f>IFERROR(VLOOKUP(Z103,'P1'!$B:$AP,41,FALSE),"")</f>
        <v/>
      </c>
      <c r="AA104" s="239" t="str">
        <f>IFERROR(VLOOKUP(AA103,'P1'!$B:$AP,41,FALSE),"")</f>
        <v/>
      </c>
      <c r="AB104" s="239" t="str">
        <f>IFERROR(VLOOKUP(AB103,'P1'!$B:$AP,41,FALSE),"")</f>
        <v/>
      </c>
      <c r="AC104" s="239" t="str">
        <f>IFERROR(VLOOKUP(AC103,'P1'!$B:$AP,41,FALSE),"")</f>
        <v/>
      </c>
      <c r="AD104" s="239" t="str">
        <f>IFERROR(VLOOKUP(AD103,'P1'!$B:$AP,41,FALSE),"")</f>
        <v/>
      </c>
      <c r="AE104" s="239" t="str">
        <f>IFERROR(VLOOKUP(AE103,'P1'!$B:$AP,41,FALSE),"")</f>
        <v/>
      </c>
      <c r="AF104" s="239" t="str">
        <f>IFERROR(VLOOKUP(AF103,'P1'!$B:$AP,41,FALSE),"")</f>
        <v/>
      </c>
      <c r="AG104" s="239" t="str">
        <f>IFERROR(VLOOKUP(AG103,'P1'!$B:$AP,41,FALSE),"")</f>
        <v/>
      </c>
      <c r="AH104" s="239" t="str">
        <f>IFERROR(VLOOKUP(AH103,'P1'!$B:$AP,41,FALSE),"")</f>
        <v/>
      </c>
      <c r="AI104" s="239" t="str">
        <f>IFERROR(VLOOKUP(AI103,'P1'!$B:$AP,41,FALSE),"")</f>
        <v/>
      </c>
      <c r="AJ104" s="239" t="str">
        <f>IFERROR(VLOOKUP(AJ103,'P1'!$B:$AP,41,FALSE),"")</f>
        <v/>
      </c>
      <c r="AK104" s="239" t="str">
        <f>IFERROR(VLOOKUP(AK103,'P1'!$B:$AP,41,FALSE),"")</f>
        <v/>
      </c>
      <c r="AL104" s="239" t="str">
        <f>IFERROR(VLOOKUP(AL103,'P1'!$B:$AP,41,FALSE),"")</f>
        <v/>
      </c>
      <c r="AM104" s="239" t="str">
        <f>IFERROR(VLOOKUP(AM103,'P1'!$B:$AP,41,FALSE),"")</f>
        <v/>
      </c>
      <c r="AN104" s="588"/>
      <c r="AO104" s="564"/>
      <c r="AP104" s="592"/>
      <c r="AQ104" s="593"/>
      <c r="AR104" s="564"/>
      <c r="AU104" s="486" t="str">
        <f>IFERROR(IF($D103="□",ROUNDDOWN($AO103/$AK$7,1),ROUNDDOWN($AO103/$AK$9,1)),"")</f>
        <v/>
      </c>
      <c r="AV104" s="486" t="str">
        <f>IFERROR(IF($D103="□",ROUNDDOWN($AN103/$AO$7,1),ROUNDDOWN($AN103/$AO$9,1)),"")</f>
        <v/>
      </c>
      <c r="AX104" s="486" t="str">
        <f>IFERROR(IF($D103="□",(VLOOKUP(F103,'[8]ますた君 '!$C:$E,3,FALSE)/($AK$7*4)),(VLOOKUP(F103,'[8]ますた君 '!$C:$E,3,FALSE)/($AK$9*4))),"")</f>
        <v/>
      </c>
      <c r="AY104" s="486" t="str">
        <f>IFERROR(IF($D103="□",(VLOOKUP(F103,'[8]ますた君 '!$C:$E,3,FALSE)/$AO$7),(VLOOKUP(F103,'[8]ますた君 '!$C:$E,3,FALSE)/$AO$9)),"")</f>
        <v/>
      </c>
    </row>
    <row r="105" spans="1:51" ht="12" customHeight="1">
      <c r="A105" s="568"/>
      <c r="B105" s="571"/>
      <c r="C105" s="574"/>
      <c r="D105" s="577"/>
      <c r="E105" s="580"/>
      <c r="F105" s="585"/>
      <c r="G105" s="586"/>
      <c r="H105" s="241" t="s">
        <v>374</v>
      </c>
      <c r="I105" s="239" t="str">
        <f>IFERROR(VLOOKUP(I103,'P1'!$B:$AP,31,FALSE),"")</f>
        <v/>
      </c>
      <c r="J105" s="239" t="str">
        <f>IFERROR(VLOOKUP(J103,'P1'!$B:$AP,31,FALSE),"")</f>
        <v/>
      </c>
      <c r="K105" s="239" t="str">
        <f>IFERROR(VLOOKUP(K103,'P1'!$B:$AP,31,FALSE),"")</f>
        <v/>
      </c>
      <c r="L105" s="239" t="str">
        <f>IFERROR(VLOOKUP(L103,'P1'!$B:$AP,31,FALSE),"")</f>
        <v/>
      </c>
      <c r="M105" s="239" t="str">
        <f>IFERROR(VLOOKUP(M103,'P1'!$B:$AP,31,FALSE),"")</f>
        <v/>
      </c>
      <c r="N105" s="239" t="str">
        <f>IFERROR(VLOOKUP(N103,'P1'!$B:$AP,31,FALSE),"")</f>
        <v/>
      </c>
      <c r="O105" s="239" t="str">
        <f>IFERROR(VLOOKUP(O103,'P1'!$B:$AP,31,FALSE),"")</f>
        <v/>
      </c>
      <c r="P105" s="239" t="str">
        <f>IFERROR(VLOOKUP(P103,'P1'!$B:$AP,31,FALSE),"")</f>
        <v/>
      </c>
      <c r="Q105" s="239" t="str">
        <f>IFERROR(VLOOKUP(Q103,'P1'!$B:$AP,31,FALSE),"")</f>
        <v/>
      </c>
      <c r="R105" s="239" t="str">
        <f>IFERROR(VLOOKUP(R103,'P1'!$B:$AP,31,FALSE),"")</f>
        <v/>
      </c>
      <c r="S105" s="239" t="str">
        <f>IFERROR(VLOOKUP(S103,'P1'!$B:$AP,31,FALSE),"")</f>
        <v/>
      </c>
      <c r="T105" s="239" t="str">
        <f>IFERROR(VLOOKUP(T103,'P1'!$B:$AP,31,FALSE),"")</f>
        <v/>
      </c>
      <c r="U105" s="239" t="str">
        <f>IFERROR(VLOOKUP(U103,'P1'!$B:$AP,31,FALSE),"")</f>
        <v/>
      </c>
      <c r="V105" s="239" t="str">
        <f>IFERROR(VLOOKUP(V103,'P1'!$B:$AP,31,FALSE),"")</f>
        <v/>
      </c>
      <c r="W105" s="239" t="str">
        <f>IFERROR(VLOOKUP(W103,'P1'!$B:$AP,31,FALSE),"")</f>
        <v/>
      </c>
      <c r="X105" s="239" t="str">
        <f>IFERROR(VLOOKUP(X103,'P1'!$B:$AP,31,FALSE),"")</f>
        <v/>
      </c>
      <c r="Y105" s="239" t="str">
        <f>IFERROR(VLOOKUP(Y103,'P1'!$B:$AP,31,FALSE),"")</f>
        <v/>
      </c>
      <c r="Z105" s="239" t="str">
        <f>IFERROR(VLOOKUP(Z103,'P1'!$B:$AP,31,FALSE),"")</f>
        <v/>
      </c>
      <c r="AA105" s="239" t="str">
        <f>IFERROR(VLOOKUP(AA103,'P1'!$B:$AP,31,FALSE),"")</f>
        <v/>
      </c>
      <c r="AB105" s="239" t="str">
        <f>IFERROR(VLOOKUP(AB103,'P1'!$B:$AP,31,FALSE),"")</f>
        <v/>
      </c>
      <c r="AC105" s="239" t="str">
        <f>IFERROR(VLOOKUP(AC103,'P1'!$B:$AP,31,FALSE),"")</f>
        <v/>
      </c>
      <c r="AD105" s="239" t="str">
        <f>IFERROR(VLOOKUP(AD103,'P1'!$B:$AP,31,FALSE),"")</f>
        <v/>
      </c>
      <c r="AE105" s="239" t="str">
        <f>IFERROR(VLOOKUP(AE103,'P1'!$B:$AP,31,FALSE),"")</f>
        <v/>
      </c>
      <c r="AF105" s="239" t="str">
        <f>IFERROR(VLOOKUP(AF103,'P1'!$B:$AP,31,FALSE),"")</f>
        <v/>
      </c>
      <c r="AG105" s="239" t="str">
        <f>IFERROR(VLOOKUP(AG103,'P1'!$B:$AP,31,FALSE),"")</f>
        <v/>
      </c>
      <c r="AH105" s="239" t="str">
        <f>IFERROR(VLOOKUP(AH103,'P1'!$B:$AP,31,FALSE),"")</f>
        <v/>
      </c>
      <c r="AI105" s="239" t="str">
        <f>IFERROR(VLOOKUP(AI103,'P1'!$B:$AP,31,FALSE),"")</f>
        <v/>
      </c>
      <c r="AJ105" s="239" t="str">
        <f>IFERROR(VLOOKUP(AJ103,'P1'!$B:$AP,31,FALSE),"")</f>
        <v/>
      </c>
      <c r="AK105" s="239" t="str">
        <f>IFERROR(VLOOKUP(AK103,'P1'!$B:$AP,31,FALSE),"")</f>
        <v/>
      </c>
      <c r="AL105" s="239" t="str">
        <f>IFERROR(VLOOKUP(AL103,'P1'!$B:$AP,31,FALSE),"")</f>
        <v/>
      </c>
      <c r="AM105" s="239" t="str">
        <f>IFERROR(VLOOKUP(AM103,'P1'!$B:$AP,31,FALSE),"")</f>
        <v/>
      </c>
      <c r="AN105" s="589"/>
      <c r="AO105" s="565"/>
      <c r="AP105" s="594"/>
      <c r="AQ105" s="595"/>
      <c r="AR105" s="565"/>
      <c r="AU105" s="487"/>
      <c r="AV105" s="487"/>
      <c r="AX105" s="487"/>
      <c r="AY105" s="487"/>
    </row>
    <row r="106" spans="1:51" ht="12" customHeight="1">
      <c r="A106" s="566">
        <v>29</v>
      </c>
      <c r="B106" s="569"/>
      <c r="C106" s="572"/>
      <c r="D106" s="575" t="s">
        <v>243</v>
      </c>
      <c r="E106" s="578"/>
      <c r="F106" s="581"/>
      <c r="G106" s="582"/>
      <c r="H106" s="236" t="s">
        <v>368</v>
      </c>
      <c r="I106" s="483"/>
      <c r="J106" s="483"/>
      <c r="K106" s="483"/>
      <c r="L106" s="483"/>
      <c r="M106" s="483"/>
      <c r="N106" s="483"/>
      <c r="O106" s="483"/>
      <c r="P106" s="483"/>
      <c r="Q106" s="483"/>
      <c r="R106" s="483"/>
      <c r="S106" s="483"/>
      <c r="T106" s="483"/>
      <c r="U106" s="483"/>
      <c r="V106" s="483"/>
      <c r="W106" s="483"/>
      <c r="X106" s="483"/>
      <c r="Y106" s="483"/>
      <c r="Z106" s="483"/>
      <c r="AA106" s="483"/>
      <c r="AB106" s="483"/>
      <c r="AC106" s="483"/>
      <c r="AD106" s="483"/>
      <c r="AE106" s="483"/>
      <c r="AF106" s="483"/>
      <c r="AG106" s="483"/>
      <c r="AH106" s="483"/>
      <c r="AI106" s="483"/>
      <c r="AJ106" s="483"/>
      <c r="AK106" s="483"/>
      <c r="AL106" s="483"/>
      <c r="AM106" s="483"/>
      <c r="AN106" s="587">
        <f>+SUM(I107:AM108)</f>
        <v>0</v>
      </c>
      <c r="AO106" s="563">
        <f>IF($AN$4="４週",AN106/4,AN106/(DAY(EOMONTH($I$20,0))/7))</f>
        <v>0</v>
      </c>
      <c r="AP106" s="590"/>
      <c r="AQ106" s="591"/>
      <c r="AR106" s="563" t="str">
        <f>IF(AN95="４週",AU107,AV107)</f>
        <v/>
      </c>
      <c r="AU106" s="485" t="s">
        <v>369</v>
      </c>
      <c r="AV106" s="485" t="s">
        <v>370</v>
      </c>
      <c r="AX106" s="485" t="s">
        <v>371</v>
      </c>
      <c r="AY106" s="485" t="s">
        <v>372</v>
      </c>
    </row>
    <row r="107" spans="1:51" ht="12" customHeight="1">
      <c r="A107" s="567"/>
      <c r="B107" s="570"/>
      <c r="C107" s="573"/>
      <c r="D107" s="576"/>
      <c r="E107" s="579"/>
      <c r="F107" s="583"/>
      <c r="G107" s="584"/>
      <c r="H107" s="238" t="s">
        <v>373</v>
      </c>
      <c r="I107" s="239" t="str">
        <f>IFERROR(VLOOKUP(I106,'P1'!$B:$AP,41,FALSE),"")</f>
        <v/>
      </c>
      <c r="J107" s="239" t="str">
        <f>IFERROR(VLOOKUP(J106,'P1'!$B:$AP,41,FALSE),"")</f>
        <v/>
      </c>
      <c r="K107" s="239" t="str">
        <f>IFERROR(VLOOKUP(K106,'P1'!$B:$AP,41,FALSE),"")</f>
        <v/>
      </c>
      <c r="L107" s="239" t="str">
        <f>IFERROR(VLOOKUP(L106,'P1'!$B:$AP,41,FALSE),"")</f>
        <v/>
      </c>
      <c r="M107" s="239" t="str">
        <f>IFERROR(VLOOKUP(M106,'P1'!$B:$AP,41,FALSE),"")</f>
        <v/>
      </c>
      <c r="N107" s="239" t="str">
        <f>IFERROR(VLOOKUP(N106,'P1'!$B:$AP,41,FALSE),"")</f>
        <v/>
      </c>
      <c r="O107" s="239" t="str">
        <f>IFERROR(VLOOKUP(O106,'P1'!$B:$AP,41,FALSE),"")</f>
        <v/>
      </c>
      <c r="P107" s="239" t="str">
        <f>IFERROR(VLOOKUP(P106,'P1'!$B:$AP,41,FALSE),"")</f>
        <v/>
      </c>
      <c r="Q107" s="239" t="str">
        <f>IFERROR(VLOOKUP(Q106,'P1'!$B:$AP,41,FALSE),"")</f>
        <v/>
      </c>
      <c r="R107" s="239" t="str">
        <f>IFERROR(VLOOKUP(R106,'P1'!$B:$AP,41,FALSE),"")</f>
        <v/>
      </c>
      <c r="S107" s="239" t="str">
        <f>IFERROR(VLOOKUP(S106,'P1'!$B:$AP,41,FALSE),"")</f>
        <v/>
      </c>
      <c r="T107" s="239" t="str">
        <f>IFERROR(VLOOKUP(T106,'P1'!$B:$AP,41,FALSE),"")</f>
        <v/>
      </c>
      <c r="U107" s="239" t="str">
        <f>IFERROR(VLOOKUP(U106,'P1'!$B:$AP,41,FALSE),"")</f>
        <v/>
      </c>
      <c r="V107" s="239" t="str">
        <f>IFERROR(VLOOKUP(V106,'P1'!$B:$AP,41,FALSE),"")</f>
        <v/>
      </c>
      <c r="W107" s="239" t="str">
        <f>IFERROR(VLOOKUP(W106,'P1'!$B:$AP,41,FALSE),"")</f>
        <v/>
      </c>
      <c r="X107" s="239" t="str">
        <f>IFERROR(VLOOKUP(X106,'P1'!$B:$AP,41,FALSE),"")</f>
        <v/>
      </c>
      <c r="Y107" s="239" t="str">
        <f>IFERROR(VLOOKUP(Y106,'P1'!$B:$AP,41,FALSE),"")</f>
        <v/>
      </c>
      <c r="Z107" s="239" t="str">
        <f>IFERROR(VLOOKUP(Z106,'P1'!$B:$AP,41,FALSE),"")</f>
        <v/>
      </c>
      <c r="AA107" s="239" t="str">
        <f>IFERROR(VLOOKUP(AA106,'P1'!$B:$AP,41,FALSE),"")</f>
        <v/>
      </c>
      <c r="AB107" s="239" t="str">
        <f>IFERROR(VLOOKUP(AB106,'P1'!$B:$AP,41,FALSE),"")</f>
        <v/>
      </c>
      <c r="AC107" s="239" t="str">
        <f>IFERROR(VLOOKUP(AC106,'P1'!$B:$AP,41,FALSE),"")</f>
        <v/>
      </c>
      <c r="AD107" s="239" t="str">
        <f>IFERROR(VLOOKUP(AD106,'P1'!$B:$AP,41,FALSE),"")</f>
        <v/>
      </c>
      <c r="AE107" s="239" t="str">
        <f>IFERROR(VLOOKUP(AE106,'P1'!$B:$AP,41,FALSE),"")</f>
        <v/>
      </c>
      <c r="AF107" s="239" t="str">
        <f>IFERROR(VLOOKUP(AF106,'P1'!$B:$AP,41,FALSE),"")</f>
        <v/>
      </c>
      <c r="AG107" s="239" t="str">
        <f>IFERROR(VLOOKUP(AG106,'P1'!$B:$AP,41,FALSE),"")</f>
        <v/>
      </c>
      <c r="AH107" s="239" t="str">
        <f>IFERROR(VLOOKUP(AH106,'P1'!$B:$AP,41,FALSE),"")</f>
        <v/>
      </c>
      <c r="AI107" s="239" t="str">
        <f>IFERROR(VLOOKUP(AI106,'P1'!$B:$AP,41,FALSE),"")</f>
        <v/>
      </c>
      <c r="AJ107" s="239" t="str">
        <f>IFERROR(VLOOKUP(AJ106,'P1'!$B:$AP,41,FALSE),"")</f>
        <v/>
      </c>
      <c r="AK107" s="239" t="str">
        <f>IFERROR(VLOOKUP(AK106,'P1'!$B:$AP,41,FALSE),"")</f>
        <v/>
      </c>
      <c r="AL107" s="239" t="str">
        <f>IFERROR(VLOOKUP(AL106,'P1'!$B:$AP,41,FALSE),"")</f>
        <v/>
      </c>
      <c r="AM107" s="239" t="str">
        <f>IFERROR(VLOOKUP(AM106,'P1'!$B:$AP,41,FALSE),"")</f>
        <v/>
      </c>
      <c r="AN107" s="588"/>
      <c r="AO107" s="564"/>
      <c r="AP107" s="592"/>
      <c r="AQ107" s="593"/>
      <c r="AR107" s="564"/>
      <c r="AU107" s="486" t="str">
        <f>IFERROR(IF($D106="□",ROUNDDOWN($AO106/$AK$7,1),ROUNDDOWN($AO106/$AK$9,1)),"")</f>
        <v/>
      </c>
      <c r="AV107" s="486" t="str">
        <f>IFERROR(IF($D106="□",ROUNDDOWN($AN106/$AO$7,1),ROUNDDOWN($AN106/$AO$9,1)),"")</f>
        <v/>
      </c>
      <c r="AX107" s="486" t="str">
        <f>IFERROR(IF($D106="□",(VLOOKUP(F106,'[8]ますた君 '!$C:$E,3,FALSE)/($AK$7*4)),(VLOOKUP(F106,'[8]ますた君 '!$C:$E,3,FALSE)/($AK$9*4))),"")</f>
        <v/>
      </c>
      <c r="AY107" s="486" t="str">
        <f>IFERROR(IF($D106="□",(VLOOKUP(F106,'[8]ますた君 '!$C:$E,3,FALSE)/$AO$7),(VLOOKUP(F106,'[8]ますた君 '!$C:$E,3,FALSE)/$AO$9)),"")</f>
        <v/>
      </c>
    </row>
    <row r="108" spans="1:51" ht="12" customHeight="1">
      <c r="A108" s="568"/>
      <c r="B108" s="571"/>
      <c r="C108" s="574"/>
      <c r="D108" s="577"/>
      <c r="E108" s="580"/>
      <c r="F108" s="585"/>
      <c r="G108" s="586"/>
      <c r="H108" s="241" t="s">
        <v>374</v>
      </c>
      <c r="I108" s="239" t="str">
        <f>IFERROR(VLOOKUP(I106,'P1'!$B:$AP,31,FALSE),"")</f>
        <v/>
      </c>
      <c r="J108" s="239" t="str">
        <f>IFERROR(VLOOKUP(J106,'P1'!$B:$AP,31,FALSE),"")</f>
        <v/>
      </c>
      <c r="K108" s="239" t="str">
        <f>IFERROR(VLOOKUP(K106,'P1'!$B:$AP,31,FALSE),"")</f>
        <v/>
      </c>
      <c r="L108" s="239" t="str">
        <f>IFERROR(VLOOKUP(L106,'P1'!$B:$AP,31,FALSE),"")</f>
        <v/>
      </c>
      <c r="M108" s="239" t="str">
        <f>IFERROR(VLOOKUP(M106,'P1'!$B:$AP,31,FALSE),"")</f>
        <v/>
      </c>
      <c r="N108" s="239" t="str">
        <f>IFERROR(VLOOKUP(N106,'P1'!$B:$AP,31,FALSE),"")</f>
        <v/>
      </c>
      <c r="O108" s="239" t="str">
        <f>IFERROR(VLOOKUP(O106,'P1'!$B:$AP,31,FALSE),"")</f>
        <v/>
      </c>
      <c r="P108" s="239" t="str">
        <f>IFERROR(VLOOKUP(P106,'P1'!$B:$AP,31,FALSE),"")</f>
        <v/>
      </c>
      <c r="Q108" s="239" t="str">
        <f>IFERROR(VLOOKUP(Q106,'P1'!$B:$AP,31,FALSE),"")</f>
        <v/>
      </c>
      <c r="R108" s="239" t="str">
        <f>IFERROR(VLOOKUP(R106,'P1'!$B:$AP,31,FALSE),"")</f>
        <v/>
      </c>
      <c r="S108" s="239" t="str">
        <f>IFERROR(VLOOKUP(S106,'P1'!$B:$AP,31,FALSE),"")</f>
        <v/>
      </c>
      <c r="T108" s="239" t="str">
        <f>IFERROR(VLOOKUP(T106,'P1'!$B:$AP,31,FALSE),"")</f>
        <v/>
      </c>
      <c r="U108" s="239" t="str">
        <f>IFERROR(VLOOKUP(U106,'P1'!$B:$AP,31,FALSE),"")</f>
        <v/>
      </c>
      <c r="V108" s="239" t="str">
        <f>IFERROR(VLOOKUP(V106,'P1'!$B:$AP,31,FALSE),"")</f>
        <v/>
      </c>
      <c r="W108" s="239" t="str">
        <f>IFERROR(VLOOKUP(W106,'P1'!$B:$AP,31,FALSE),"")</f>
        <v/>
      </c>
      <c r="X108" s="239" t="str">
        <f>IFERROR(VLOOKUP(X106,'P1'!$B:$AP,31,FALSE),"")</f>
        <v/>
      </c>
      <c r="Y108" s="239" t="str">
        <f>IFERROR(VLOOKUP(Y106,'P1'!$B:$AP,31,FALSE),"")</f>
        <v/>
      </c>
      <c r="Z108" s="239" t="str">
        <f>IFERROR(VLOOKUP(Z106,'P1'!$B:$AP,31,FALSE),"")</f>
        <v/>
      </c>
      <c r="AA108" s="239" t="str">
        <f>IFERROR(VLOOKUP(AA106,'P1'!$B:$AP,31,FALSE),"")</f>
        <v/>
      </c>
      <c r="AB108" s="239" t="str">
        <f>IFERROR(VLOOKUP(AB106,'P1'!$B:$AP,31,FALSE),"")</f>
        <v/>
      </c>
      <c r="AC108" s="239" t="str">
        <f>IFERROR(VLOOKUP(AC106,'P1'!$B:$AP,31,FALSE),"")</f>
        <v/>
      </c>
      <c r="AD108" s="239" t="str">
        <f>IFERROR(VLOOKUP(AD106,'P1'!$B:$AP,31,FALSE),"")</f>
        <v/>
      </c>
      <c r="AE108" s="239" t="str">
        <f>IFERROR(VLOOKUP(AE106,'P1'!$B:$AP,31,FALSE),"")</f>
        <v/>
      </c>
      <c r="AF108" s="239" t="str">
        <f>IFERROR(VLOOKUP(AF106,'P1'!$B:$AP,31,FALSE),"")</f>
        <v/>
      </c>
      <c r="AG108" s="239" t="str">
        <f>IFERROR(VLOOKUP(AG106,'P1'!$B:$AP,31,FALSE),"")</f>
        <v/>
      </c>
      <c r="AH108" s="239" t="str">
        <f>IFERROR(VLOOKUP(AH106,'P1'!$B:$AP,31,FALSE),"")</f>
        <v/>
      </c>
      <c r="AI108" s="239" t="str">
        <f>IFERROR(VLOOKUP(AI106,'P1'!$B:$AP,31,FALSE),"")</f>
        <v/>
      </c>
      <c r="AJ108" s="239" t="str">
        <f>IFERROR(VLOOKUP(AJ106,'P1'!$B:$AP,31,FALSE),"")</f>
        <v/>
      </c>
      <c r="AK108" s="239" t="str">
        <f>IFERROR(VLOOKUP(AK106,'P1'!$B:$AP,31,FALSE),"")</f>
        <v/>
      </c>
      <c r="AL108" s="239" t="str">
        <f>IFERROR(VLOOKUP(AL106,'P1'!$B:$AP,31,FALSE),"")</f>
        <v/>
      </c>
      <c r="AM108" s="239" t="str">
        <f>IFERROR(VLOOKUP(AM106,'P1'!$B:$AP,31,FALSE),"")</f>
        <v/>
      </c>
      <c r="AN108" s="589"/>
      <c r="AO108" s="565"/>
      <c r="AP108" s="594"/>
      <c r="AQ108" s="595"/>
      <c r="AR108" s="565"/>
      <c r="AU108" s="487"/>
      <c r="AV108" s="487"/>
      <c r="AX108" s="487"/>
      <c r="AY108" s="487"/>
    </row>
    <row r="109" spans="1:51" ht="12" customHeight="1">
      <c r="A109" s="566">
        <v>30</v>
      </c>
      <c r="B109" s="569"/>
      <c r="C109" s="572"/>
      <c r="D109" s="575" t="s">
        <v>243</v>
      </c>
      <c r="E109" s="578"/>
      <c r="F109" s="581"/>
      <c r="G109" s="582"/>
      <c r="H109" s="236" t="s">
        <v>368</v>
      </c>
      <c r="I109" s="483"/>
      <c r="J109" s="483"/>
      <c r="K109" s="483"/>
      <c r="L109" s="483"/>
      <c r="M109" s="483"/>
      <c r="N109" s="483"/>
      <c r="O109" s="483"/>
      <c r="P109" s="483"/>
      <c r="Q109" s="483"/>
      <c r="R109" s="483"/>
      <c r="S109" s="483"/>
      <c r="T109" s="483"/>
      <c r="U109" s="483"/>
      <c r="V109" s="483"/>
      <c r="W109" s="483"/>
      <c r="X109" s="483"/>
      <c r="Y109" s="483"/>
      <c r="Z109" s="483"/>
      <c r="AA109" s="483"/>
      <c r="AB109" s="483"/>
      <c r="AC109" s="483"/>
      <c r="AD109" s="483"/>
      <c r="AE109" s="483"/>
      <c r="AF109" s="483"/>
      <c r="AG109" s="483"/>
      <c r="AH109" s="483"/>
      <c r="AI109" s="483"/>
      <c r="AJ109" s="483"/>
      <c r="AK109" s="483"/>
      <c r="AL109" s="483"/>
      <c r="AM109" s="483"/>
      <c r="AN109" s="587">
        <f>+SUM(I110:AM111)</f>
        <v>0</v>
      </c>
      <c r="AO109" s="563">
        <f>IF($AN$4="４週",AN109/4,AN109/(DAY(EOMONTH($I$20,0))/7))</f>
        <v>0</v>
      </c>
      <c r="AP109" s="590"/>
      <c r="AQ109" s="591"/>
      <c r="AR109" s="563" t="str">
        <f>IF(AN98="４週",AU110,AV110)</f>
        <v/>
      </c>
      <c r="AU109" s="485" t="s">
        <v>369</v>
      </c>
      <c r="AV109" s="485" t="s">
        <v>370</v>
      </c>
      <c r="AX109" s="485" t="s">
        <v>371</v>
      </c>
      <c r="AY109" s="485" t="s">
        <v>372</v>
      </c>
    </row>
    <row r="110" spans="1:51" ht="12" customHeight="1">
      <c r="A110" s="567"/>
      <c r="B110" s="570"/>
      <c r="C110" s="573"/>
      <c r="D110" s="576"/>
      <c r="E110" s="579"/>
      <c r="F110" s="583"/>
      <c r="G110" s="584"/>
      <c r="H110" s="238" t="s">
        <v>373</v>
      </c>
      <c r="I110" s="239" t="str">
        <f>IFERROR(VLOOKUP(I109,'P1'!$B:$AP,41,FALSE),"")</f>
        <v/>
      </c>
      <c r="J110" s="239" t="str">
        <f>IFERROR(VLOOKUP(J109,'P1'!$B:$AP,41,FALSE),"")</f>
        <v/>
      </c>
      <c r="K110" s="239" t="str">
        <f>IFERROR(VLOOKUP(K109,'P1'!$B:$AP,41,FALSE),"")</f>
        <v/>
      </c>
      <c r="L110" s="239" t="str">
        <f>IFERROR(VLOOKUP(L109,'P1'!$B:$AP,41,FALSE),"")</f>
        <v/>
      </c>
      <c r="M110" s="239" t="str">
        <f>IFERROR(VLOOKUP(M109,'P1'!$B:$AP,41,FALSE),"")</f>
        <v/>
      </c>
      <c r="N110" s="239" t="str">
        <f>IFERROR(VLOOKUP(N109,'P1'!$B:$AP,41,FALSE),"")</f>
        <v/>
      </c>
      <c r="O110" s="239" t="str">
        <f>IFERROR(VLOOKUP(O109,'P1'!$B:$AP,41,FALSE),"")</f>
        <v/>
      </c>
      <c r="P110" s="239" t="str">
        <f>IFERROR(VLOOKUP(P109,'P1'!$B:$AP,41,FALSE),"")</f>
        <v/>
      </c>
      <c r="Q110" s="239" t="str">
        <f>IFERROR(VLOOKUP(Q109,'P1'!$B:$AP,41,FALSE),"")</f>
        <v/>
      </c>
      <c r="R110" s="239" t="str">
        <f>IFERROR(VLOOKUP(R109,'P1'!$B:$AP,41,FALSE),"")</f>
        <v/>
      </c>
      <c r="S110" s="239" t="str">
        <f>IFERROR(VLOOKUP(S109,'P1'!$B:$AP,41,FALSE),"")</f>
        <v/>
      </c>
      <c r="T110" s="239" t="str">
        <f>IFERROR(VLOOKUP(T109,'P1'!$B:$AP,41,FALSE),"")</f>
        <v/>
      </c>
      <c r="U110" s="239" t="str">
        <f>IFERROR(VLOOKUP(U109,'P1'!$B:$AP,41,FALSE),"")</f>
        <v/>
      </c>
      <c r="V110" s="239" t="str">
        <f>IFERROR(VLOOKUP(V109,'P1'!$B:$AP,41,FALSE),"")</f>
        <v/>
      </c>
      <c r="W110" s="239" t="str">
        <f>IFERROR(VLOOKUP(W109,'P1'!$B:$AP,41,FALSE),"")</f>
        <v/>
      </c>
      <c r="X110" s="239" t="str">
        <f>IFERROR(VLOOKUP(X109,'P1'!$B:$AP,41,FALSE),"")</f>
        <v/>
      </c>
      <c r="Y110" s="239" t="str">
        <f>IFERROR(VLOOKUP(Y109,'P1'!$B:$AP,41,FALSE),"")</f>
        <v/>
      </c>
      <c r="Z110" s="239" t="str">
        <f>IFERROR(VLOOKUP(Z109,'P1'!$B:$AP,41,FALSE),"")</f>
        <v/>
      </c>
      <c r="AA110" s="239" t="str">
        <f>IFERROR(VLOOKUP(AA109,'P1'!$B:$AP,41,FALSE),"")</f>
        <v/>
      </c>
      <c r="AB110" s="239" t="str">
        <f>IFERROR(VLOOKUP(AB109,'P1'!$B:$AP,41,FALSE),"")</f>
        <v/>
      </c>
      <c r="AC110" s="239" t="str">
        <f>IFERROR(VLOOKUP(AC109,'P1'!$B:$AP,41,FALSE),"")</f>
        <v/>
      </c>
      <c r="AD110" s="239" t="str">
        <f>IFERROR(VLOOKUP(AD109,'P1'!$B:$AP,41,FALSE),"")</f>
        <v/>
      </c>
      <c r="AE110" s="239" t="str">
        <f>IFERROR(VLOOKUP(AE109,'P1'!$B:$AP,41,FALSE),"")</f>
        <v/>
      </c>
      <c r="AF110" s="239" t="str">
        <f>IFERROR(VLOOKUP(AF109,'P1'!$B:$AP,41,FALSE),"")</f>
        <v/>
      </c>
      <c r="AG110" s="239" t="str">
        <f>IFERROR(VLOOKUP(AG109,'P1'!$B:$AP,41,FALSE),"")</f>
        <v/>
      </c>
      <c r="AH110" s="239" t="str">
        <f>IFERROR(VLOOKUP(AH109,'P1'!$B:$AP,41,FALSE),"")</f>
        <v/>
      </c>
      <c r="AI110" s="239" t="str">
        <f>IFERROR(VLOOKUP(AI109,'P1'!$B:$AP,41,FALSE),"")</f>
        <v/>
      </c>
      <c r="AJ110" s="239" t="str">
        <f>IFERROR(VLOOKUP(AJ109,'P1'!$B:$AP,41,FALSE),"")</f>
        <v/>
      </c>
      <c r="AK110" s="239" t="str">
        <f>IFERROR(VLOOKUP(AK109,'P1'!$B:$AP,41,FALSE),"")</f>
        <v/>
      </c>
      <c r="AL110" s="239" t="str">
        <f>IFERROR(VLOOKUP(AL109,'P1'!$B:$AP,41,FALSE),"")</f>
        <v/>
      </c>
      <c r="AM110" s="239" t="str">
        <f>IFERROR(VLOOKUP(AM109,'P1'!$B:$AP,41,FALSE),"")</f>
        <v/>
      </c>
      <c r="AN110" s="588"/>
      <c r="AO110" s="564"/>
      <c r="AP110" s="592"/>
      <c r="AQ110" s="593"/>
      <c r="AR110" s="564"/>
      <c r="AU110" s="486" t="str">
        <f>IFERROR(IF($D109="□",ROUNDDOWN($AO109/$AK$7,1),ROUNDDOWN($AO109/$AK$9,1)),"")</f>
        <v/>
      </c>
      <c r="AV110" s="486" t="str">
        <f>IFERROR(IF($D109="□",ROUNDDOWN($AN109/$AO$7,1),ROUNDDOWN($AN109/$AO$9,1)),"")</f>
        <v/>
      </c>
      <c r="AX110" s="486" t="str">
        <f>IFERROR(IF($D109="□",(VLOOKUP(F109,'[8]ますた君 '!$C:$E,3,FALSE)/($AK$7*4)),(VLOOKUP(F109,'[8]ますた君 '!$C:$E,3,FALSE)/($AK$9*4))),"")</f>
        <v/>
      </c>
      <c r="AY110" s="486" t="str">
        <f>IFERROR(IF($D109="□",(VLOOKUP(F109,'[8]ますた君 '!$C:$E,3,FALSE)/$AO$7),(VLOOKUP(F109,'[8]ますた君 '!$C:$E,3,FALSE)/$AO$9)),"")</f>
        <v/>
      </c>
    </row>
    <row r="111" spans="1:51" ht="12" customHeight="1">
      <c r="A111" s="568"/>
      <c r="B111" s="571"/>
      <c r="C111" s="574"/>
      <c r="D111" s="577"/>
      <c r="E111" s="580"/>
      <c r="F111" s="585"/>
      <c r="G111" s="586"/>
      <c r="H111" s="241" t="s">
        <v>374</v>
      </c>
      <c r="I111" s="239" t="str">
        <f>IFERROR(VLOOKUP(I109,'P1'!$B:$AP,31,FALSE),"")</f>
        <v/>
      </c>
      <c r="J111" s="239" t="str">
        <f>IFERROR(VLOOKUP(J109,'P1'!$B:$AP,31,FALSE),"")</f>
        <v/>
      </c>
      <c r="K111" s="239" t="str">
        <f>IFERROR(VLOOKUP(K109,'P1'!$B:$AP,31,FALSE),"")</f>
        <v/>
      </c>
      <c r="L111" s="239" t="str">
        <f>IFERROR(VLOOKUP(L109,'P1'!$B:$AP,31,FALSE),"")</f>
        <v/>
      </c>
      <c r="M111" s="239" t="str">
        <f>IFERROR(VLOOKUP(M109,'P1'!$B:$AP,31,FALSE),"")</f>
        <v/>
      </c>
      <c r="N111" s="239" t="str">
        <f>IFERROR(VLOOKUP(N109,'P1'!$B:$AP,31,FALSE),"")</f>
        <v/>
      </c>
      <c r="O111" s="239" t="str">
        <f>IFERROR(VLOOKUP(O109,'P1'!$B:$AP,31,FALSE),"")</f>
        <v/>
      </c>
      <c r="P111" s="239" t="str">
        <f>IFERROR(VLOOKUP(P109,'P1'!$B:$AP,31,FALSE),"")</f>
        <v/>
      </c>
      <c r="Q111" s="239" t="str">
        <f>IFERROR(VLOOKUP(Q109,'P1'!$B:$AP,31,FALSE),"")</f>
        <v/>
      </c>
      <c r="R111" s="239" t="str">
        <f>IFERROR(VLOOKUP(R109,'P1'!$B:$AP,31,FALSE),"")</f>
        <v/>
      </c>
      <c r="S111" s="239" t="str">
        <f>IFERROR(VLOOKUP(S109,'P1'!$B:$AP,31,FALSE),"")</f>
        <v/>
      </c>
      <c r="T111" s="239" t="str">
        <f>IFERROR(VLOOKUP(T109,'P1'!$B:$AP,31,FALSE),"")</f>
        <v/>
      </c>
      <c r="U111" s="239" t="str">
        <f>IFERROR(VLOOKUP(U109,'P1'!$B:$AP,31,FALSE),"")</f>
        <v/>
      </c>
      <c r="V111" s="239" t="str">
        <f>IFERROR(VLOOKUP(V109,'P1'!$B:$AP,31,FALSE),"")</f>
        <v/>
      </c>
      <c r="W111" s="239" t="str">
        <f>IFERROR(VLOOKUP(W109,'P1'!$B:$AP,31,FALSE),"")</f>
        <v/>
      </c>
      <c r="X111" s="239" t="str">
        <f>IFERROR(VLOOKUP(X109,'P1'!$B:$AP,31,FALSE),"")</f>
        <v/>
      </c>
      <c r="Y111" s="239" t="str">
        <f>IFERROR(VLOOKUP(Y109,'P1'!$B:$AP,31,FALSE),"")</f>
        <v/>
      </c>
      <c r="Z111" s="239" t="str">
        <f>IFERROR(VLOOKUP(Z109,'P1'!$B:$AP,31,FALSE),"")</f>
        <v/>
      </c>
      <c r="AA111" s="239" t="str">
        <f>IFERROR(VLOOKUP(AA109,'P1'!$B:$AP,31,FALSE),"")</f>
        <v/>
      </c>
      <c r="AB111" s="239" t="str">
        <f>IFERROR(VLOOKUP(AB109,'P1'!$B:$AP,31,FALSE),"")</f>
        <v/>
      </c>
      <c r="AC111" s="239" t="str">
        <f>IFERROR(VLOOKUP(AC109,'P1'!$B:$AP,31,FALSE),"")</f>
        <v/>
      </c>
      <c r="AD111" s="239" t="str">
        <f>IFERROR(VLOOKUP(AD109,'P1'!$B:$AP,31,FALSE),"")</f>
        <v/>
      </c>
      <c r="AE111" s="239" t="str">
        <f>IFERROR(VLOOKUP(AE109,'P1'!$B:$AP,31,FALSE),"")</f>
        <v/>
      </c>
      <c r="AF111" s="239" t="str">
        <f>IFERROR(VLOOKUP(AF109,'P1'!$B:$AP,31,FALSE),"")</f>
        <v/>
      </c>
      <c r="AG111" s="239" t="str">
        <f>IFERROR(VLOOKUP(AG109,'P1'!$B:$AP,31,FALSE),"")</f>
        <v/>
      </c>
      <c r="AH111" s="239" t="str">
        <f>IFERROR(VLOOKUP(AH109,'P1'!$B:$AP,31,FALSE),"")</f>
        <v/>
      </c>
      <c r="AI111" s="239" t="str">
        <f>IFERROR(VLOOKUP(AI109,'P1'!$B:$AP,31,FALSE),"")</f>
        <v/>
      </c>
      <c r="AJ111" s="239" t="str">
        <f>IFERROR(VLOOKUP(AJ109,'P1'!$B:$AP,31,FALSE),"")</f>
        <v/>
      </c>
      <c r="AK111" s="239" t="str">
        <f>IFERROR(VLOOKUP(AK109,'P1'!$B:$AP,31,FALSE),"")</f>
        <v/>
      </c>
      <c r="AL111" s="239" t="str">
        <f>IFERROR(VLOOKUP(AL109,'P1'!$B:$AP,31,FALSE),"")</f>
        <v/>
      </c>
      <c r="AM111" s="239" t="str">
        <f>IFERROR(VLOOKUP(AM109,'P1'!$B:$AP,31,FALSE),"")</f>
        <v/>
      </c>
      <c r="AN111" s="589"/>
      <c r="AO111" s="565"/>
      <c r="AP111" s="594"/>
      <c r="AQ111" s="595"/>
      <c r="AR111" s="565"/>
      <c r="AU111" s="487"/>
      <c r="AV111" s="487"/>
      <c r="AX111" s="487"/>
      <c r="AY111" s="487"/>
    </row>
    <row r="112" spans="1:51" ht="12" customHeight="1">
      <c r="A112" s="566">
        <v>31</v>
      </c>
      <c r="B112" s="569"/>
      <c r="C112" s="572"/>
      <c r="D112" s="575" t="s">
        <v>243</v>
      </c>
      <c r="E112" s="578"/>
      <c r="F112" s="581"/>
      <c r="G112" s="582"/>
      <c r="H112" s="236" t="s">
        <v>368</v>
      </c>
      <c r="I112" s="483"/>
      <c r="J112" s="483"/>
      <c r="K112" s="483"/>
      <c r="L112" s="483"/>
      <c r="M112" s="483"/>
      <c r="N112" s="483"/>
      <c r="O112" s="483"/>
      <c r="P112" s="483"/>
      <c r="Q112" s="483"/>
      <c r="R112" s="483"/>
      <c r="S112" s="483"/>
      <c r="T112" s="483"/>
      <c r="U112" s="483"/>
      <c r="V112" s="483"/>
      <c r="W112" s="483"/>
      <c r="X112" s="483"/>
      <c r="Y112" s="483"/>
      <c r="Z112" s="483"/>
      <c r="AA112" s="483"/>
      <c r="AB112" s="483"/>
      <c r="AC112" s="483"/>
      <c r="AD112" s="483"/>
      <c r="AE112" s="483"/>
      <c r="AF112" s="483"/>
      <c r="AG112" s="483"/>
      <c r="AH112" s="483"/>
      <c r="AI112" s="483"/>
      <c r="AJ112" s="483"/>
      <c r="AK112" s="483"/>
      <c r="AL112" s="483"/>
      <c r="AM112" s="483"/>
      <c r="AN112" s="587">
        <f>+SUM(I113:AM114)</f>
        <v>0</v>
      </c>
      <c r="AO112" s="563">
        <f>IF($AN$4="４週",AN112/4,AN112/(DAY(EOMONTH($I$20,0))/7))</f>
        <v>0</v>
      </c>
      <c r="AP112" s="590"/>
      <c r="AQ112" s="591"/>
      <c r="AR112" s="563" t="str">
        <f>IF(AN101="４週",AU113,AV113)</f>
        <v/>
      </c>
      <c r="AU112" s="485" t="s">
        <v>369</v>
      </c>
      <c r="AV112" s="485" t="s">
        <v>370</v>
      </c>
      <c r="AX112" s="485" t="s">
        <v>371</v>
      </c>
      <c r="AY112" s="485" t="s">
        <v>372</v>
      </c>
    </row>
    <row r="113" spans="1:51" ht="12" customHeight="1">
      <c r="A113" s="567"/>
      <c r="B113" s="570"/>
      <c r="C113" s="573"/>
      <c r="D113" s="576"/>
      <c r="E113" s="579"/>
      <c r="F113" s="583"/>
      <c r="G113" s="584"/>
      <c r="H113" s="238" t="s">
        <v>373</v>
      </c>
      <c r="I113" s="239" t="str">
        <f>IFERROR(VLOOKUP(I112,'P1'!$B:$AP,41,FALSE),"")</f>
        <v/>
      </c>
      <c r="J113" s="239" t="str">
        <f>IFERROR(VLOOKUP(J112,'P1'!$B:$AP,41,FALSE),"")</f>
        <v/>
      </c>
      <c r="K113" s="239" t="str">
        <f>IFERROR(VLOOKUP(K112,'P1'!$B:$AP,41,FALSE),"")</f>
        <v/>
      </c>
      <c r="L113" s="239" t="str">
        <f>IFERROR(VLOOKUP(L112,'P1'!$B:$AP,41,FALSE),"")</f>
        <v/>
      </c>
      <c r="M113" s="239" t="str">
        <f>IFERROR(VLOOKUP(M112,'P1'!$B:$AP,41,FALSE),"")</f>
        <v/>
      </c>
      <c r="N113" s="239" t="str">
        <f>IFERROR(VLOOKUP(N112,'P1'!$B:$AP,41,FALSE),"")</f>
        <v/>
      </c>
      <c r="O113" s="239" t="str">
        <f>IFERROR(VLOOKUP(O112,'P1'!$B:$AP,41,FALSE),"")</f>
        <v/>
      </c>
      <c r="P113" s="239" t="str">
        <f>IFERROR(VLOOKUP(P112,'P1'!$B:$AP,41,FALSE),"")</f>
        <v/>
      </c>
      <c r="Q113" s="239" t="str">
        <f>IFERROR(VLOOKUP(Q112,'P1'!$B:$AP,41,FALSE),"")</f>
        <v/>
      </c>
      <c r="R113" s="239" t="str">
        <f>IFERROR(VLOOKUP(R112,'P1'!$B:$AP,41,FALSE),"")</f>
        <v/>
      </c>
      <c r="S113" s="239" t="str">
        <f>IFERROR(VLOOKUP(S112,'P1'!$B:$AP,41,FALSE),"")</f>
        <v/>
      </c>
      <c r="T113" s="239" t="str">
        <f>IFERROR(VLOOKUP(T112,'P1'!$B:$AP,41,FALSE),"")</f>
        <v/>
      </c>
      <c r="U113" s="239" t="str">
        <f>IFERROR(VLOOKUP(U112,'P1'!$B:$AP,41,FALSE),"")</f>
        <v/>
      </c>
      <c r="V113" s="239" t="str">
        <f>IFERROR(VLOOKUP(V112,'P1'!$B:$AP,41,FALSE),"")</f>
        <v/>
      </c>
      <c r="W113" s="239" t="str">
        <f>IFERROR(VLOOKUP(W112,'P1'!$B:$AP,41,FALSE),"")</f>
        <v/>
      </c>
      <c r="X113" s="239" t="str">
        <f>IFERROR(VLOOKUP(X112,'P1'!$B:$AP,41,FALSE),"")</f>
        <v/>
      </c>
      <c r="Y113" s="239" t="str">
        <f>IFERROR(VLOOKUP(Y112,'P1'!$B:$AP,41,FALSE),"")</f>
        <v/>
      </c>
      <c r="Z113" s="239" t="str">
        <f>IFERROR(VLOOKUP(Z112,'P1'!$B:$AP,41,FALSE),"")</f>
        <v/>
      </c>
      <c r="AA113" s="239" t="str">
        <f>IFERROR(VLOOKUP(AA112,'P1'!$B:$AP,41,FALSE),"")</f>
        <v/>
      </c>
      <c r="AB113" s="239" t="str">
        <f>IFERROR(VLOOKUP(AB112,'P1'!$B:$AP,41,FALSE),"")</f>
        <v/>
      </c>
      <c r="AC113" s="239" t="str">
        <f>IFERROR(VLOOKUP(AC112,'P1'!$B:$AP,41,FALSE),"")</f>
        <v/>
      </c>
      <c r="AD113" s="239" t="str">
        <f>IFERROR(VLOOKUP(AD112,'P1'!$B:$AP,41,FALSE),"")</f>
        <v/>
      </c>
      <c r="AE113" s="239" t="str">
        <f>IFERROR(VLOOKUP(AE112,'P1'!$B:$AP,41,FALSE),"")</f>
        <v/>
      </c>
      <c r="AF113" s="239" t="str">
        <f>IFERROR(VLOOKUP(AF112,'P1'!$B:$AP,41,FALSE),"")</f>
        <v/>
      </c>
      <c r="AG113" s="239" t="str">
        <f>IFERROR(VLOOKUP(AG112,'P1'!$B:$AP,41,FALSE),"")</f>
        <v/>
      </c>
      <c r="AH113" s="239" t="str">
        <f>IFERROR(VLOOKUP(AH112,'P1'!$B:$AP,41,FALSE),"")</f>
        <v/>
      </c>
      <c r="AI113" s="239" t="str">
        <f>IFERROR(VLOOKUP(AI112,'P1'!$B:$AP,41,FALSE),"")</f>
        <v/>
      </c>
      <c r="AJ113" s="239" t="str">
        <f>IFERROR(VLOOKUP(AJ112,'P1'!$B:$AP,41,FALSE),"")</f>
        <v/>
      </c>
      <c r="AK113" s="239" t="str">
        <f>IFERROR(VLOOKUP(AK112,'P1'!$B:$AP,41,FALSE),"")</f>
        <v/>
      </c>
      <c r="AL113" s="239" t="str">
        <f>IFERROR(VLOOKUP(AL112,'P1'!$B:$AP,41,FALSE),"")</f>
        <v/>
      </c>
      <c r="AM113" s="239" t="str">
        <f>IFERROR(VLOOKUP(AM112,'P1'!$B:$AP,41,FALSE),"")</f>
        <v/>
      </c>
      <c r="AN113" s="588"/>
      <c r="AO113" s="564"/>
      <c r="AP113" s="592"/>
      <c r="AQ113" s="593"/>
      <c r="AR113" s="564"/>
      <c r="AU113" s="486" t="str">
        <f>IFERROR(IF($D112="□",ROUNDDOWN($AO112/$AK$7,1),ROUNDDOWN($AO112/$AK$9,1)),"")</f>
        <v/>
      </c>
      <c r="AV113" s="486" t="str">
        <f>IFERROR(IF($D112="□",ROUNDDOWN($AN112/$AO$7,1),ROUNDDOWN($AN112/$AO$9,1)),"")</f>
        <v/>
      </c>
      <c r="AX113" s="486" t="str">
        <f>IFERROR(IF($D112="□",(VLOOKUP(F112,'[8]ますた君 '!$C:$E,3,FALSE)/($AK$7*4)),(VLOOKUP(F112,'[8]ますた君 '!$C:$E,3,FALSE)/($AK$9*4))),"")</f>
        <v/>
      </c>
      <c r="AY113" s="486" t="str">
        <f>IFERROR(IF($D112="□",(VLOOKUP(F112,'[8]ますた君 '!$C:$E,3,FALSE)/$AO$7),(VLOOKUP(F112,'[8]ますた君 '!$C:$E,3,FALSE)/$AO$9)),"")</f>
        <v/>
      </c>
    </row>
    <row r="114" spans="1:51" ht="12" customHeight="1">
      <c r="A114" s="568"/>
      <c r="B114" s="571"/>
      <c r="C114" s="574"/>
      <c r="D114" s="577"/>
      <c r="E114" s="580"/>
      <c r="F114" s="585"/>
      <c r="G114" s="586"/>
      <c r="H114" s="241" t="s">
        <v>374</v>
      </c>
      <c r="I114" s="239" t="str">
        <f>IFERROR(VLOOKUP(I112,'P1'!$B:$AP,31,FALSE),"")</f>
        <v/>
      </c>
      <c r="J114" s="239" t="str">
        <f>IFERROR(VLOOKUP(J112,'P1'!$B:$AP,31,FALSE),"")</f>
        <v/>
      </c>
      <c r="K114" s="239" t="str">
        <f>IFERROR(VLOOKUP(K112,'P1'!$B:$AP,31,FALSE),"")</f>
        <v/>
      </c>
      <c r="L114" s="239" t="str">
        <f>IFERROR(VLOOKUP(L112,'P1'!$B:$AP,31,FALSE),"")</f>
        <v/>
      </c>
      <c r="M114" s="239" t="str">
        <f>IFERROR(VLOOKUP(M112,'P1'!$B:$AP,31,FALSE),"")</f>
        <v/>
      </c>
      <c r="N114" s="239" t="str">
        <f>IFERROR(VLOOKUP(N112,'P1'!$B:$AP,31,FALSE),"")</f>
        <v/>
      </c>
      <c r="O114" s="239" t="str">
        <f>IFERROR(VLOOKUP(O112,'P1'!$B:$AP,31,FALSE),"")</f>
        <v/>
      </c>
      <c r="P114" s="239" t="str">
        <f>IFERROR(VLOOKUP(P112,'P1'!$B:$AP,31,FALSE),"")</f>
        <v/>
      </c>
      <c r="Q114" s="239" t="str">
        <f>IFERROR(VLOOKUP(Q112,'P1'!$B:$AP,31,FALSE),"")</f>
        <v/>
      </c>
      <c r="R114" s="239" t="str">
        <f>IFERROR(VLOOKUP(R112,'P1'!$B:$AP,31,FALSE),"")</f>
        <v/>
      </c>
      <c r="S114" s="239" t="str">
        <f>IFERROR(VLOOKUP(S112,'P1'!$B:$AP,31,FALSE),"")</f>
        <v/>
      </c>
      <c r="T114" s="239" t="str">
        <f>IFERROR(VLOOKUP(T112,'P1'!$B:$AP,31,FALSE),"")</f>
        <v/>
      </c>
      <c r="U114" s="239" t="str">
        <f>IFERROR(VLOOKUP(U112,'P1'!$B:$AP,31,FALSE),"")</f>
        <v/>
      </c>
      <c r="V114" s="239" t="str">
        <f>IFERROR(VLOOKUP(V112,'P1'!$B:$AP,31,FALSE),"")</f>
        <v/>
      </c>
      <c r="W114" s="239" t="str">
        <f>IFERROR(VLOOKUP(W112,'P1'!$B:$AP,31,FALSE),"")</f>
        <v/>
      </c>
      <c r="X114" s="239" t="str">
        <f>IFERROR(VLOOKUP(X112,'P1'!$B:$AP,31,FALSE),"")</f>
        <v/>
      </c>
      <c r="Y114" s="239" t="str">
        <f>IFERROR(VLOOKUP(Y112,'P1'!$B:$AP,31,FALSE),"")</f>
        <v/>
      </c>
      <c r="Z114" s="239" t="str">
        <f>IFERROR(VLOOKUP(Z112,'P1'!$B:$AP,31,FALSE),"")</f>
        <v/>
      </c>
      <c r="AA114" s="239" t="str">
        <f>IFERROR(VLOOKUP(AA112,'P1'!$B:$AP,31,FALSE),"")</f>
        <v/>
      </c>
      <c r="AB114" s="239" t="str">
        <f>IFERROR(VLOOKUP(AB112,'P1'!$B:$AP,31,FALSE),"")</f>
        <v/>
      </c>
      <c r="AC114" s="239" t="str">
        <f>IFERROR(VLOOKUP(AC112,'P1'!$B:$AP,31,FALSE),"")</f>
        <v/>
      </c>
      <c r="AD114" s="239" t="str">
        <f>IFERROR(VLOOKUP(AD112,'P1'!$B:$AP,31,FALSE),"")</f>
        <v/>
      </c>
      <c r="AE114" s="239" t="str">
        <f>IFERROR(VLOOKUP(AE112,'P1'!$B:$AP,31,FALSE),"")</f>
        <v/>
      </c>
      <c r="AF114" s="239" t="str">
        <f>IFERROR(VLOOKUP(AF112,'P1'!$B:$AP,31,FALSE),"")</f>
        <v/>
      </c>
      <c r="AG114" s="239" t="str">
        <f>IFERROR(VLOOKUP(AG112,'P1'!$B:$AP,31,FALSE),"")</f>
        <v/>
      </c>
      <c r="AH114" s="239" t="str">
        <f>IFERROR(VLOOKUP(AH112,'P1'!$B:$AP,31,FALSE),"")</f>
        <v/>
      </c>
      <c r="AI114" s="239" t="str">
        <f>IFERROR(VLOOKUP(AI112,'P1'!$B:$AP,31,FALSE),"")</f>
        <v/>
      </c>
      <c r="AJ114" s="239" t="str">
        <f>IFERROR(VLOOKUP(AJ112,'P1'!$B:$AP,31,FALSE),"")</f>
        <v/>
      </c>
      <c r="AK114" s="239" t="str">
        <f>IFERROR(VLOOKUP(AK112,'P1'!$B:$AP,31,FALSE),"")</f>
        <v/>
      </c>
      <c r="AL114" s="239" t="str">
        <f>IFERROR(VLOOKUP(AL112,'P1'!$B:$AP,31,FALSE),"")</f>
        <v/>
      </c>
      <c r="AM114" s="239" t="str">
        <f>IFERROR(VLOOKUP(AM112,'P1'!$B:$AP,31,FALSE),"")</f>
        <v/>
      </c>
      <c r="AN114" s="589"/>
      <c r="AO114" s="565"/>
      <c r="AP114" s="594"/>
      <c r="AQ114" s="595"/>
      <c r="AR114" s="565"/>
      <c r="AU114" s="487"/>
      <c r="AV114" s="487"/>
      <c r="AX114" s="487"/>
      <c r="AY114" s="487"/>
    </row>
    <row r="115" spans="1:51" ht="12" customHeight="1">
      <c r="A115" s="566">
        <v>32</v>
      </c>
      <c r="B115" s="569"/>
      <c r="C115" s="572"/>
      <c r="D115" s="575" t="s">
        <v>243</v>
      </c>
      <c r="E115" s="578"/>
      <c r="F115" s="581"/>
      <c r="G115" s="582"/>
      <c r="H115" s="236" t="s">
        <v>368</v>
      </c>
      <c r="I115" s="483"/>
      <c r="J115" s="483"/>
      <c r="K115" s="483"/>
      <c r="L115" s="483"/>
      <c r="M115" s="483"/>
      <c r="N115" s="483"/>
      <c r="O115" s="483"/>
      <c r="P115" s="483"/>
      <c r="Q115" s="483"/>
      <c r="R115" s="483"/>
      <c r="S115" s="483"/>
      <c r="T115" s="483"/>
      <c r="U115" s="483"/>
      <c r="V115" s="483"/>
      <c r="W115" s="483"/>
      <c r="X115" s="483"/>
      <c r="Y115" s="483"/>
      <c r="Z115" s="483"/>
      <c r="AA115" s="483"/>
      <c r="AB115" s="483"/>
      <c r="AC115" s="483"/>
      <c r="AD115" s="483"/>
      <c r="AE115" s="483"/>
      <c r="AF115" s="483"/>
      <c r="AG115" s="483"/>
      <c r="AH115" s="483"/>
      <c r="AI115" s="483"/>
      <c r="AJ115" s="483"/>
      <c r="AK115" s="483"/>
      <c r="AL115" s="483"/>
      <c r="AM115" s="483"/>
      <c r="AN115" s="587">
        <f>+SUM(I116:AM117)</f>
        <v>0</v>
      </c>
      <c r="AO115" s="563">
        <f>IF($AN$4="４週",AN115/4,AN115/(DAY(EOMONTH($I$20,0))/7))</f>
        <v>0</v>
      </c>
      <c r="AP115" s="590"/>
      <c r="AQ115" s="591"/>
      <c r="AR115" s="563" t="str">
        <f>IF(AN104="４週",AU116,AV116)</f>
        <v/>
      </c>
      <c r="AU115" s="485" t="s">
        <v>369</v>
      </c>
      <c r="AV115" s="485" t="s">
        <v>370</v>
      </c>
      <c r="AX115" s="485" t="s">
        <v>371</v>
      </c>
      <c r="AY115" s="485" t="s">
        <v>372</v>
      </c>
    </row>
    <row r="116" spans="1:51" ht="12" customHeight="1">
      <c r="A116" s="567"/>
      <c r="B116" s="570"/>
      <c r="C116" s="573"/>
      <c r="D116" s="576"/>
      <c r="E116" s="579"/>
      <c r="F116" s="583"/>
      <c r="G116" s="584"/>
      <c r="H116" s="238" t="s">
        <v>373</v>
      </c>
      <c r="I116" s="239" t="str">
        <f>IFERROR(VLOOKUP(I115,'P1'!$B:$AP,41,FALSE),"")</f>
        <v/>
      </c>
      <c r="J116" s="239" t="str">
        <f>IFERROR(VLOOKUP(J115,'P1'!$B:$AP,41,FALSE),"")</f>
        <v/>
      </c>
      <c r="K116" s="239" t="str">
        <f>IFERROR(VLOOKUP(K115,'P1'!$B:$AP,41,FALSE),"")</f>
        <v/>
      </c>
      <c r="L116" s="239" t="str">
        <f>IFERROR(VLOOKUP(L115,'P1'!$B:$AP,41,FALSE),"")</f>
        <v/>
      </c>
      <c r="M116" s="239" t="str">
        <f>IFERROR(VLOOKUP(M115,'P1'!$B:$AP,41,FALSE),"")</f>
        <v/>
      </c>
      <c r="N116" s="239" t="str">
        <f>IFERROR(VLOOKUP(N115,'P1'!$B:$AP,41,FALSE),"")</f>
        <v/>
      </c>
      <c r="O116" s="239" t="str">
        <f>IFERROR(VLOOKUP(O115,'P1'!$B:$AP,41,FALSE),"")</f>
        <v/>
      </c>
      <c r="P116" s="239" t="str">
        <f>IFERROR(VLOOKUP(P115,'P1'!$B:$AP,41,FALSE),"")</f>
        <v/>
      </c>
      <c r="Q116" s="239" t="str">
        <f>IFERROR(VLOOKUP(Q115,'P1'!$B:$AP,41,FALSE),"")</f>
        <v/>
      </c>
      <c r="R116" s="239" t="str">
        <f>IFERROR(VLOOKUP(R115,'P1'!$B:$AP,41,FALSE),"")</f>
        <v/>
      </c>
      <c r="S116" s="239" t="str">
        <f>IFERROR(VLOOKUP(S115,'P1'!$B:$AP,41,FALSE),"")</f>
        <v/>
      </c>
      <c r="T116" s="239" t="str">
        <f>IFERROR(VLOOKUP(T115,'P1'!$B:$AP,41,FALSE),"")</f>
        <v/>
      </c>
      <c r="U116" s="239" t="str">
        <f>IFERROR(VLOOKUP(U115,'P1'!$B:$AP,41,FALSE),"")</f>
        <v/>
      </c>
      <c r="V116" s="239" t="str">
        <f>IFERROR(VLOOKUP(V115,'P1'!$B:$AP,41,FALSE),"")</f>
        <v/>
      </c>
      <c r="W116" s="239" t="str">
        <f>IFERROR(VLOOKUP(W115,'P1'!$B:$AP,41,FALSE),"")</f>
        <v/>
      </c>
      <c r="X116" s="239" t="str">
        <f>IFERROR(VLOOKUP(X115,'P1'!$B:$AP,41,FALSE),"")</f>
        <v/>
      </c>
      <c r="Y116" s="239" t="str">
        <f>IFERROR(VLOOKUP(Y115,'P1'!$B:$AP,41,FALSE),"")</f>
        <v/>
      </c>
      <c r="Z116" s="239" t="str">
        <f>IFERROR(VLOOKUP(Z115,'P1'!$B:$AP,41,FALSE),"")</f>
        <v/>
      </c>
      <c r="AA116" s="239" t="str">
        <f>IFERROR(VLOOKUP(AA115,'P1'!$B:$AP,41,FALSE),"")</f>
        <v/>
      </c>
      <c r="AB116" s="239" t="str">
        <f>IFERROR(VLOOKUP(AB115,'P1'!$B:$AP,41,FALSE),"")</f>
        <v/>
      </c>
      <c r="AC116" s="239" t="str">
        <f>IFERROR(VLOOKUP(AC115,'P1'!$B:$AP,41,FALSE),"")</f>
        <v/>
      </c>
      <c r="AD116" s="239" t="str">
        <f>IFERROR(VLOOKUP(AD115,'P1'!$B:$AP,41,FALSE),"")</f>
        <v/>
      </c>
      <c r="AE116" s="239" t="str">
        <f>IFERROR(VLOOKUP(AE115,'P1'!$B:$AP,41,FALSE),"")</f>
        <v/>
      </c>
      <c r="AF116" s="239" t="str">
        <f>IFERROR(VLOOKUP(AF115,'P1'!$B:$AP,41,FALSE),"")</f>
        <v/>
      </c>
      <c r="AG116" s="239" t="str">
        <f>IFERROR(VLOOKUP(AG115,'P1'!$B:$AP,41,FALSE),"")</f>
        <v/>
      </c>
      <c r="AH116" s="239" t="str">
        <f>IFERROR(VLOOKUP(AH115,'P1'!$B:$AP,41,FALSE),"")</f>
        <v/>
      </c>
      <c r="AI116" s="239" t="str">
        <f>IFERROR(VLOOKUP(AI115,'P1'!$B:$AP,41,FALSE),"")</f>
        <v/>
      </c>
      <c r="AJ116" s="239" t="str">
        <f>IFERROR(VLOOKUP(AJ115,'P1'!$B:$AP,41,FALSE),"")</f>
        <v/>
      </c>
      <c r="AK116" s="239" t="str">
        <f>IFERROR(VLOOKUP(AK115,'P1'!$B:$AP,41,FALSE),"")</f>
        <v/>
      </c>
      <c r="AL116" s="239" t="str">
        <f>IFERROR(VLOOKUP(AL115,'P1'!$B:$AP,41,FALSE),"")</f>
        <v/>
      </c>
      <c r="AM116" s="239" t="str">
        <f>IFERROR(VLOOKUP(AM115,'P1'!$B:$AP,41,FALSE),"")</f>
        <v/>
      </c>
      <c r="AN116" s="588"/>
      <c r="AO116" s="564"/>
      <c r="AP116" s="592"/>
      <c r="AQ116" s="593"/>
      <c r="AR116" s="564"/>
      <c r="AU116" s="486" t="str">
        <f>IFERROR(IF($D115="□",ROUNDDOWN($AO115/$AK$7,1),ROUNDDOWN($AO115/$AK$9,1)),"")</f>
        <v/>
      </c>
      <c r="AV116" s="486" t="str">
        <f>IFERROR(IF($D115="□",ROUNDDOWN($AN115/$AO$7,1),ROUNDDOWN($AN115/$AO$9,1)),"")</f>
        <v/>
      </c>
      <c r="AX116" s="486" t="str">
        <f>IFERROR(IF($D115="□",(VLOOKUP(F115,'[8]ますた君 '!$C:$E,3,FALSE)/($AK$7*4)),(VLOOKUP(F115,'[8]ますた君 '!$C:$E,3,FALSE)/($AK$9*4))),"")</f>
        <v/>
      </c>
      <c r="AY116" s="486" t="str">
        <f>IFERROR(IF($D115="□",(VLOOKUP(F115,'[8]ますた君 '!$C:$E,3,FALSE)/$AO$7),(VLOOKUP(F115,'[8]ますた君 '!$C:$E,3,FALSE)/$AO$9)),"")</f>
        <v/>
      </c>
    </row>
    <row r="117" spans="1:51" ht="12" customHeight="1">
      <c r="A117" s="568"/>
      <c r="B117" s="571"/>
      <c r="C117" s="574"/>
      <c r="D117" s="577"/>
      <c r="E117" s="580"/>
      <c r="F117" s="585"/>
      <c r="G117" s="586"/>
      <c r="H117" s="241" t="s">
        <v>374</v>
      </c>
      <c r="I117" s="239" t="str">
        <f>IFERROR(VLOOKUP(I115,'P1'!$B:$AP,31,FALSE),"")</f>
        <v/>
      </c>
      <c r="J117" s="239" t="str">
        <f>IFERROR(VLOOKUP(J115,'P1'!$B:$AP,31,FALSE),"")</f>
        <v/>
      </c>
      <c r="K117" s="239" t="str">
        <f>IFERROR(VLOOKUP(K115,'P1'!$B:$AP,31,FALSE),"")</f>
        <v/>
      </c>
      <c r="L117" s="239" t="str">
        <f>IFERROR(VLOOKUP(L115,'P1'!$B:$AP,31,FALSE),"")</f>
        <v/>
      </c>
      <c r="M117" s="239" t="str">
        <f>IFERROR(VLOOKUP(M115,'P1'!$B:$AP,31,FALSE),"")</f>
        <v/>
      </c>
      <c r="N117" s="239" t="str">
        <f>IFERROR(VLOOKUP(N115,'P1'!$B:$AP,31,FALSE),"")</f>
        <v/>
      </c>
      <c r="O117" s="239" t="str">
        <f>IFERROR(VLOOKUP(O115,'P1'!$B:$AP,31,FALSE),"")</f>
        <v/>
      </c>
      <c r="P117" s="239" t="str">
        <f>IFERROR(VLOOKUP(P115,'P1'!$B:$AP,31,FALSE),"")</f>
        <v/>
      </c>
      <c r="Q117" s="239" t="str">
        <f>IFERROR(VLOOKUP(Q115,'P1'!$B:$AP,31,FALSE),"")</f>
        <v/>
      </c>
      <c r="R117" s="239" t="str">
        <f>IFERROR(VLOOKUP(R115,'P1'!$B:$AP,31,FALSE),"")</f>
        <v/>
      </c>
      <c r="S117" s="239" t="str">
        <f>IFERROR(VLOOKUP(S115,'P1'!$B:$AP,31,FALSE),"")</f>
        <v/>
      </c>
      <c r="T117" s="239" t="str">
        <f>IFERROR(VLOOKUP(T115,'P1'!$B:$AP,31,FALSE),"")</f>
        <v/>
      </c>
      <c r="U117" s="239" t="str">
        <f>IFERROR(VLOOKUP(U115,'P1'!$B:$AP,31,FALSE),"")</f>
        <v/>
      </c>
      <c r="V117" s="239" t="str">
        <f>IFERROR(VLOOKUP(V115,'P1'!$B:$AP,31,FALSE),"")</f>
        <v/>
      </c>
      <c r="W117" s="239" t="str">
        <f>IFERROR(VLOOKUP(W115,'P1'!$B:$AP,31,FALSE),"")</f>
        <v/>
      </c>
      <c r="X117" s="239" t="str">
        <f>IFERROR(VLOOKUP(X115,'P1'!$B:$AP,31,FALSE),"")</f>
        <v/>
      </c>
      <c r="Y117" s="239" t="str">
        <f>IFERROR(VLOOKUP(Y115,'P1'!$B:$AP,31,FALSE),"")</f>
        <v/>
      </c>
      <c r="Z117" s="239" t="str">
        <f>IFERROR(VLOOKUP(Z115,'P1'!$B:$AP,31,FALSE),"")</f>
        <v/>
      </c>
      <c r="AA117" s="239" t="str">
        <f>IFERROR(VLOOKUP(AA115,'P1'!$B:$AP,31,FALSE),"")</f>
        <v/>
      </c>
      <c r="AB117" s="239" t="str">
        <f>IFERROR(VLOOKUP(AB115,'P1'!$B:$AP,31,FALSE),"")</f>
        <v/>
      </c>
      <c r="AC117" s="239" t="str">
        <f>IFERROR(VLOOKUP(AC115,'P1'!$B:$AP,31,FALSE),"")</f>
        <v/>
      </c>
      <c r="AD117" s="239" t="str">
        <f>IFERROR(VLOOKUP(AD115,'P1'!$B:$AP,31,FALSE),"")</f>
        <v/>
      </c>
      <c r="AE117" s="239" t="str">
        <f>IFERROR(VLOOKUP(AE115,'P1'!$B:$AP,31,FALSE),"")</f>
        <v/>
      </c>
      <c r="AF117" s="239" t="str">
        <f>IFERROR(VLOOKUP(AF115,'P1'!$B:$AP,31,FALSE),"")</f>
        <v/>
      </c>
      <c r="AG117" s="239" t="str">
        <f>IFERROR(VLOOKUP(AG115,'P1'!$B:$AP,31,FALSE),"")</f>
        <v/>
      </c>
      <c r="AH117" s="239" t="str">
        <f>IFERROR(VLOOKUP(AH115,'P1'!$B:$AP,31,FALSE),"")</f>
        <v/>
      </c>
      <c r="AI117" s="239" t="str">
        <f>IFERROR(VLOOKUP(AI115,'P1'!$B:$AP,31,FALSE),"")</f>
        <v/>
      </c>
      <c r="AJ117" s="239" t="str">
        <f>IFERROR(VLOOKUP(AJ115,'P1'!$B:$AP,31,FALSE),"")</f>
        <v/>
      </c>
      <c r="AK117" s="239" t="str">
        <f>IFERROR(VLOOKUP(AK115,'P1'!$B:$AP,31,FALSE),"")</f>
        <v/>
      </c>
      <c r="AL117" s="239" t="str">
        <f>IFERROR(VLOOKUP(AL115,'P1'!$B:$AP,31,FALSE),"")</f>
        <v/>
      </c>
      <c r="AM117" s="239" t="str">
        <f>IFERROR(VLOOKUP(AM115,'P1'!$B:$AP,31,FALSE),"")</f>
        <v/>
      </c>
      <c r="AN117" s="589"/>
      <c r="AO117" s="565"/>
      <c r="AP117" s="594"/>
      <c r="AQ117" s="595"/>
      <c r="AR117" s="565"/>
      <c r="AU117" s="487"/>
      <c r="AV117" s="487"/>
      <c r="AX117" s="487"/>
      <c r="AY117" s="487"/>
    </row>
    <row r="118" spans="1:51" ht="12" customHeight="1">
      <c r="A118" s="566">
        <v>33</v>
      </c>
      <c r="B118" s="569"/>
      <c r="C118" s="572"/>
      <c r="D118" s="575" t="s">
        <v>243</v>
      </c>
      <c r="E118" s="578"/>
      <c r="F118" s="581"/>
      <c r="G118" s="582"/>
      <c r="H118" s="236" t="s">
        <v>368</v>
      </c>
      <c r="I118" s="483"/>
      <c r="J118" s="483"/>
      <c r="K118" s="483"/>
      <c r="L118" s="483"/>
      <c r="M118" s="483"/>
      <c r="N118" s="483"/>
      <c r="O118" s="483"/>
      <c r="P118" s="483"/>
      <c r="Q118" s="483"/>
      <c r="R118" s="483"/>
      <c r="S118" s="483"/>
      <c r="T118" s="483"/>
      <c r="U118" s="483"/>
      <c r="V118" s="483"/>
      <c r="W118" s="483"/>
      <c r="X118" s="483"/>
      <c r="Y118" s="483"/>
      <c r="Z118" s="483"/>
      <c r="AA118" s="483"/>
      <c r="AB118" s="483"/>
      <c r="AC118" s="483"/>
      <c r="AD118" s="483"/>
      <c r="AE118" s="483"/>
      <c r="AF118" s="483"/>
      <c r="AG118" s="483"/>
      <c r="AH118" s="483"/>
      <c r="AI118" s="483"/>
      <c r="AJ118" s="483"/>
      <c r="AK118" s="483"/>
      <c r="AL118" s="483"/>
      <c r="AM118" s="483"/>
      <c r="AN118" s="587">
        <f>+SUM(I119:AM120)</f>
        <v>0</v>
      </c>
      <c r="AO118" s="563">
        <f>IF($AN$4="４週",AN118/4,AN118/(DAY(EOMONTH($I$20,0))/7))</f>
        <v>0</v>
      </c>
      <c r="AP118" s="590"/>
      <c r="AQ118" s="591"/>
      <c r="AR118" s="563" t="str">
        <f>IF(AN107="４週",AU119,AV119)</f>
        <v/>
      </c>
      <c r="AU118" s="485" t="s">
        <v>369</v>
      </c>
      <c r="AV118" s="485" t="s">
        <v>370</v>
      </c>
      <c r="AX118" s="485" t="s">
        <v>371</v>
      </c>
      <c r="AY118" s="485" t="s">
        <v>372</v>
      </c>
    </row>
    <row r="119" spans="1:51" ht="12" customHeight="1">
      <c r="A119" s="567"/>
      <c r="B119" s="570"/>
      <c r="C119" s="573"/>
      <c r="D119" s="576"/>
      <c r="E119" s="579"/>
      <c r="F119" s="583"/>
      <c r="G119" s="584"/>
      <c r="H119" s="238" t="s">
        <v>373</v>
      </c>
      <c r="I119" s="239" t="str">
        <f>IFERROR(VLOOKUP(I118,'P1'!$B:$AP,41,FALSE),"")</f>
        <v/>
      </c>
      <c r="J119" s="239" t="str">
        <f>IFERROR(VLOOKUP(J118,'P1'!$B:$AP,41,FALSE),"")</f>
        <v/>
      </c>
      <c r="K119" s="239" t="str">
        <f>IFERROR(VLOOKUP(K118,'P1'!$B:$AP,41,FALSE),"")</f>
        <v/>
      </c>
      <c r="L119" s="239" t="str">
        <f>IFERROR(VLOOKUP(L118,'P1'!$B:$AP,41,FALSE),"")</f>
        <v/>
      </c>
      <c r="M119" s="239" t="str">
        <f>IFERROR(VLOOKUP(M118,'P1'!$B:$AP,41,FALSE),"")</f>
        <v/>
      </c>
      <c r="N119" s="239" t="str">
        <f>IFERROR(VLOOKUP(N118,'P1'!$B:$AP,41,FALSE),"")</f>
        <v/>
      </c>
      <c r="O119" s="239" t="str">
        <f>IFERROR(VLOOKUP(O118,'P1'!$B:$AP,41,FALSE),"")</f>
        <v/>
      </c>
      <c r="P119" s="239" t="str">
        <f>IFERROR(VLOOKUP(P118,'P1'!$B:$AP,41,FALSE),"")</f>
        <v/>
      </c>
      <c r="Q119" s="239" t="str">
        <f>IFERROR(VLOOKUP(Q118,'P1'!$B:$AP,41,FALSE),"")</f>
        <v/>
      </c>
      <c r="R119" s="239" t="str">
        <f>IFERROR(VLOOKUP(R118,'P1'!$B:$AP,41,FALSE),"")</f>
        <v/>
      </c>
      <c r="S119" s="239" t="str">
        <f>IFERROR(VLOOKUP(S118,'P1'!$B:$AP,41,FALSE),"")</f>
        <v/>
      </c>
      <c r="T119" s="239" t="str">
        <f>IFERROR(VLOOKUP(T118,'P1'!$B:$AP,41,FALSE),"")</f>
        <v/>
      </c>
      <c r="U119" s="239" t="str">
        <f>IFERROR(VLOOKUP(U118,'P1'!$B:$AP,41,FALSE),"")</f>
        <v/>
      </c>
      <c r="V119" s="239" t="str">
        <f>IFERROR(VLOOKUP(V118,'P1'!$B:$AP,41,FALSE),"")</f>
        <v/>
      </c>
      <c r="W119" s="239" t="str">
        <f>IFERROR(VLOOKUP(W118,'P1'!$B:$AP,41,FALSE),"")</f>
        <v/>
      </c>
      <c r="X119" s="239" t="str">
        <f>IFERROR(VLOOKUP(X118,'P1'!$B:$AP,41,FALSE),"")</f>
        <v/>
      </c>
      <c r="Y119" s="239" t="str">
        <f>IFERROR(VLOOKUP(Y118,'P1'!$B:$AP,41,FALSE),"")</f>
        <v/>
      </c>
      <c r="Z119" s="239" t="str">
        <f>IFERROR(VLOOKUP(Z118,'P1'!$B:$AP,41,FALSE),"")</f>
        <v/>
      </c>
      <c r="AA119" s="239" t="str">
        <f>IFERROR(VLOOKUP(AA118,'P1'!$B:$AP,41,FALSE),"")</f>
        <v/>
      </c>
      <c r="AB119" s="239" t="str">
        <f>IFERROR(VLOOKUP(AB118,'P1'!$B:$AP,41,FALSE),"")</f>
        <v/>
      </c>
      <c r="AC119" s="239" t="str">
        <f>IFERROR(VLOOKUP(AC118,'P1'!$B:$AP,41,FALSE),"")</f>
        <v/>
      </c>
      <c r="AD119" s="239" t="str">
        <f>IFERROR(VLOOKUP(AD118,'P1'!$B:$AP,41,FALSE),"")</f>
        <v/>
      </c>
      <c r="AE119" s="239" t="str">
        <f>IFERROR(VLOOKUP(AE118,'P1'!$B:$AP,41,FALSE),"")</f>
        <v/>
      </c>
      <c r="AF119" s="239" t="str">
        <f>IFERROR(VLOOKUP(AF118,'P1'!$B:$AP,41,FALSE),"")</f>
        <v/>
      </c>
      <c r="AG119" s="239" t="str">
        <f>IFERROR(VLOOKUP(AG118,'P1'!$B:$AP,41,FALSE),"")</f>
        <v/>
      </c>
      <c r="AH119" s="239" t="str">
        <f>IFERROR(VLOOKUP(AH118,'P1'!$B:$AP,41,FALSE),"")</f>
        <v/>
      </c>
      <c r="AI119" s="239" t="str">
        <f>IFERROR(VLOOKUP(AI118,'P1'!$B:$AP,41,FALSE),"")</f>
        <v/>
      </c>
      <c r="AJ119" s="239" t="str">
        <f>IFERROR(VLOOKUP(AJ118,'P1'!$B:$AP,41,FALSE),"")</f>
        <v/>
      </c>
      <c r="AK119" s="239" t="str">
        <f>IFERROR(VLOOKUP(AK118,'P1'!$B:$AP,41,FALSE),"")</f>
        <v/>
      </c>
      <c r="AL119" s="239" t="str">
        <f>IFERROR(VLOOKUP(AL118,'P1'!$B:$AP,41,FALSE),"")</f>
        <v/>
      </c>
      <c r="AM119" s="239" t="str">
        <f>IFERROR(VLOOKUP(AM118,'P1'!$B:$AP,41,FALSE),"")</f>
        <v/>
      </c>
      <c r="AN119" s="588"/>
      <c r="AO119" s="564"/>
      <c r="AP119" s="592"/>
      <c r="AQ119" s="593"/>
      <c r="AR119" s="564"/>
      <c r="AU119" s="486" t="str">
        <f>IFERROR(IF($D118="□",ROUNDDOWN($AO118/$AK$7,1),ROUNDDOWN($AO118/$AK$9,1)),"")</f>
        <v/>
      </c>
      <c r="AV119" s="486" t="str">
        <f>IFERROR(IF($D118="□",ROUNDDOWN($AN118/$AO$7,1),ROUNDDOWN($AN118/$AO$9,1)),"")</f>
        <v/>
      </c>
      <c r="AX119" s="486" t="str">
        <f>IFERROR(IF($D118="□",(VLOOKUP(F118,'[8]ますた君 '!$C:$E,3,FALSE)/($AK$7*4)),(VLOOKUP(F118,'[8]ますた君 '!$C:$E,3,FALSE)/($AK$9*4))),"")</f>
        <v/>
      </c>
      <c r="AY119" s="486" t="str">
        <f>IFERROR(IF($D118="□",(VLOOKUP(F118,'[8]ますた君 '!$C:$E,3,FALSE)/$AO$7),(VLOOKUP(F118,'[8]ますた君 '!$C:$E,3,FALSE)/$AO$9)),"")</f>
        <v/>
      </c>
    </row>
    <row r="120" spans="1:51" ht="12" customHeight="1">
      <c r="A120" s="568"/>
      <c r="B120" s="571"/>
      <c r="C120" s="574"/>
      <c r="D120" s="577"/>
      <c r="E120" s="580"/>
      <c r="F120" s="585"/>
      <c r="G120" s="586"/>
      <c r="H120" s="241" t="s">
        <v>374</v>
      </c>
      <c r="I120" s="239" t="str">
        <f>IFERROR(VLOOKUP(I118,'P1'!$B:$AP,31,FALSE),"")</f>
        <v/>
      </c>
      <c r="J120" s="239" t="str">
        <f>IFERROR(VLOOKUP(J118,'P1'!$B:$AP,31,FALSE),"")</f>
        <v/>
      </c>
      <c r="K120" s="239" t="str">
        <f>IFERROR(VLOOKUP(K118,'P1'!$B:$AP,31,FALSE),"")</f>
        <v/>
      </c>
      <c r="L120" s="239" t="str">
        <f>IFERROR(VLOOKUP(L118,'P1'!$B:$AP,31,FALSE),"")</f>
        <v/>
      </c>
      <c r="M120" s="239" t="str">
        <f>IFERROR(VLOOKUP(M118,'P1'!$B:$AP,31,FALSE),"")</f>
        <v/>
      </c>
      <c r="N120" s="239" t="str">
        <f>IFERROR(VLOOKUP(N118,'P1'!$B:$AP,31,FALSE),"")</f>
        <v/>
      </c>
      <c r="O120" s="239" t="str">
        <f>IFERROR(VLOOKUP(O118,'P1'!$B:$AP,31,FALSE),"")</f>
        <v/>
      </c>
      <c r="P120" s="239" t="str">
        <f>IFERROR(VLOOKUP(P118,'P1'!$B:$AP,31,FALSE),"")</f>
        <v/>
      </c>
      <c r="Q120" s="239" t="str">
        <f>IFERROR(VLOOKUP(Q118,'P1'!$B:$AP,31,FALSE),"")</f>
        <v/>
      </c>
      <c r="R120" s="239" t="str">
        <f>IFERROR(VLOOKUP(R118,'P1'!$B:$AP,31,FALSE),"")</f>
        <v/>
      </c>
      <c r="S120" s="239" t="str">
        <f>IFERROR(VLOOKUP(S118,'P1'!$B:$AP,31,FALSE),"")</f>
        <v/>
      </c>
      <c r="T120" s="239" t="str">
        <f>IFERROR(VLOOKUP(T118,'P1'!$B:$AP,31,FALSE),"")</f>
        <v/>
      </c>
      <c r="U120" s="239" t="str">
        <f>IFERROR(VLOOKUP(U118,'P1'!$B:$AP,31,FALSE),"")</f>
        <v/>
      </c>
      <c r="V120" s="239" t="str">
        <f>IFERROR(VLOOKUP(V118,'P1'!$B:$AP,31,FALSE),"")</f>
        <v/>
      </c>
      <c r="W120" s="239" t="str">
        <f>IFERROR(VLOOKUP(W118,'P1'!$B:$AP,31,FALSE),"")</f>
        <v/>
      </c>
      <c r="X120" s="239" t="str">
        <f>IFERROR(VLOOKUP(X118,'P1'!$B:$AP,31,FALSE),"")</f>
        <v/>
      </c>
      <c r="Y120" s="239" t="str">
        <f>IFERROR(VLOOKUP(Y118,'P1'!$B:$AP,31,FALSE),"")</f>
        <v/>
      </c>
      <c r="Z120" s="239" t="str">
        <f>IFERROR(VLOOKUP(Z118,'P1'!$B:$AP,31,FALSE),"")</f>
        <v/>
      </c>
      <c r="AA120" s="239" t="str">
        <f>IFERROR(VLOOKUP(AA118,'P1'!$B:$AP,31,FALSE),"")</f>
        <v/>
      </c>
      <c r="AB120" s="239" t="str">
        <f>IFERROR(VLOOKUP(AB118,'P1'!$B:$AP,31,FALSE),"")</f>
        <v/>
      </c>
      <c r="AC120" s="239" t="str">
        <f>IFERROR(VLOOKUP(AC118,'P1'!$B:$AP,31,FALSE),"")</f>
        <v/>
      </c>
      <c r="AD120" s="239" t="str">
        <f>IFERROR(VLOOKUP(AD118,'P1'!$B:$AP,31,FALSE),"")</f>
        <v/>
      </c>
      <c r="AE120" s="239" t="str">
        <f>IFERROR(VLOOKUP(AE118,'P1'!$B:$AP,31,FALSE),"")</f>
        <v/>
      </c>
      <c r="AF120" s="239" t="str">
        <f>IFERROR(VLOOKUP(AF118,'P1'!$B:$AP,31,FALSE),"")</f>
        <v/>
      </c>
      <c r="AG120" s="239" t="str">
        <f>IFERROR(VLOOKUP(AG118,'P1'!$B:$AP,31,FALSE),"")</f>
        <v/>
      </c>
      <c r="AH120" s="239" t="str">
        <f>IFERROR(VLOOKUP(AH118,'P1'!$B:$AP,31,FALSE),"")</f>
        <v/>
      </c>
      <c r="AI120" s="239" t="str">
        <f>IFERROR(VLOOKUP(AI118,'P1'!$B:$AP,31,FALSE),"")</f>
        <v/>
      </c>
      <c r="AJ120" s="239" t="str">
        <f>IFERROR(VLOOKUP(AJ118,'P1'!$B:$AP,31,FALSE),"")</f>
        <v/>
      </c>
      <c r="AK120" s="239" t="str">
        <f>IFERROR(VLOOKUP(AK118,'P1'!$B:$AP,31,FALSE),"")</f>
        <v/>
      </c>
      <c r="AL120" s="239" t="str">
        <f>IFERROR(VLOOKUP(AL118,'P1'!$B:$AP,31,FALSE),"")</f>
        <v/>
      </c>
      <c r="AM120" s="239" t="str">
        <f>IFERROR(VLOOKUP(AM118,'P1'!$B:$AP,31,FALSE),"")</f>
        <v/>
      </c>
      <c r="AN120" s="589"/>
      <c r="AO120" s="565"/>
      <c r="AP120" s="594"/>
      <c r="AQ120" s="595"/>
      <c r="AR120" s="565"/>
      <c r="AU120" s="487"/>
      <c r="AV120" s="487"/>
      <c r="AX120" s="487"/>
      <c r="AY120" s="487"/>
    </row>
    <row r="121" spans="1:51" ht="12" customHeight="1">
      <c r="A121" s="566">
        <v>34</v>
      </c>
      <c r="B121" s="569"/>
      <c r="C121" s="572"/>
      <c r="D121" s="575" t="s">
        <v>243</v>
      </c>
      <c r="E121" s="578"/>
      <c r="F121" s="581"/>
      <c r="G121" s="582"/>
      <c r="H121" s="236" t="s">
        <v>368</v>
      </c>
      <c r="I121" s="483"/>
      <c r="J121" s="483"/>
      <c r="K121" s="483"/>
      <c r="L121" s="483"/>
      <c r="M121" s="483"/>
      <c r="N121" s="483"/>
      <c r="O121" s="483"/>
      <c r="P121" s="483"/>
      <c r="Q121" s="483"/>
      <c r="R121" s="483"/>
      <c r="S121" s="483"/>
      <c r="T121" s="483"/>
      <c r="U121" s="483"/>
      <c r="V121" s="483"/>
      <c r="W121" s="483"/>
      <c r="X121" s="483"/>
      <c r="Y121" s="483"/>
      <c r="Z121" s="483"/>
      <c r="AA121" s="483"/>
      <c r="AB121" s="483"/>
      <c r="AC121" s="483"/>
      <c r="AD121" s="483"/>
      <c r="AE121" s="483"/>
      <c r="AF121" s="483"/>
      <c r="AG121" s="483"/>
      <c r="AH121" s="483"/>
      <c r="AI121" s="483"/>
      <c r="AJ121" s="483"/>
      <c r="AK121" s="483"/>
      <c r="AL121" s="483"/>
      <c r="AM121" s="483"/>
      <c r="AN121" s="587">
        <f>+SUM(I122:AM123)</f>
        <v>0</v>
      </c>
      <c r="AO121" s="563">
        <f>IF($AN$4="４週",AN121/4,AN121/(DAY(EOMONTH($I$20,0))/7))</f>
        <v>0</v>
      </c>
      <c r="AP121" s="590"/>
      <c r="AQ121" s="591"/>
      <c r="AR121" s="563" t="str">
        <f>IF(AN110="４週",AU122,AV122)</f>
        <v/>
      </c>
      <c r="AU121" s="485" t="s">
        <v>369</v>
      </c>
      <c r="AV121" s="485" t="s">
        <v>370</v>
      </c>
      <c r="AX121" s="485" t="s">
        <v>371</v>
      </c>
      <c r="AY121" s="485" t="s">
        <v>372</v>
      </c>
    </row>
    <row r="122" spans="1:51" ht="12" customHeight="1">
      <c r="A122" s="567"/>
      <c r="B122" s="570"/>
      <c r="C122" s="573"/>
      <c r="D122" s="576"/>
      <c r="E122" s="579"/>
      <c r="F122" s="583"/>
      <c r="G122" s="584"/>
      <c r="H122" s="238" t="s">
        <v>373</v>
      </c>
      <c r="I122" s="239" t="str">
        <f>IFERROR(VLOOKUP(I121,'P1'!$B:$AP,41,FALSE),"")</f>
        <v/>
      </c>
      <c r="J122" s="239" t="str">
        <f>IFERROR(VLOOKUP(J121,'P1'!$B:$AP,41,FALSE),"")</f>
        <v/>
      </c>
      <c r="K122" s="239" t="str">
        <f>IFERROR(VLOOKUP(K121,'P1'!$B:$AP,41,FALSE),"")</f>
        <v/>
      </c>
      <c r="L122" s="239" t="str">
        <f>IFERROR(VLOOKUP(L121,'P1'!$B:$AP,41,FALSE),"")</f>
        <v/>
      </c>
      <c r="M122" s="239" t="str">
        <f>IFERROR(VLOOKUP(M121,'P1'!$B:$AP,41,FALSE),"")</f>
        <v/>
      </c>
      <c r="N122" s="239" t="str">
        <f>IFERROR(VLOOKUP(N121,'P1'!$B:$AP,41,FALSE),"")</f>
        <v/>
      </c>
      <c r="O122" s="239" t="str">
        <f>IFERROR(VLOOKUP(O121,'P1'!$B:$AP,41,FALSE),"")</f>
        <v/>
      </c>
      <c r="P122" s="239" t="str">
        <f>IFERROR(VLOOKUP(P121,'P1'!$B:$AP,41,FALSE),"")</f>
        <v/>
      </c>
      <c r="Q122" s="239" t="str">
        <f>IFERROR(VLOOKUP(Q121,'P1'!$B:$AP,41,FALSE),"")</f>
        <v/>
      </c>
      <c r="R122" s="239" t="str">
        <f>IFERROR(VLOOKUP(R121,'P1'!$B:$AP,41,FALSE),"")</f>
        <v/>
      </c>
      <c r="S122" s="239" t="str">
        <f>IFERROR(VLOOKUP(S121,'P1'!$B:$AP,41,FALSE),"")</f>
        <v/>
      </c>
      <c r="T122" s="239" t="str">
        <f>IFERROR(VLOOKUP(T121,'P1'!$B:$AP,41,FALSE),"")</f>
        <v/>
      </c>
      <c r="U122" s="239" t="str">
        <f>IFERROR(VLOOKUP(U121,'P1'!$B:$AP,41,FALSE),"")</f>
        <v/>
      </c>
      <c r="V122" s="239" t="str">
        <f>IFERROR(VLOOKUP(V121,'P1'!$B:$AP,41,FALSE),"")</f>
        <v/>
      </c>
      <c r="W122" s="239" t="str">
        <f>IFERROR(VLOOKUP(W121,'P1'!$B:$AP,41,FALSE),"")</f>
        <v/>
      </c>
      <c r="X122" s="239" t="str">
        <f>IFERROR(VLOOKUP(X121,'P1'!$B:$AP,41,FALSE),"")</f>
        <v/>
      </c>
      <c r="Y122" s="239" t="str">
        <f>IFERROR(VLOOKUP(Y121,'P1'!$B:$AP,41,FALSE),"")</f>
        <v/>
      </c>
      <c r="Z122" s="239" t="str">
        <f>IFERROR(VLOOKUP(Z121,'P1'!$B:$AP,41,FALSE),"")</f>
        <v/>
      </c>
      <c r="AA122" s="239" t="str">
        <f>IFERROR(VLOOKUP(AA121,'P1'!$B:$AP,41,FALSE),"")</f>
        <v/>
      </c>
      <c r="AB122" s="239" t="str">
        <f>IFERROR(VLOOKUP(AB121,'P1'!$B:$AP,41,FALSE),"")</f>
        <v/>
      </c>
      <c r="AC122" s="239" t="str">
        <f>IFERROR(VLOOKUP(AC121,'P1'!$B:$AP,41,FALSE),"")</f>
        <v/>
      </c>
      <c r="AD122" s="239" t="str">
        <f>IFERROR(VLOOKUP(AD121,'P1'!$B:$AP,41,FALSE),"")</f>
        <v/>
      </c>
      <c r="AE122" s="239" t="str">
        <f>IFERROR(VLOOKUP(AE121,'P1'!$B:$AP,41,FALSE),"")</f>
        <v/>
      </c>
      <c r="AF122" s="239" t="str">
        <f>IFERROR(VLOOKUP(AF121,'P1'!$B:$AP,41,FALSE),"")</f>
        <v/>
      </c>
      <c r="AG122" s="239" t="str">
        <f>IFERROR(VLOOKUP(AG121,'P1'!$B:$AP,41,FALSE),"")</f>
        <v/>
      </c>
      <c r="AH122" s="239" t="str">
        <f>IFERROR(VLOOKUP(AH121,'P1'!$B:$AP,41,FALSE),"")</f>
        <v/>
      </c>
      <c r="AI122" s="239" t="str">
        <f>IFERROR(VLOOKUP(AI121,'P1'!$B:$AP,41,FALSE),"")</f>
        <v/>
      </c>
      <c r="AJ122" s="239" t="str">
        <f>IFERROR(VLOOKUP(AJ121,'P1'!$B:$AP,41,FALSE),"")</f>
        <v/>
      </c>
      <c r="AK122" s="239" t="str">
        <f>IFERROR(VLOOKUP(AK121,'P1'!$B:$AP,41,FALSE),"")</f>
        <v/>
      </c>
      <c r="AL122" s="239" t="str">
        <f>IFERROR(VLOOKUP(AL121,'P1'!$B:$AP,41,FALSE),"")</f>
        <v/>
      </c>
      <c r="AM122" s="239" t="str">
        <f>IFERROR(VLOOKUP(AM121,'P1'!$B:$AP,41,FALSE),"")</f>
        <v/>
      </c>
      <c r="AN122" s="588"/>
      <c r="AO122" s="564"/>
      <c r="AP122" s="592"/>
      <c r="AQ122" s="593"/>
      <c r="AR122" s="564"/>
      <c r="AU122" s="486" t="str">
        <f>IFERROR(IF($D121="□",ROUNDDOWN($AO121/$AK$7,1),ROUNDDOWN($AO121/$AK$9,1)),"")</f>
        <v/>
      </c>
      <c r="AV122" s="486" t="str">
        <f>IFERROR(IF($D121="□",ROUNDDOWN($AN121/$AO$7,1),ROUNDDOWN($AN121/$AO$9,1)),"")</f>
        <v/>
      </c>
      <c r="AX122" s="486" t="str">
        <f>IFERROR(IF($D121="□",(VLOOKUP(F121,'[8]ますた君 '!$C:$E,3,FALSE)/($AK$7*4)),(VLOOKUP(F121,'[8]ますた君 '!$C:$E,3,FALSE)/($AK$9*4))),"")</f>
        <v/>
      </c>
      <c r="AY122" s="486" t="str">
        <f>IFERROR(IF($D121="□",(VLOOKUP(F121,'[8]ますた君 '!$C:$E,3,FALSE)/$AO$7),(VLOOKUP(F121,'[8]ますた君 '!$C:$E,3,FALSE)/$AO$9)),"")</f>
        <v/>
      </c>
    </row>
    <row r="123" spans="1:51" ht="12" customHeight="1">
      <c r="A123" s="568"/>
      <c r="B123" s="571"/>
      <c r="C123" s="574"/>
      <c r="D123" s="577"/>
      <c r="E123" s="580"/>
      <c r="F123" s="585"/>
      <c r="G123" s="586"/>
      <c r="H123" s="241" t="s">
        <v>374</v>
      </c>
      <c r="I123" s="243" t="str">
        <f>IFERROR(VLOOKUP(I121,'P1'!$B:$AP,31,FALSE),"")</f>
        <v/>
      </c>
      <c r="J123" s="239" t="str">
        <f>IFERROR(VLOOKUP(J121,'P1'!$B:$AP,31,FALSE),"")</f>
        <v/>
      </c>
      <c r="K123" s="239" t="str">
        <f>IFERROR(VLOOKUP(K121,'P1'!$B:$AP,31,FALSE),"")</f>
        <v/>
      </c>
      <c r="L123" s="239" t="str">
        <f>IFERROR(VLOOKUP(L121,'P1'!$B:$AP,31,FALSE),"")</f>
        <v/>
      </c>
      <c r="M123" s="239" t="str">
        <f>IFERROR(VLOOKUP(M121,'P1'!$B:$AP,31,FALSE),"")</f>
        <v/>
      </c>
      <c r="N123" s="239" t="str">
        <f>IFERROR(VLOOKUP(N121,'P1'!$B:$AP,31,FALSE),"")</f>
        <v/>
      </c>
      <c r="O123" s="239" t="str">
        <f>IFERROR(VLOOKUP(O121,'P1'!$B:$AP,31,FALSE),"")</f>
        <v/>
      </c>
      <c r="P123" s="239" t="str">
        <f>IFERROR(VLOOKUP(P121,'P1'!$B:$AP,31,FALSE),"")</f>
        <v/>
      </c>
      <c r="Q123" s="239" t="str">
        <f>IFERROR(VLOOKUP(Q121,'P1'!$B:$AP,31,FALSE),"")</f>
        <v/>
      </c>
      <c r="R123" s="239" t="str">
        <f>IFERROR(VLOOKUP(R121,'P1'!$B:$AP,31,FALSE),"")</f>
        <v/>
      </c>
      <c r="S123" s="239" t="str">
        <f>IFERROR(VLOOKUP(S121,'P1'!$B:$AP,31,FALSE),"")</f>
        <v/>
      </c>
      <c r="T123" s="239" t="str">
        <f>IFERROR(VLOOKUP(T121,'P1'!$B:$AP,31,FALSE),"")</f>
        <v/>
      </c>
      <c r="U123" s="239" t="str">
        <f>IFERROR(VLOOKUP(U121,'P1'!$B:$AP,31,FALSE),"")</f>
        <v/>
      </c>
      <c r="V123" s="239" t="str">
        <f>IFERROR(VLOOKUP(V121,'P1'!$B:$AP,31,FALSE),"")</f>
        <v/>
      </c>
      <c r="W123" s="239" t="str">
        <f>IFERROR(VLOOKUP(W121,'P1'!$B:$AP,31,FALSE),"")</f>
        <v/>
      </c>
      <c r="X123" s="239" t="str">
        <f>IFERROR(VLOOKUP(X121,'P1'!$B:$AP,31,FALSE),"")</f>
        <v/>
      </c>
      <c r="Y123" s="239" t="str">
        <f>IFERROR(VLOOKUP(Y121,'P1'!$B:$AP,31,FALSE),"")</f>
        <v/>
      </c>
      <c r="Z123" s="239" t="str">
        <f>IFERROR(VLOOKUP(Z121,'P1'!$B:$AP,31,FALSE),"")</f>
        <v/>
      </c>
      <c r="AA123" s="239" t="str">
        <f>IFERROR(VLOOKUP(AA121,'P1'!$B:$AP,31,FALSE),"")</f>
        <v/>
      </c>
      <c r="AB123" s="239" t="str">
        <f>IFERROR(VLOOKUP(AB121,'P1'!$B:$AP,31,FALSE),"")</f>
        <v/>
      </c>
      <c r="AC123" s="239" t="str">
        <f>IFERROR(VLOOKUP(AC121,'P1'!$B:$AP,31,FALSE),"")</f>
        <v/>
      </c>
      <c r="AD123" s="239" t="str">
        <f>IFERROR(VLOOKUP(AD121,'P1'!$B:$AP,31,FALSE),"")</f>
        <v/>
      </c>
      <c r="AE123" s="239" t="str">
        <f>IFERROR(VLOOKUP(AE121,'P1'!$B:$AP,31,FALSE),"")</f>
        <v/>
      </c>
      <c r="AF123" s="239" t="str">
        <f>IFERROR(VLOOKUP(AF121,'P1'!$B:$AP,31,FALSE),"")</f>
        <v/>
      </c>
      <c r="AG123" s="239" t="str">
        <f>IFERROR(VLOOKUP(AG121,'P1'!$B:$AP,31,FALSE),"")</f>
        <v/>
      </c>
      <c r="AH123" s="239" t="str">
        <f>IFERROR(VLOOKUP(AH121,'P1'!$B:$AP,31,FALSE),"")</f>
        <v/>
      </c>
      <c r="AI123" s="239" t="str">
        <f>IFERROR(VLOOKUP(AI121,'P1'!$B:$AP,31,FALSE),"")</f>
        <v/>
      </c>
      <c r="AJ123" s="239" t="str">
        <f>IFERROR(VLOOKUP(AJ121,'P1'!$B:$AP,31,FALSE),"")</f>
        <v/>
      </c>
      <c r="AK123" s="239" t="str">
        <f>IFERROR(VLOOKUP(AK121,'P1'!$B:$AP,31,FALSE),"")</f>
        <v/>
      </c>
      <c r="AL123" s="239" t="str">
        <f>IFERROR(VLOOKUP(AL121,'P1'!$B:$AP,31,FALSE),"")</f>
        <v/>
      </c>
      <c r="AM123" s="239" t="str">
        <f>IFERROR(VLOOKUP(AM121,'P1'!$B:$AP,31,FALSE),"")</f>
        <v/>
      </c>
      <c r="AN123" s="589"/>
      <c r="AO123" s="565"/>
      <c r="AP123" s="594"/>
      <c r="AQ123" s="595"/>
      <c r="AR123" s="565"/>
      <c r="AU123" s="487"/>
      <c r="AV123" s="487"/>
      <c r="AX123" s="487"/>
      <c r="AY123" s="487"/>
    </row>
    <row r="124" spans="1:51" ht="12" customHeight="1">
      <c r="A124" s="566">
        <v>35</v>
      </c>
      <c r="B124" s="569"/>
      <c r="C124" s="572"/>
      <c r="D124" s="575" t="s">
        <v>243</v>
      </c>
      <c r="E124" s="578"/>
      <c r="F124" s="581"/>
      <c r="G124" s="582"/>
      <c r="H124" s="236" t="s">
        <v>368</v>
      </c>
      <c r="I124" s="483"/>
      <c r="J124" s="483"/>
      <c r="K124" s="483"/>
      <c r="L124" s="483"/>
      <c r="M124" s="483"/>
      <c r="N124" s="483"/>
      <c r="O124" s="483"/>
      <c r="P124" s="483"/>
      <c r="Q124" s="483"/>
      <c r="R124" s="483"/>
      <c r="S124" s="483"/>
      <c r="T124" s="483"/>
      <c r="U124" s="483"/>
      <c r="V124" s="483"/>
      <c r="W124" s="483"/>
      <c r="X124" s="483"/>
      <c r="Y124" s="483"/>
      <c r="Z124" s="483"/>
      <c r="AA124" s="483"/>
      <c r="AB124" s="483"/>
      <c r="AC124" s="483"/>
      <c r="AD124" s="483"/>
      <c r="AE124" s="483"/>
      <c r="AF124" s="483"/>
      <c r="AG124" s="483"/>
      <c r="AH124" s="483"/>
      <c r="AI124" s="483"/>
      <c r="AJ124" s="483"/>
      <c r="AK124" s="483"/>
      <c r="AL124" s="483"/>
      <c r="AM124" s="483"/>
      <c r="AN124" s="587">
        <f>+SUM(I125:AM126)</f>
        <v>0</v>
      </c>
      <c r="AO124" s="563">
        <f>IF($AN$4="４週",AN124/4,AN124/(DAY(EOMONTH($I$20,0))/7))</f>
        <v>0</v>
      </c>
      <c r="AP124" s="590"/>
      <c r="AQ124" s="591"/>
      <c r="AR124" s="563" t="str">
        <f>IF(AN113="４週",AU125,AV125)</f>
        <v/>
      </c>
      <c r="AU124" s="485" t="s">
        <v>369</v>
      </c>
      <c r="AV124" s="485" t="s">
        <v>370</v>
      </c>
      <c r="AX124" s="485" t="s">
        <v>371</v>
      </c>
      <c r="AY124" s="485" t="s">
        <v>372</v>
      </c>
    </row>
    <row r="125" spans="1:51" ht="12" customHeight="1">
      <c r="A125" s="567"/>
      <c r="B125" s="570"/>
      <c r="C125" s="573"/>
      <c r="D125" s="576"/>
      <c r="E125" s="579"/>
      <c r="F125" s="583"/>
      <c r="G125" s="584"/>
      <c r="H125" s="238" t="s">
        <v>373</v>
      </c>
      <c r="I125" s="239" t="str">
        <f>IFERROR(VLOOKUP(I124,'P1'!$B:$AP,41,FALSE),"")</f>
        <v/>
      </c>
      <c r="J125" s="239" t="str">
        <f>IFERROR(VLOOKUP(J124,'P1'!$B:$AP,41,FALSE),"")</f>
        <v/>
      </c>
      <c r="K125" s="239" t="str">
        <f>IFERROR(VLOOKUP(K124,'P1'!$B:$AP,41,FALSE),"")</f>
        <v/>
      </c>
      <c r="L125" s="239" t="str">
        <f>IFERROR(VLOOKUP(L124,'P1'!$B:$AP,41,FALSE),"")</f>
        <v/>
      </c>
      <c r="M125" s="239" t="str">
        <f>IFERROR(VLOOKUP(M124,'P1'!$B:$AP,41,FALSE),"")</f>
        <v/>
      </c>
      <c r="N125" s="239" t="str">
        <f>IFERROR(VLOOKUP(N124,'P1'!$B:$AP,41,FALSE),"")</f>
        <v/>
      </c>
      <c r="O125" s="239" t="str">
        <f>IFERROR(VLOOKUP(O124,'P1'!$B:$AP,41,FALSE),"")</f>
        <v/>
      </c>
      <c r="P125" s="239" t="str">
        <f>IFERROR(VLOOKUP(P124,'P1'!$B:$AP,41,FALSE),"")</f>
        <v/>
      </c>
      <c r="Q125" s="239" t="str">
        <f>IFERROR(VLOOKUP(Q124,'P1'!$B:$AP,41,FALSE),"")</f>
        <v/>
      </c>
      <c r="R125" s="239" t="str">
        <f>IFERROR(VLOOKUP(R124,'P1'!$B:$AP,41,FALSE),"")</f>
        <v/>
      </c>
      <c r="S125" s="239" t="str">
        <f>IFERROR(VLOOKUP(S124,'P1'!$B:$AP,41,FALSE),"")</f>
        <v/>
      </c>
      <c r="T125" s="239" t="str">
        <f>IFERROR(VLOOKUP(T124,'P1'!$B:$AP,41,FALSE),"")</f>
        <v/>
      </c>
      <c r="U125" s="239" t="str">
        <f>IFERROR(VLOOKUP(U124,'P1'!$B:$AP,41,FALSE),"")</f>
        <v/>
      </c>
      <c r="V125" s="239" t="str">
        <f>IFERROR(VLOOKUP(V124,'P1'!$B:$AP,41,FALSE),"")</f>
        <v/>
      </c>
      <c r="W125" s="239" t="str">
        <f>IFERROR(VLOOKUP(W124,'P1'!$B:$AP,41,FALSE),"")</f>
        <v/>
      </c>
      <c r="X125" s="239" t="str">
        <f>IFERROR(VLOOKUP(X124,'P1'!$B:$AP,41,FALSE),"")</f>
        <v/>
      </c>
      <c r="Y125" s="239" t="str">
        <f>IFERROR(VLOOKUP(Y124,'P1'!$B:$AP,41,FALSE),"")</f>
        <v/>
      </c>
      <c r="Z125" s="239" t="str">
        <f>IFERROR(VLOOKUP(Z124,'P1'!$B:$AP,41,FALSE),"")</f>
        <v/>
      </c>
      <c r="AA125" s="239" t="str">
        <f>IFERROR(VLOOKUP(AA124,'P1'!$B:$AP,41,FALSE),"")</f>
        <v/>
      </c>
      <c r="AB125" s="239" t="str">
        <f>IFERROR(VLOOKUP(AB124,'P1'!$B:$AP,41,FALSE),"")</f>
        <v/>
      </c>
      <c r="AC125" s="239" t="str">
        <f>IFERROR(VLOOKUP(AC124,'P1'!$B:$AP,41,FALSE),"")</f>
        <v/>
      </c>
      <c r="AD125" s="239" t="str">
        <f>IFERROR(VLOOKUP(AD124,'P1'!$B:$AP,41,FALSE),"")</f>
        <v/>
      </c>
      <c r="AE125" s="239" t="str">
        <f>IFERROR(VLOOKUP(AE124,'P1'!$B:$AP,41,FALSE),"")</f>
        <v/>
      </c>
      <c r="AF125" s="239" t="str">
        <f>IFERROR(VLOOKUP(AF124,'P1'!$B:$AP,41,FALSE),"")</f>
        <v/>
      </c>
      <c r="AG125" s="239" t="str">
        <f>IFERROR(VLOOKUP(AG124,'P1'!$B:$AP,41,FALSE),"")</f>
        <v/>
      </c>
      <c r="AH125" s="239" t="str">
        <f>IFERROR(VLOOKUP(AH124,'P1'!$B:$AP,41,FALSE),"")</f>
        <v/>
      </c>
      <c r="AI125" s="239" t="str">
        <f>IFERROR(VLOOKUP(AI124,'P1'!$B:$AP,41,FALSE),"")</f>
        <v/>
      </c>
      <c r="AJ125" s="239" t="str">
        <f>IFERROR(VLOOKUP(AJ124,'P1'!$B:$AP,41,FALSE),"")</f>
        <v/>
      </c>
      <c r="AK125" s="239" t="str">
        <f>IFERROR(VLOOKUP(AK124,'P1'!$B:$AP,41,FALSE),"")</f>
        <v/>
      </c>
      <c r="AL125" s="239" t="str">
        <f>IFERROR(VLOOKUP(AL124,'P1'!$B:$AP,41,FALSE),"")</f>
        <v/>
      </c>
      <c r="AM125" s="239" t="str">
        <f>IFERROR(VLOOKUP(AM124,'P1'!$B:$AP,41,FALSE),"")</f>
        <v/>
      </c>
      <c r="AN125" s="588"/>
      <c r="AO125" s="564"/>
      <c r="AP125" s="592"/>
      <c r="AQ125" s="593"/>
      <c r="AR125" s="564"/>
      <c r="AU125" s="486" t="str">
        <f>IFERROR(IF($D124="□",ROUNDDOWN($AO124/$AK$7,1),ROUNDDOWN($AO124/$AK$9,1)),"")</f>
        <v/>
      </c>
      <c r="AV125" s="486" t="str">
        <f>IFERROR(IF($D124="□",ROUNDDOWN($AN124/$AO$7,1),ROUNDDOWN($AN124/$AO$9,1)),"")</f>
        <v/>
      </c>
      <c r="AX125" s="486" t="str">
        <f>IFERROR(IF($D124="□",(VLOOKUP(F124,'[8]ますた君 '!$C:$E,3,FALSE)/($AK$7*4)),(VLOOKUP(F124,'[8]ますた君 '!$C:$E,3,FALSE)/($AK$9*4))),"")</f>
        <v/>
      </c>
      <c r="AY125" s="486" t="str">
        <f>IFERROR(IF($D124="□",(VLOOKUP(F124,'[8]ますた君 '!$C:$E,3,FALSE)/$AO$7),(VLOOKUP(F124,'[8]ますた君 '!$C:$E,3,FALSE)/$AO$9)),"")</f>
        <v/>
      </c>
    </row>
    <row r="126" spans="1:51" ht="12" customHeight="1">
      <c r="A126" s="568"/>
      <c r="B126" s="571"/>
      <c r="C126" s="574"/>
      <c r="D126" s="577"/>
      <c r="E126" s="580"/>
      <c r="F126" s="585"/>
      <c r="G126" s="586"/>
      <c r="H126" s="241" t="s">
        <v>374</v>
      </c>
      <c r="I126" s="239" t="str">
        <f>IFERROR(VLOOKUP(I124,'P1'!$B:$AP,31,FALSE),"")</f>
        <v/>
      </c>
      <c r="J126" s="239" t="str">
        <f>IFERROR(VLOOKUP(J124,'P1'!$B:$AP,31,FALSE),"")</f>
        <v/>
      </c>
      <c r="K126" s="239" t="str">
        <f>IFERROR(VLOOKUP(K124,'P1'!$B:$AP,31,FALSE),"")</f>
        <v/>
      </c>
      <c r="L126" s="239" t="str">
        <f>IFERROR(VLOOKUP(L124,'P1'!$B:$AP,31,FALSE),"")</f>
        <v/>
      </c>
      <c r="M126" s="239" t="str">
        <f>IFERROR(VLOOKUP(M124,'P1'!$B:$AP,31,FALSE),"")</f>
        <v/>
      </c>
      <c r="N126" s="239" t="str">
        <f>IFERROR(VLOOKUP(N124,'P1'!$B:$AP,31,FALSE),"")</f>
        <v/>
      </c>
      <c r="O126" s="239" t="str">
        <f>IFERROR(VLOOKUP(O124,'P1'!$B:$AP,31,FALSE),"")</f>
        <v/>
      </c>
      <c r="P126" s="239" t="str">
        <f>IFERROR(VLOOKUP(P124,'P1'!$B:$AP,31,FALSE),"")</f>
        <v/>
      </c>
      <c r="Q126" s="239" t="str">
        <f>IFERROR(VLOOKUP(Q124,'P1'!$B:$AP,31,FALSE),"")</f>
        <v/>
      </c>
      <c r="R126" s="239" t="str">
        <f>IFERROR(VLOOKUP(R124,'P1'!$B:$AP,31,FALSE),"")</f>
        <v/>
      </c>
      <c r="S126" s="239" t="str">
        <f>IFERROR(VLOOKUP(S124,'P1'!$B:$AP,31,FALSE),"")</f>
        <v/>
      </c>
      <c r="T126" s="239" t="str">
        <f>IFERROR(VLOOKUP(T124,'P1'!$B:$AP,31,FALSE),"")</f>
        <v/>
      </c>
      <c r="U126" s="239" t="str">
        <f>IFERROR(VLOOKUP(U124,'P1'!$B:$AP,31,FALSE),"")</f>
        <v/>
      </c>
      <c r="V126" s="239" t="str">
        <f>IFERROR(VLOOKUP(V124,'P1'!$B:$AP,31,FALSE),"")</f>
        <v/>
      </c>
      <c r="W126" s="239" t="str">
        <f>IFERROR(VLOOKUP(W124,'P1'!$B:$AP,31,FALSE),"")</f>
        <v/>
      </c>
      <c r="X126" s="239" t="str">
        <f>IFERROR(VLOOKUP(X124,'P1'!$B:$AP,31,FALSE),"")</f>
        <v/>
      </c>
      <c r="Y126" s="239" t="str">
        <f>IFERROR(VLOOKUP(Y124,'P1'!$B:$AP,31,FALSE),"")</f>
        <v/>
      </c>
      <c r="Z126" s="239" t="str">
        <f>IFERROR(VLOOKUP(Z124,'P1'!$B:$AP,31,FALSE),"")</f>
        <v/>
      </c>
      <c r="AA126" s="239" t="str">
        <f>IFERROR(VLOOKUP(AA124,'P1'!$B:$AP,31,FALSE),"")</f>
        <v/>
      </c>
      <c r="AB126" s="239" t="str">
        <f>IFERROR(VLOOKUP(AB124,'P1'!$B:$AP,31,FALSE),"")</f>
        <v/>
      </c>
      <c r="AC126" s="239" t="str">
        <f>IFERROR(VLOOKUP(AC124,'P1'!$B:$AP,31,FALSE),"")</f>
        <v/>
      </c>
      <c r="AD126" s="239" t="str">
        <f>IFERROR(VLOOKUP(AD124,'P1'!$B:$AP,31,FALSE),"")</f>
        <v/>
      </c>
      <c r="AE126" s="239" t="str">
        <f>IFERROR(VLOOKUP(AE124,'P1'!$B:$AP,31,FALSE),"")</f>
        <v/>
      </c>
      <c r="AF126" s="239" t="str">
        <f>IFERROR(VLOOKUP(AF124,'P1'!$B:$AP,31,FALSE),"")</f>
        <v/>
      </c>
      <c r="AG126" s="239" t="str">
        <f>IFERROR(VLOOKUP(AG124,'P1'!$B:$AP,31,FALSE),"")</f>
        <v/>
      </c>
      <c r="AH126" s="239" t="str">
        <f>IFERROR(VLOOKUP(AH124,'P1'!$B:$AP,31,FALSE),"")</f>
        <v/>
      </c>
      <c r="AI126" s="239" t="str">
        <f>IFERROR(VLOOKUP(AI124,'P1'!$B:$AP,31,FALSE),"")</f>
        <v/>
      </c>
      <c r="AJ126" s="239" t="str">
        <f>IFERROR(VLOOKUP(AJ124,'P1'!$B:$AP,31,FALSE),"")</f>
        <v/>
      </c>
      <c r="AK126" s="239" t="str">
        <f>IFERROR(VLOOKUP(AK124,'P1'!$B:$AP,31,FALSE),"")</f>
        <v/>
      </c>
      <c r="AL126" s="239" t="str">
        <f>IFERROR(VLOOKUP(AL124,'P1'!$B:$AP,31,FALSE),"")</f>
        <v/>
      </c>
      <c r="AM126" s="239" t="str">
        <f>IFERROR(VLOOKUP(AM124,'P1'!$B:$AP,31,FALSE),"")</f>
        <v/>
      </c>
      <c r="AN126" s="589"/>
      <c r="AO126" s="565"/>
      <c r="AP126" s="594"/>
      <c r="AQ126" s="595"/>
      <c r="AR126" s="565"/>
      <c r="AU126" s="487"/>
      <c r="AV126" s="487"/>
      <c r="AX126" s="487"/>
      <c r="AY126" s="487"/>
    </row>
    <row r="127" spans="1:51" ht="12" customHeight="1">
      <c r="A127" s="566">
        <v>36</v>
      </c>
      <c r="B127" s="569"/>
      <c r="C127" s="572"/>
      <c r="D127" s="575" t="s">
        <v>243</v>
      </c>
      <c r="E127" s="578"/>
      <c r="F127" s="581"/>
      <c r="G127" s="582"/>
      <c r="H127" s="236" t="s">
        <v>368</v>
      </c>
      <c r="I127" s="483"/>
      <c r="J127" s="483"/>
      <c r="K127" s="483"/>
      <c r="L127" s="483"/>
      <c r="M127" s="483"/>
      <c r="N127" s="483"/>
      <c r="O127" s="483"/>
      <c r="P127" s="483"/>
      <c r="Q127" s="483"/>
      <c r="R127" s="483"/>
      <c r="S127" s="483"/>
      <c r="T127" s="483"/>
      <c r="U127" s="483"/>
      <c r="V127" s="483"/>
      <c r="W127" s="483"/>
      <c r="X127" s="483"/>
      <c r="Y127" s="483"/>
      <c r="Z127" s="483"/>
      <c r="AA127" s="483"/>
      <c r="AB127" s="483"/>
      <c r="AC127" s="483"/>
      <c r="AD127" s="483"/>
      <c r="AE127" s="483"/>
      <c r="AF127" s="483"/>
      <c r="AG127" s="483"/>
      <c r="AH127" s="483"/>
      <c r="AI127" s="483"/>
      <c r="AJ127" s="483"/>
      <c r="AK127" s="483"/>
      <c r="AL127" s="483"/>
      <c r="AM127" s="483"/>
      <c r="AN127" s="587">
        <f>+SUM(I128:AM129)</f>
        <v>0</v>
      </c>
      <c r="AO127" s="563">
        <f>IF($AN$4="４週",AN127/4,AN127/(DAY(EOMONTH($I$20,0))/7))</f>
        <v>0</v>
      </c>
      <c r="AP127" s="590"/>
      <c r="AQ127" s="591"/>
      <c r="AR127" s="563" t="str">
        <f>IF(AN116="４週",AU128,AV128)</f>
        <v/>
      </c>
      <c r="AU127" s="485" t="s">
        <v>369</v>
      </c>
      <c r="AV127" s="485" t="s">
        <v>370</v>
      </c>
      <c r="AX127" s="485" t="s">
        <v>371</v>
      </c>
      <c r="AY127" s="485" t="s">
        <v>372</v>
      </c>
    </row>
    <row r="128" spans="1:51" ht="12" customHeight="1">
      <c r="A128" s="567"/>
      <c r="B128" s="570"/>
      <c r="C128" s="573"/>
      <c r="D128" s="576"/>
      <c r="E128" s="579"/>
      <c r="F128" s="583"/>
      <c r="G128" s="584"/>
      <c r="H128" s="238" t="s">
        <v>373</v>
      </c>
      <c r="I128" s="239" t="str">
        <f>IFERROR(VLOOKUP(I127,'P1'!$B:$AP,41,FALSE),"")</f>
        <v/>
      </c>
      <c r="J128" s="239" t="str">
        <f>IFERROR(VLOOKUP(J127,'P1'!$B:$AP,41,FALSE),"")</f>
        <v/>
      </c>
      <c r="K128" s="239" t="str">
        <f>IFERROR(VLOOKUP(K127,'P1'!$B:$AP,41,FALSE),"")</f>
        <v/>
      </c>
      <c r="L128" s="239" t="str">
        <f>IFERROR(VLOOKUP(L127,'P1'!$B:$AP,41,FALSE),"")</f>
        <v/>
      </c>
      <c r="M128" s="239" t="str">
        <f>IFERROR(VLOOKUP(M127,'P1'!$B:$AP,41,FALSE),"")</f>
        <v/>
      </c>
      <c r="N128" s="239" t="str">
        <f>IFERROR(VLOOKUP(N127,'P1'!$B:$AP,41,FALSE),"")</f>
        <v/>
      </c>
      <c r="O128" s="239" t="str">
        <f>IFERROR(VLOOKUP(O127,'P1'!$B:$AP,41,FALSE),"")</f>
        <v/>
      </c>
      <c r="P128" s="239" t="str">
        <f>IFERROR(VLOOKUP(P127,'P1'!$B:$AP,41,FALSE),"")</f>
        <v/>
      </c>
      <c r="Q128" s="239" t="str">
        <f>IFERROR(VLOOKUP(Q127,'P1'!$B:$AP,41,FALSE),"")</f>
        <v/>
      </c>
      <c r="R128" s="239" t="str">
        <f>IFERROR(VLOOKUP(R127,'P1'!$B:$AP,41,FALSE),"")</f>
        <v/>
      </c>
      <c r="S128" s="239" t="str">
        <f>IFERROR(VLOOKUP(S127,'P1'!$B:$AP,41,FALSE),"")</f>
        <v/>
      </c>
      <c r="T128" s="239" t="str">
        <f>IFERROR(VLOOKUP(T127,'P1'!$B:$AP,41,FALSE),"")</f>
        <v/>
      </c>
      <c r="U128" s="239" t="str">
        <f>IFERROR(VLOOKUP(U127,'P1'!$B:$AP,41,FALSE),"")</f>
        <v/>
      </c>
      <c r="V128" s="239" t="str">
        <f>IFERROR(VLOOKUP(V127,'P1'!$B:$AP,41,FALSE),"")</f>
        <v/>
      </c>
      <c r="W128" s="239" t="str">
        <f>IFERROR(VLOOKUP(W127,'P1'!$B:$AP,41,FALSE),"")</f>
        <v/>
      </c>
      <c r="X128" s="239" t="str">
        <f>IFERROR(VLOOKUP(X127,'P1'!$B:$AP,41,FALSE),"")</f>
        <v/>
      </c>
      <c r="Y128" s="239" t="str">
        <f>IFERROR(VLOOKUP(Y127,'P1'!$B:$AP,41,FALSE),"")</f>
        <v/>
      </c>
      <c r="Z128" s="239" t="str">
        <f>IFERROR(VLOOKUP(Z127,'P1'!$B:$AP,41,FALSE),"")</f>
        <v/>
      </c>
      <c r="AA128" s="239" t="str">
        <f>IFERROR(VLOOKUP(AA127,'P1'!$B:$AP,41,FALSE),"")</f>
        <v/>
      </c>
      <c r="AB128" s="239" t="str">
        <f>IFERROR(VLOOKUP(AB127,'P1'!$B:$AP,41,FALSE),"")</f>
        <v/>
      </c>
      <c r="AC128" s="239" t="str">
        <f>IFERROR(VLOOKUP(AC127,'P1'!$B:$AP,41,FALSE),"")</f>
        <v/>
      </c>
      <c r="AD128" s="239" t="str">
        <f>IFERROR(VLOOKUP(AD127,'P1'!$B:$AP,41,FALSE),"")</f>
        <v/>
      </c>
      <c r="AE128" s="239" t="str">
        <f>IFERROR(VLOOKUP(AE127,'P1'!$B:$AP,41,FALSE),"")</f>
        <v/>
      </c>
      <c r="AF128" s="239" t="str">
        <f>IFERROR(VLOOKUP(AF127,'P1'!$B:$AP,41,FALSE),"")</f>
        <v/>
      </c>
      <c r="AG128" s="239" t="str">
        <f>IFERROR(VLOOKUP(AG127,'P1'!$B:$AP,41,FALSE),"")</f>
        <v/>
      </c>
      <c r="AH128" s="239" t="str">
        <f>IFERROR(VLOOKUP(AH127,'P1'!$B:$AP,41,FALSE),"")</f>
        <v/>
      </c>
      <c r="AI128" s="239" t="str">
        <f>IFERROR(VLOOKUP(AI127,'P1'!$B:$AP,41,FALSE),"")</f>
        <v/>
      </c>
      <c r="AJ128" s="239" t="str">
        <f>IFERROR(VLOOKUP(AJ127,'P1'!$B:$AP,41,FALSE),"")</f>
        <v/>
      </c>
      <c r="AK128" s="239" t="str">
        <f>IFERROR(VLOOKUP(AK127,'P1'!$B:$AP,41,FALSE),"")</f>
        <v/>
      </c>
      <c r="AL128" s="239" t="str">
        <f>IFERROR(VLOOKUP(AL127,'P1'!$B:$AP,41,FALSE),"")</f>
        <v/>
      </c>
      <c r="AM128" s="239" t="str">
        <f>IFERROR(VLOOKUP(AM127,'P1'!$B:$AP,41,FALSE),"")</f>
        <v/>
      </c>
      <c r="AN128" s="588"/>
      <c r="AO128" s="564"/>
      <c r="AP128" s="592"/>
      <c r="AQ128" s="593"/>
      <c r="AR128" s="564"/>
      <c r="AU128" s="486" t="str">
        <f>IFERROR(IF($D127="□",ROUNDDOWN($AO127/$AK$7,1),ROUNDDOWN($AO127/$AK$9,1)),"")</f>
        <v/>
      </c>
      <c r="AV128" s="486" t="str">
        <f>IFERROR(IF($D127="□",ROUNDDOWN($AN127/$AO$7,1),ROUNDDOWN($AN127/$AO$9,1)),"")</f>
        <v/>
      </c>
      <c r="AX128" s="486" t="str">
        <f>IFERROR(IF($D127="□",(VLOOKUP(F127,'[8]ますた君 '!$C:$E,3,FALSE)/($AK$7*4)),(VLOOKUP(F127,'[8]ますた君 '!$C:$E,3,FALSE)/($AK$9*4))),"")</f>
        <v/>
      </c>
      <c r="AY128" s="486" t="str">
        <f>IFERROR(IF($D127="□",(VLOOKUP(F127,'[8]ますた君 '!$C:$E,3,FALSE)/$AO$7),(VLOOKUP(F127,'[8]ますた君 '!$C:$E,3,FALSE)/$AO$9)),"")</f>
        <v/>
      </c>
    </row>
    <row r="129" spans="1:51" ht="12" customHeight="1">
      <c r="A129" s="568"/>
      <c r="B129" s="571"/>
      <c r="C129" s="574"/>
      <c r="D129" s="577"/>
      <c r="E129" s="580"/>
      <c r="F129" s="585"/>
      <c r="G129" s="586"/>
      <c r="H129" s="241" t="s">
        <v>374</v>
      </c>
      <c r="I129" s="239" t="str">
        <f>IFERROR(VLOOKUP(I127,'P1'!$B:$AP,31,FALSE),"")</f>
        <v/>
      </c>
      <c r="J129" s="239" t="str">
        <f>IFERROR(VLOOKUP(J127,'P1'!$B:$AP,31,FALSE),"")</f>
        <v/>
      </c>
      <c r="K129" s="239" t="str">
        <f>IFERROR(VLOOKUP(K127,'P1'!$B:$AP,31,FALSE),"")</f>
        <v/>
      </c>
      <c r="L129" s="239" t="str">
        <f>IFERROR(VLOOKUP(L127,'P1'!$B:$AP,31,FALSE),"")</f>
        <v/>
      </c>
      <c r="M129" s="239" t="str">
        <f>IFERROR(VLOOKUP(M127,'P1'!$B:$AP,31,FALSE),"")</f>
        <v/>
      </c>
      <c r="N129" s="239" t="str">
        <f>IFERROR(VLOOKUP(N127,'P1'!$B:$AP,31,FALSE),"")</f>
        <v/>
      </c>
      <c r="O129" s="239" t="str">
        <f>IFERROR(VLOOKUP(O127,'P1'!$B:$AP,31,FALSE),"")</f>
        <v/>
      </c>
      <c r="P129" s="239" t="str">
        <f>IFERROR(VLOOKUP(P127,'P1'!$B:$AP,31,FALSE),"")</f>
        <v/>
      </c>
      <c r="Q129" s="239" t="str">
        <f>IFERROR(VLOOKUP(Q127,'P1'!$B:$AP,31,FALSE),"")</f>
        <v/>
      </c>
      <c r="R129" s="239" t="str">
        <f>IFERROR(VLOOKUP(R127,'P1'!$B:$AP,31,FALSE),"")</f>
        <v/>
      </c>
      <c r="S129" s="239" t="str">
        <f>IFERROR(VLOOKUP(S127,'P1'!$B:$AP,31,FALSE),"")</f>
        <v/>
      </c>
      <c r="T129" s="239" t="str">
        <f>IFERROR(VLOOKUP(T127,'P1'!$B:$AP,31,FALSE),"")</f>
        <v/>
      </c>
      <c r="U129" s="239" t="str">
        <f>IFERROR(VLOOKUP(U127,'P1'!$B:$AP,31,FALSE),"")</f>
        <v/>
      </c>
      <c r="V129" s="239" t="str">
        <f>IFERROR(VLOOKUP(V127,'P1'!$B:$AP,31,FALSE),"")</f>
        <v/>
      </c>
      <c r="W129" s="239" t="str">
        <f>IFERROR(VLOOKUP(W127,'P1'!$B:$AP,31,FALSE),"")</f>
        <v/>
      </c>
      <c r="X129" s="239" t="str">
        <f>IFERROR(VLOOKUP(X127,'P1'!$B:$AP,31,FALSE),"")</f>
        <v/>
      </c>
      <c r="Y129" s="239" t="str">
        <f>IFERROR(VLOOKUP(Y127,'P1'!$B:$AP,31,FALSE),"")</f>
        <v/>
      </c>
      <c r="Z129" s="239" t="str">
        <f>IFERROR(VLOOKUP(Z127,'P1'!$B:$AP,31,FALSE),"")</f>
        <v/>
      </c>
      <c r="AA129" s="239" t="str">
        <f>IFERROR(VLOOKUP(AA127,'P1'!$B:$AP,31,FALSE),"")</f>
        <v/>
      </c>
      <c r="AB129" s="239" t="str">
        <f>IFERROR(VLOOKUP(AB127,'P1'!$B:$AP,31,FALSE),"")</f>
        <v/>
      </c>
      <c r="AC129" s="239" t="str">
        <f>IFERROR(VLOOKUP(AC127,'P1'!$B:$AP,31,FALSE),"")</f>
        <v/>
      </c>
      <c r="AD129" s="239" t="str">
        <f>IFERROR(VLOOKUP(AD127,'P1'!$B:$AP,31,FALSE),"")</f>
        <v/>
      </c>
      <c r="AE129" s="239" t="str">
        <f>IFERROR(VLOOKUP(AE127,'P1'!$B:$AP,31,FALSE),"")</f>
        <v/>
      </c>
      <c r="AF129" s="239" t="str">
        <f>IFERROR(VLOOKUP(AF127,'P1'!$B:$AP,31,FALSE),"")</f>
        <v/>
      </c>
      <c r="AG129" s="239" t="str">
        <f>IFERROR(VLOOKUP(AG127,'P1'!$B:$AP,31,FALSE),"")</f>
        <v/>
      </c>
      <c r="AH129" s="239" t="str">
        <f>IFERROR(VLOOKUP(AH127,'P1'!$B:$AP,31,FALSE),"")</f>
        <v/>
      </c>
      <c r="AI129" s="239" t="str">
        <f>IFERROR(VLOOKUP(AI127,'P1'!$B:$AP,31,FALSE),"")</f>
        <v/>
      </c>
      <c r="AJ129" s="239" t="str">
        <f>IFERROR(VLOOKUP(AJ127,'P1'!$B:$AP,31,FALSE),"")</f>
        <v/>
      </c>
      <c r="AK129" s="239" t="str">
        <f>IFERROR(VLOOKUP(AK127,'P1'!$B:$AP,31,FALSE),"")</f>
        <v/>
      </c>
      <c r="AL129" s="239" t="str">
        <f>IFERROR(VLOOKUP(AL127,'P1'!$B:$AP,31,FALSE),"")</f>
        <v/>
      </c>
      <c r="AM129" s="239" t="str">
        <f>IFERROR(VLOOKUP(AM127,'P1'!$B:$AP,31,FALSE),"")</f>
        <v/>
      </c>
      <c r="AN129" s="589"/>
      <c r="AO129" s="565"/>
      <c r="AP129" s="594"/>
      <c r="AQ129" s="595"/>
      <c r="AR129" s="565"/>
      <c r="AU129" s="487"/>
      <c r="AV129" s="487"/>
      <c r="AX129" s="487"/>
      <c r="AY129" s="487"/>
    </row>
    <row r="130" spans="1:51" ht="12" customHeight="1">
      <c r="A130" s="566">
        <v>37</v>
      </c>
      <c r="B130" s="569"/>
      <c r="C130" s="596"/>
      <c r="D130" s="575" t="s">
        <v>243</v>
      </c>
      <c r="E130" s="578"/>
      <c r="F130" s="581"/>
      <c r="G130" s="582"/>
      <c r="H130" s="236" t="s">
        <v>368</v>
      </c>
      <c r="I130" s="483"/>
      <c r="J130" s="483"/>
      <c r="K130" s="483"/>
      <c r="L130" s="483"/>
      <c r="M130" s="483"/>
      <c r="N130" s="483"/>
      <c r="O130" s="483"/>
      <c r="P130" s="483"/>
      <c r="Q130" s="483"/>
      <c r="R130" s="483"/>
      <c r="S130" s="483"/>
      <c r="T130" s="483"/>
      <c r="U130" s="483"/>
      <c r="V130" s="483"/>
      <c r="W130" s="483"/>
      <c r="X130" s="483"/>
      <c r="Y130" s="483"/>
      <c r="Z130" s="483"/>
      <c r="AA130" s="483"/>
      <c r="AB130" s="483"/>
      <c r="AC130" s="483"/>
      <c r="AD130" s="483"/>
      <c r="AE130" s="483"/>
      <c r="AF130" s="483"/>
      <c r="AG130" s="483"/>
      <c r="AH130" s="483"/>
      <c r="AI130" s="483"/>
      <c r="AJ130" s="483"/>
      <c r="AK130" s="483"/>
      <c r="AL130" s="483"/>
      <c r="AM130" s="483"/>
      <c r="AN130" s="587">
        <f>+SUM(I131:AM132)</f>
        <v>0</v>
      </c>
      <c r="AO130" s="563">
        <f>IF($AN$4="４週",AN130/4,AN130/(DAY(EOMONTH($I$20,0))/7))</f>
        <v>0</v>
      </c>
      <c r="AP130" s="590"/>
      <c r="AQ130" s="591"/>
      <c r="AR130" s="563" t="str">
        <f>IF(AN119="４週",AU131,AV131)</f>
        <v/>
      </c>
      <c r="AU130" s="485" t="s">
        <v>369</v>
      </c>
      <c r="AV130" s="485" t="s">
        <v>370</v>
      </c>
      <c r="AX130" s="485" t="s">
        <v>371</v>
      </c>
      <c r="AY130" s="485" t="s">
        <v>372</v>
      </c>
    </row>
    <row r="131" spans="1:51" ht="12" customHeight="1">
      <c r="A131" s="567"/>
      <c r="B131" s="570"/>
      <c r="C131" s="597"/>
      <c r="D131" s="576"/>
      <c r="E131" s="579"/>
      <c r="F131" s="583"/>
      <c r="G131" s="584"/>
      <c r="H131" s="238" t="s">
        <v>373</v>
      </c>
      <c r="I131" s="239" t="str">
        <f>IFERROR(VLOOKUP(I130,'P1'!$B:$AP,41,FALSE),"")</f>
        <v/>
      </c>
      <c r="J131" s="239" t="str">
        <f>IFERROR(VLOOKUP(J130,'P1'!$B:$AP,41,FALSE),"")</f>
        <v/>
      </c>
      <c r="K131" s="239" t="str">
        <f>IFERROR(VLOOKUP(K130,'P1'!$B:$AP,41,FALSE),"")</f>
        <v/>
      </c>
      <c r="L131" s="239" t="str">
        <f>IFERROR(VLOOKUP(L130,'P1'!$B:$AP,41,FALSE),"")</f>
        <v/>
      </c>
      <c r="M131" s="239" t="str">
        <f>IFERROR(VLOOKUP(M130,'P1'!$B:$AP,41,FALSE),"")</f>
        <v/>
      </c>
      <c r="N131" s="239" t="str">
        <f>IFERROR(VLOOKUP(N130,'P1'!$B:$AP,41,FALSE),"")</f>
        <v/>
      </c>
      <c r="O131" s="239" t="str">
        <f>IFERROR(VLOOKUP(O130,'P1'!$B:$AP,41,FALSE),"")</f>
        <v/>
      </c>
      <c r="P131" s="239" t="str">
        <f>IFERROR(VLOOKUP(P130,'P1'!$B:$AP,41,FALSE),"")</f>
        <v/>
      </c>
      <c r="Q131" s="239" t="str">
        <f>IFERROR(VLOOKUP(Q130,'P1'!$B:$AP,41,FALSE),"")</f>
        <v/>
      </c>
      <c r="R131" s="239" t="str">
        <f>IFERROR(VLOOKUP(R130,'P1'!$B:$AP,41,FALSE),"")</f>
        <v/>
      </c>
      <c r="S131" s="239" t="str">
        <f>IFERROR(VLOOKUP(S130,'P1'!$B:$AP,41,FALSE),"")</f>
        <v/>
      </c>
      <c r="T131" s="239" t="str">
        <f>IFERROR(VLOOKUP(T130,'P1'!$B:$AP,41,FALSE),"")</f>
        <v/>
      </c>
      <c r="U131" s="239" t="str">
        <f>IFERROR(VLOOKUP(U130,'P1'!$B:$AP,41,FALSE),"")</f>
        <v/>
      </c>
      <c r="V131" s="239" t="str">
        <f>IFERROR(VLOOKUP(V130,'P1'!$B:$AP,41,FALSE),"")</f>
        <v/>
      </c>
      <c r="W131" s="239" t="str">
        <f>IFERROR(VLOOKUP(W130,'P1'!$B:$AP,41,FALSE),"")</f>
        <v/>
      </c>
      <c r="X131" s="239" t="str">
        <f>IFERROR(VLOOKUP(X130,'P1'!$B:$AP,41,FALSE),"")</f>
        <v/>
      </c>
      <c r="Y131" s="239" t="str">
        <f>IFERROR(VLOOKUP(Y130,'P1'!$B:$AP,41,FALSE),"")</f>
        <v/>
      </c>
      <c r="Z131" s="239" t="str">
        <f>IFERROR(VLOOKUP(Z130,'P1'!$B:$AP,41,FALSE),"")</f>
        <v/>
      </c>
      <c r="AA131" s="239" t="str">
        <f>IFERROR(VLOOKUP(AA130,'P1'!$B:$AP,41,FALSE),"")</f>
        <v/>
      </c>
      <c r="AB131" s="239" t="str">
        <f>IFERROR(VLOOKUP(AB130,'P1'!$B:$AP,41,FALSE),"")</f>
        <v/>
      </c>
      <c r="AC131" s="239" t="str">
        <f>IFERROR(VLOOKUP(AC130,'P1'!$B:$AP,41,FALSE),"")</f>
        <v/>
      </c>
      <c r="AD131" s="239" t="str">
        <f>IFERROR(VLOOKUP(AD130,'P1'!$B:$AP,41,FALSE),"")</f>
        <v/>
      </c>
      <c r="AE131" s="239" t="str">
        <f>IFERROR(VLOOKUP(AE130,'P1'!$B:$AP,41,FALSE),"")</f>
        <v/>
      </c>
      <c r="AF131" s="239" t="str">
        <f>IFERROR(VLOOKUP(AF130,'P1'!$B:$AP,41,FALSE),"")</f>
        <v/>
      </c>
      <c r="AG131" s="239" t="str">
        <f>IFERROR(VLOOKUP(AG130,'P1'!$B:$AP,41,FALSE),"")</f>
        <v/>
      </c>
      <c r="AH131" s="239" t="str">
        <f>IFERROR(VLOOKUP(AH130,'P1'!$B:$AP,41,FALSE),"")</f>
        <v/>
      </c>
      <c r="AI131" s="239" t="str">
        <f>IFERROR(VLOOKUP(AI130,'P1'!$B:$AP,41,FALSE),"")</f>
        <v/>
      </c>
      <c r="AJ131" s="239" t="str">
        <f>IFERROR(VLOOKUP(AJ130,'P1'!$B:$AP,41,FALSE),"")</f>
        <v/>
      </c>
      <c r="AK131" s="239" t="str">
        <f>IFERROR(VLOOKUP(AK130,'P1'!$B:$AP,41,FALSE),"")</f>
        <v/>
      </c>
      <c r="AL131" s="239" t="str">
        <f>IFERROR(VLOOKUP(AL130,'P1'!$B:$AP,41,FALSE),"")</f>
        <v/>
      </c>
      <c r="AM131" s="239" t="str">
        <f>IFERROR(VLOOKUP(AM130,'P1'!$B:$AP,41,FALSE),"")</f>
        <v/>
      </c>
      <c r="AN131" s="588"/>
      <c r="AO131" s="564"/>
      <c r="AP131" s="592"/>
      <c r="AQ131" s="593"/>
      <c r="AR131" s="564"/>
      <c r="AU131" s="486" t="str">
        <f>IFERROR(IF($D130="□",ROUNDDOWN($AO130/$AK$7,1),ROUNDDOWN($AO130/$AK$9,1)),"")</f>
        <v/>
      </c>
      <c r="AV131" s="486" t="str">
        <f>IFERROR(IF($D130="□",ROUNDDOWN($AN130/$AO$7,1),ROUNDDOWN($AN130/$AO$9,1)),"")</f>
        <v/>
      </c>
      <c r="AX131" s="486" t="str">
        <f>IFERROR(IF($D130="□",(VLOOKUP(F130,'[8]ますた君 '!$C:$E,3,FALSE)/($AK$7*4)),(VLOOKUP(F130,'[8]ますた君 '!$C:$E,3,FALSE)/($AK$9*4))),"")</f>
        <v/>
      </c>
      <c r="AY131" s="486" t="str">
        <f>IFERROR(IF($D130="□",(VLOOKUP(F130,'[8]ますた君 '!$C:$E,3,FALSE)/$AO$7),(VLOOKUP(F130,'[8]ますた君 '!$C:$E,3,FALSE)/$AO$9)),"")</f>
        <v/>
      </c>
    </row>
    <row r="132" spans="1:51" ht="12" customHeight="1">
      <c r="A132" s="568"/>
      <c r="B132" s="571"/>
      <c r="C132" s="598"/>
      <c r="D132" s="577"/>
      <c r="E132" s="580"/>
      <c r="F132" s="585"/>
      <c r="G132" s="586"/>
      <c r="H132" s="241" t="s">
        <v>374</v>
      </c>
      <c r="I132" s="239" t="str">
        <f>IFERROR(VLOOKUP(I130,'P1'!$B:$AP,31,FALSE),"")</f>
        <v/>
      </c>
      <c r="J132" s="239" t="str">
        <f>IFERROR(VLOOKUP(J130,'P1'!$B:$AP,31,FALSE),"")</f>
        <v/>
      </c>
      <c r="K132" s="239" t="str">
        <f>IFERROR(VLOOKUP(K130,'P1'!$B:$AP,31,FALSE),"")</f>
        <v/>
      </c>
      <c r="L132" s="239" t="str">
        <f>IFERROR(VLOOKUP(L130,'P1'!$B:$AP,31,FALSE),"")</f>
        <v/>
      </c>
      <c r="M132" s="239" t="str">
        <f>IFERROR(VLOOKUP(M130,'P1'!$B:$AP,31,FALSE),"")</f>
        <v/>
      </c>
      <c r="N132" s="239" t="str">
        <f>IFERROR(VLOOKUP(N130,'P1'!$B:$AP,31,FALSE),"")</f>
        <v/>
      </c>
      <c r="O132" s="239" t="str">
        <f>IFERROR(VLOOKUP(O130,'P1'!$B:$AP,31,FALSE),"")</f>
        <v/>
      </c>
      <c r="P132" s="239" t="str">
        <f>IFERROR(VLOOKUP(P130,'P1'!$B:$AP,31,FALSE),"")</f>
        <v/>
      </c>
      <c r="Q132" s="239" t="str">
        <f>IFERROR(VLOOKUP(Q130,'P1'!$B:$AP,31,FALSE),"")</f>
        <v/>
      </c>
      <c r="R132" s="239" t="str">
        <f>IFERROR(VLOOKUP(R130,'P1'!$B:$AP,31,FALSE),"")</f>
        <v/>
      </c>
      <c r="S132" s="239" t="str">
        <f>IFERROR(VLOOKUP(S130,'P1'!$B:$AP,31,FALSE),"")</f>
        <v/>
      </c>
      <c r="T132" s="239" t="str">
        <f>IFERROR(VLOOKUP(T130,'P1'!$B:$AP,31,FALSE),"")</f>
        <v/>
      </c>
      <c r="U132" s="239" t="str">
        <f>IFERROR(VLOOKUP(U130,'P1'!$B:$AP,31,FALSE),"")</f>
        <v/>
      </c>
      <c r="V132" s="239" t="str">
        <f>IFERROR(VLOOKUP(V130,'P1'!$B:$AP,31,FALSE),"")</f>
        <v/>
      </c>
      <c r="W132" s="239" t="str">
        <f>IFERROR(VLOOKUP(W130,'P1'!$B:$AP,31,FALSE),"")</f>
        <v/>
      </c>
      <c r="X132" s="239" t="str">
        <f>IFERROR(VLOOKUP(X130,'P1'!$B:$AP,31,FALSE),"")</f>
        <v/>
      </c>
      <c r="Y132" s="239" t="str">
        <f>IFERROR(VLOOKUP(Y130,'P1'!$B:$AP,31,FALSE),"")</f>
        <v/>
      </c>
      <c r="Z132" s="239" t="str">
        <f>IFERROR(VLOOKUP(Z130,'P1'!$B:$AP,31,FALSE),"")</f>
        <v/>
      </c>
      <c r="AA132" s="239" t="str">
        <f>IFERROR(VLOOKUP(AA130,'P1'!$B:$AP,31,FALSE),"")</f>
        <v/>
      </c>
      <c r="AB132" s="239" t="str">
        <f>IFERROR(VLOOKUP(AB130,'P1'!$B:$AP,31,FALSE),"")</f>
        <v/>
      </c>
      <c r="AC132" s="239" t="str">
        <f>IFERROR(VLOOKUP(AC130,'P1'!$B:$AP,31,FALSE),"")</f>
        <v/>
      </c>
      <c r="AD132" s="239" t="str">
        <f>IFERROR(VLOOKUP(AD130,'P1'!$B:$AP,31,FALSE),"")</f>
        <v/>
      </c>
      <c r="AE132" s="239" t="str">
        <f>IFERROR(VLOOKUP(AE130,'P1'!$B:$AP,31,FALSE),"")</f>
        <v/>
      </c>
      <c r="AF132" s="239" t="str">
        <f>IFERROR(VLOOKUP(AF130,'P1'!$B:$AP,31,FALSE),"")</f>
        <v/>
      </c>
      <c r="AG132" s="239" t="str">
        <f>IFERROR(VLOOKUP(AG130,'P1'!$B:$AP,31,FALSE),"")</f>
        <v/>
      </c>
      <c r="AH132" s="239" t="str">
        <f>IFERROR(VLOOKUP(AH130,'P1'!$B:$AP,31,FALSE),"")</f>
        <v/>
      </c>
      <c r="AI132" s="239" t="str">
        <f>IFERROR(VLOOKUP(AI130,'P1'!$B:$AP,31,FALSE),"")</f>
        <v/>
      </c>
      <c r="AJ132" s="239" t="str">
        <f>IFERROR(VLOOKUP(AJ130,'P1'!$B:$AP,31,FALSE),"")</f>
        <v/>
      </c>
      <c r="AK132" s="239" t="str">
        <f>IFERROR(VLOOKUP(AK130,'P1'!$B:$AP,31,FALSE),"")</f>
        <v/>
      </c>
      <c r="AL132" s="239" t="str">
        <f>IFERROR(VLOOKUP(AL130,'P1'!$B:$AP,31,FALSE),"")</f>
        <v/>
      </c>
      <c r="AM132" s="239" t="str">
        <f>IFERROR(VLOOKUP(AM130,'P1'!$B:$AP,31,FALSE),"")</f>
        <v/>
      </c>
      <c r="AN132" s="589"/>
      <c r="AO132" s="565"/>
      <c r="AP132" s="594"/>
      <c r="AQ132" s="595"/>
      <c r="AR132" s="565"/>
      <c r="AU132" s="487"/>
      <c r="AV132" s="487"/>
      <c r="AX132" s="487"/>
      <c r="AY132" s="487"/>
    </row>
    <row r="133" spans="1:51" ht="12" customHeight="1">
      <c r="A133" s="566">
        <v>38</v>
      </c>
      <c r="B133" s="569"/>
      <c r="C133" s="572"/>
      <c r="D133" s="575" t="s">
        <v>243</v>
      </c>
      <c r="E133" s="578"/>
      <c r="F133" s="581"/>
      <c r="G133" s="582"/>
      <c r="H133" s="236" t="s">
        <v>368</v>
      </c>
      <c r="I133" s="483"/>
      <c r="J133" s="483"/>
      <c r="K133" s="483"/>
      <c r="L133" s="483"/>
      <c r="M133" s="483"/>
      <c r="N133" s="483"/>
      <c r="O133" s="483"/>
      <c r="P133" s="483"/>
      <c r="Q133" s="483"/>
      <c r="R133" s="483"/>
      <c r="S133" s="483"/>
      <c r="T133" s="483"/>
      <c r="U133" s="483"/>
      <c r="V133" s="483"/>
      <c r="W133" s="483"/>
      <c r="X133" s="483"/>
      <c r="Y133" s="483"/>
      <c r="Z133" s="483"/>
      <c r="AA133" s="483"/>
      <c r="AB133" s="483"/>
      <c r="AC133" s="483"/>
      <c r="AD133" s="483"/>
      <c r="AE133" s="483"/>
      <c r="AF133" s="483"/>
      <c r="AG133" s="483"/>
      <c r="AH133" s="483"/>
      <c r="AI133" s="483"/>
      <c r="AJ133" s="483"/>
      <c r="AK133" s="483"/>
      <c r="AL133" s="483"/>
      <c r="AM133" s="483"/>
      <c r="AN133" s="587">
        <f>+SUM(I134:AM135)</f>
        <v>0</v>
      </c>
      <c r="AO133" s="563">
        <f>IF($AN$4="４週",AN133/4,AN133/(DAY(EOMONTH($I$20,0))/7))</f>
        <v>0</v>
      </c>
      <c r="AP133" s="590"/>
      <c r="AQ133" s="591"/>
      <c r="AR133" s="563" t="str">
        <f>IF(AN122="４週",AU134,AV134)</f>
        <v/>
      </c>
      <c r="AU133" s="485" t="s">
        <v>369</v>
      </c>
      <c r="AV133" s="485" t="s">
        <v>370</v>
      </c>
      <c r="AX133" s="485" t="s">
        <v>371</v>
      </c>
      <c r="AY133" s="485" t="s">
        <v>372</v>
      </c>
    </row>
    <row r="134" spans="1:51" ht="12" customHeight="1">
      <c r="A134" s="567"/>
      <c r="B134" s="570"/>
      <c r="C134" s="573"/>
      <c r="D134" s="576"/>
      <c r="E134" s="579"/>
      <c r="F134" s="583"/>
      <c r="G134" s="584"/>
      <c r="H134" s="238" t="s">
        <v>373</v>
      </c>
      <c r="I134" s="239" t="str">
        <f>IFERROR(VLOOKUP(I133,'P1'!$B:$AP,41,FALSE),"")</f>
        <v/>
      </c>
      <c r="J134" s="239" t="str">
        <f>IFERROR(VLOOKUP(J133,'P1'!$B:$AP,41,FALSE),"")</f>
        <v/>
      </c>
      <c r="K134" s="239" t="str">
        <f>IFERROR(VLOOKUP(K133,'P1'!$B:$AP,41,FALSE),"")</f>
        <v/>
      </c>
      <c r="L134" s="239" t="str">
        <f>IFERROR(VLOOKUP(L133,'P1'!$B:$AP,41,FALSE),"")</f>
        <v/>
      </c>
      <c r="M134" s="239" t="str">
        <f>IFERROR(VLOOKUP(M133,'P1'!$B:$AP,41,FALSE),"")</f>
        <v/>
      </c>
      <c r="N134" s="239" t="str">
        <f>IFERROR(VLOOKUP(N133,'P1'!$B:$AP,41,FALSE),"")</f>
        <v/>
      </c>
      <c r="O134" s="239" t="str">
        <f>IFERROR(VLOOKUP(O133,'P1'!$B:$AP,41,FALSE),"")</f>
        <v/>
      </c>
      <c r="P134" s="239" t="str">
        <f>IFERROR(VLOOKUP(P133,'P1'!$B:$AP,41,FALSE),"")</f>
        <v/>
      </c>
      <c r="Q134" s="239" t="str">
        <f>IFERROR(VLOOKUP(Q133,'P1'!$B:$AP,41,FALSE),"")</f>
        <v/>
      </c>
      <c r="R134" s="239" t="str">
        <f>IFERROR(VLOOKUP(R133,'P1'!$B:$AP,41,FALSE),"")</f>
        <v/>
      </c>
      <c r="S134" s="239" t="str">
        <f>IFERROR(VLOOKUP(S133,'P1'!$B:$AP,41,FALSE),"")</f>
        <v/>
      </c>
      <c r="T134" s="239" t="str">
        <f>IFERROR(VLOOKUP(T133,'P1'!$B:$AP,41,FALSE),"")</f>
        <v/>
      </c>
      <c r="U134" s="239" t="str">
        <f>IFERROR(VLOOKUP(U133,'P1'!$B:$AP,41,FALSE),"")</f>
        <v/>
      </c>
      <c r="V134" s="239" t="str">
        <f>IFERROR(VLOOKUP(V133,'P1'!$B:$AP,41,FALSE),"")</f>
        <v/>
      </c>
      <c r="W134" s="239" t="str">
        <f>IFERROR(VLOOKUP(W133,'P1'!$B:$AP,41,FALSE),"")</f>
        <v/>
      </c>
      <c r="X134" s="239" t="str">
        <f>IFERROR(VLOOKUP(X133,'P1'!$B:$AP,41,FALSE),"")</f>
        <v/>
      </c>
      <c r="Y134" s="239" t="str">
        <f>IFERROR(VLOOKUP(Y133,'P1'!$B:$AP,41,FALSE),"")</f>
        <v/>
      </c>
      <c r="Z134" s="239" t="str">
        <f>IFERROR(VLOOKUP(Z133,'P1'!$B:$AP,41,FALSE),"")</f>
        <v/>
      </c>
      <c r="AA134" s="239" t="str">
        <f>IFERROR(VLOOKUP(AA133,'P1'!$B:$AP,41,FALSE),"")</f>
        <v/>
      </c>
      <c r="AB134" s="239" t="str">
        <f>IFERROR(VLOOKUP(AB133,'P1'!$B:$AP,41,FALSE),"")</f>
        <v/>
      </c>
      <c r="AC134" s="239" t="str">
        <f>IFERROR(VLOOKUP(AC133,'P1'!$B:$AP,41,FALSE),"")</f>
        <v/>
      </c>
      <c r="AD134" s="239" t="str">
        <f>IFERROR(VLOOKUP(AD133,'P1'!$B:$AP,41,FALSE),"")</f>
        <v/>
      </c>
      <c r="AE134" s="239" t="str">
        <f>IFERROR(VLOOKUP(AE133,'P1'!$B:$AP,41,FALSE),"")</f>
        <v/>
      </c>
      <c r="AF134" s="239" t="str">
        <f>IFERROR(VLOOKUP(AF133,'P1'!$B:$AP,41,FALSE),"")</f>
        <v/>
      </c>
      <c r="AG134" s="239" t="str">
        <f>IFERROR(VLOOKUP(AG133,'P1'!$B:$AP,41,FALSE),"")</f>
        <v/>
      </c>
      <c r="AH134" s="239" t="str">
        <f>IFERROR(VLOOKUP(AH133,'P1'!$B:$AP,41,FALSE),"")</f>
        <v/>
      </c>
      <c r="AI134" s="239" t="str">
        <f>IFERROR(VLOOKUP(AI133,'P1'!$B:$AP,41,FALSE),"")</f>
        <v/>
      </c>
      <c r="AJ134" s="239" t="str">
        <f>IFERROR(VLOOKUP(AJ133,'P1'!$B:$AP,41,FALSE),"")</f>
        <v/>
      </c>
      <c r="AK134" s="239" t="str">
        <f>IFERROR(VLOOKUP(AK133,'P1'!$B:$AP,41,FALSE),"")</f>
        <v/>
      </c>
      <c r="AL134" s="239" t="str">
        <f>IFERROR(VLOOKUP(AL133,'P1'!$B:$AP,41,FALSE),"")</f>
        <v/>
      </c>
      <c r="AM134" s="239" t="str">
        <f>IFERROR(VLOOKUP(AM133,'P1'!$B:$AP,41,FALSE),"")</f>
        <v/>
      </c>
      <c r="AN134" s="588"/>
      <c r="AO134" s="564"/>
      <c r="AP134" s="592"/>
      <c r="AQ134" s="593"/>
      <c r="AR134" s="564"/>
      <c r="AU134" s="486" t="str">
        <f>IFERROR(IF($D133="□",ROUNDDOWN($AO133/$AK$7,1),ROUNDDOWN($AO133/$AK$9,1)),"")</f>
        <v/>
      </c>
      <c r="AV134" s="486" t="str">
        <f>IFERROR(IF($D133="□",ROUNDDOWN($AN133/$AO$7,1),ROUNDDOWN($AN133/$AO$9,1)),"")</f>
        <v/>
      </c>
      <c r="AX134" s="486" t="str">
        <f>IFERROR(IF($D133="□",(VLOOKUP(F133,'[8]ますた君 '!$C:$E,3,FALSE)/($AK$7*4)),(VLOOKUP(F133,'[8]ますた君 '!$C:$E,3,FALSE)/($AK$9*4))),"")</f>
        <v/>
      </c>
      <c r="AY134" s="486" t="str">
        <f>IFERROR(IF($D133="□",(VLOOKUP(F133,'[8]ますた君 '!$C:$E,3,FALSE)/$AO$7),(VLOOKUP(F133,'[8]ますた君 '!$C:$E,3,FALSE)/$AO$9)),"")</f>
        <v/>
      </c>
    </row>
    <row r="135" spans="1:51" ht="12" customHeight="1">
      <c r="A135" s="568"/>
      <c r="B135" s="571"/>
      <c r="C135" s="574"/>
      <c r="D135" s="577"/>
      <c r="E135" s="580"/>
      <c r="F135" s="585"/>
      <c r="G135" s="586"/>
      <c r="H135" s="241" t="s">
        <v>374</v>
      </c>
      <c r="I135" s="239" t="str">
        <f>IFERROR(VLOOKUP(I133,'P1'!$B:$AP,31,FALSE),"")</f>
        <v/>
      </c>
      <c r="J135" s="239" t="str">
        <f>IFERROR(VLOOKUP(J133,'P1'!$B:$AP,31,FALSE),"")</f>
        <v/>
      </c>
      <c r="K135" s="239" t="str">
        <f>IFERROR(VLOOKUP(K133,'P1'!$B:$AP,31,FALSE),"")</f>
        <v/>
      </c>
      <c r="L135" s="239" t="str">
        <f>IFERROR(VLOOKUP(L133,'P1'!$B:$AP,31,FALSE),"")</f>
        <v/>
      </c>
      <c r="M135" s="239" t="str">
        <f>IFERROR(VLOOKUP(M133,'P1'!$B:$AP,31,FALSE),"")</f>
        <v/>
      </c>
      <c r="N135" s="239" t="str">
        <f>IFERROR(VLOOKUP(N133,'P1'!$B:$AP,31,FALSE),"")</f>
        <v/>
      </c>
      <c r="O135" s="239" t="str">
        <f>IFERROR(VLOOKUP(O133,'P1'!$B:$AP,31,FALSE),"")</f>
        <v/>
      </c>
      <c r="P135" s="239" t="str">
        <f>IFERROR(VLOOKUP(P133,'P1'!$B:$AP,31,FALSE),"")</f>
        <v/>
      </c>
      <c r="Q135" s="239" t="str">
        <f>IFERROR(VLOOKUP(Q133,'P1'!$B:$AP,31,FALSE),"")</f>
        <v/>
      </c>
      <c r="R135" s="239" t="str">
        <f>IFERROR(VLOOKUP(R133,'P1'!$B:$AP,31,FALSE),"")</f>
        <v/>
      </c>
      <c r="S135" s="239" t="str">
        <f>IFERROR(VLOOKUP(S133,'P1'!$B:$AP,31,FALSE),"")</f>
        <v/>
      </c>
      <c r="T135" s="239" t="str">
        <f>IFERROR(VLOOKUP(T133,'P1'!$B:$AP,31,FALSE),"")</f>
        <v/>
      </c>
      <c r="U135" s="239" t="str">
        <f>IFERROR(VLOOKUP(U133,'P1'!$B:$AP,31,FALSE),"")</f>
        <v/>
      </c>
      <c r="V135" s="239" t="str">
        <f>IFERROR(VLOOKUP(V133,'P1'!$B:$AP,31,FALSE),"")</f>
        <v/>
      </c>
      <c r="W135" s="239" t="str">
        <f>IFERROR(VLOOKUP(W133,'P1'!$B:$AP,31,FALSE),"")</f>
        <v/>
      </c>
      <c r="X135" s="239" t="str">
        <f>IFERROR(VLOOKUP(X133,'P1'!$B:$AP,31,FALSE),"")</f>
        <v/>
      </c>
      <c r="Y135" s="239" t="str">
        <f>IFERROR(VLOOKUP(Y133,'P1'!$B:$AP,31,FALSE),"")</f>
        <v/>
      </c>
      <c r="Z135" s="239" t="str">
        <f>IFERROR(VLOOKUP(Z133,'P1'!$B:$AP,31,FALSE),"")</f>
        <v/>
      </c>
      <c r="AA135" s="239" t="str">
        <f>IFERROR(VLOOKUP(AA133,'P1'!$B:$AP,31,FALSE),"")</f>
        <v/>
      </c>
      <c r="AB135" s="239" t="str">
        <f>IFERROR(VLOOKUP(AB133,'P1'!$B:$AP,31,FALSE),"")</f>
        <v/>
      </c>
      <c r="AC135" s="239" t="str">
        <f>IFERROR(VLOOKUP(AC133,'P1'!$B:$AP,31,FALSE),"")</f>
        <v/>
      </c>
      <c r="AD135" s="239" t="str">
        <f>IFERROR(VLOOKUP(AD133,'P1'!$B:$AP,31,FALSE),"")</f>
        <v/>
      </c>
      <c r="AE135" s="239" t="str">
        <f>IFERROR(VLOOKUP(AE133,'P1'!$B:$AP,31,FALSE),"")</f>
        <v/>
      </c>
      <c r="AF135" s="239" t="str">
        <f>IFERROR(VLOOKUP(AF133,'P1'!$B:$AP,31,FALSE),"")</f>
        <v/>
      </c>
      <c r="AG135" s="239" t="str">
        <f>IFERROR(VLOOKUP(AG133,'P1'!$B:$AP,31,FALSE),"")</f>
        <v/>
      </c>
      <c r="AH135" s="239" t="str">
        <f>IFERROR(VLOOKUP(AH133,'P1'!$B:$AP,31,FALSE),"")</f>
        <v/>
      </c>
      <c r="AI135" s="239" t="str">
        <f>IFERROR(VLOOKUP(AI133,'P1'!$B:$AP,31,FALSE),"")</f>
        <v/>
      </c>
      <c r="AJ135" s="239" t="str">
        <f>IFERROR(VLOOKUP(AJ133,'P1'!$B:$AP,31,FALSE),"")</f>
        <v/>
      </c>
      <c r="AK135" s="239" t="str">
        <f>IFERROR(VLOOKUP(AK133,'P1'!$B:$AP,31,FALSE),"")</f>
        <v/>
      </c>
      <c r="AL135" s="239" t="str">
        <f>IFERROR(VLOOKUP(AL133,'P1'!$B:$AP,31,FALSE),"")</f>
        <v/>
      </c>
      <c r="AM135" s="239" t="str">
        <f>IFERROR(VLOOKUP(AM133,'P1'!$B:$AP,31,FALSE),"")</f>
        <v/>
      </c>
      <c r="AN135" s="589"/>
      <c r="AO135" s="565"/>
      <c r="AP135" s="594"/>
      <c r="AQ135" s="595"/>
      <c r="AR135" s="565"/>
      <c r="AU135" s="487"/>
      <c r="AV135" s="487"/>
      <c r="AX135" s="487"/>
      <c r="AY135" s="487"/>
    </row>
    <row r="136" spans="1:51" ht="12" customHeight="1">
      <c r="A136" s="566">
        <v>39</v>
      </c>
      <c r="B136" s="569"/>
      <c r="C136" s="572"/>
      <c r="D136" s="575" t="s">
        <v>243</v>
      </c>
      <c r="E136" s="578"/>
      <c r="F136" s="581"/>
      <c r="G136" s="582"/>
      <c r="H136" s="236" t="s">
        <v>368</v>
      </c>
      <c r="I136" s="483"/>
      <c r="J136" s="483"/>
      <c r="K136" s="483"/>
      <c r="L136" s="483"/>
      <c r="M136" s="483"/>
      <c r="N136" s="483"/>
      <c r="O136" s="483"/>
      <c r="P136" s="483"/>
      <c r="Q136" s="483"/>
      <c r="R136" s="483"/>
      <c r="S136" s="483"/>
      <c r="T136" s="483"/>
      <c r="U136" s="483"/>
      <c r="V136" s="483"/>
      <c r="W136" s="483"/>
      <c r="X136" s="483"/>
      <c r="Y136" s="483"/>
      <c r="Z136" s="483"/>
      <c r="AA136" s="483"/>
      <c r="AB136" s="483"/>
      <c r="AC136" s="483"/>
      <c r="AD136" s="483"/>
      <c r="AE136" s="483"/>
      <c r="AF136" s="483"/>
      <c r="AG136" s="483"/>
      <c r="AH136" s="483"/>
      <c r="AI136" s="483"/>
      <c r="AJ136" s="483"/>
      <c r="AK136" s="483"/>
      <c r="AL136" s="483"/>
      <c r="AM136" s="483"/>
      <c r="AN136" s="587">
        <f>+SUM(I137:AM138)</f>
        <v>0</v>
      </c>
      <c r="AO136" s="563">
        <f>IF($AN$4="４週",AN136/4,AN136/(DAY(EOMONTH($I$20,0))/7))</f>
        <v>0</v>
      </c>
      <c r="AP136" s="590"/>
      <c r="AQ136" s="591"/>
      <c r="AR136" s="563" t="str">
        <f>IF(AN125="４週",AU137,AV137)</f>
        <v/>
      </c>
      <c r="AU136" s="485" t="s">
        <v>369</v>
      </c>
      <c r="AV136" s="485" t="s">
        <v>370</v>
      </c>
      <c r="AX136" s="485" t="s">
        <v>371</v>
      </c>
      <c r="AY136" s="485" t="s">
        <v>372</v>
      </c>
    </row>
    <row r="137" spans="1:51" ht="12" customHeight="1">
      <c r="A137" s="567"/>
      <c r="B137" s="570"/>
      <c r="C137" s="573"/>
      <c r="D137" s="576"/>
      <c r="E137" s="579"/>
      <c r="F137" s="583"/>
      <c r="G137" s="584"/>
      <c r="H137" s="238" t="s">
        <v>373</v>
      </c>
      <c r="I137" s="239" t="str">
        <f>IFERROR(VLOOKUP(I136,'P1'!$B:$AP,41,FALSE),"")</f>
        <v/>
      </c>
      <c r="J137" s="239" t="str">
        <f>IFERROR(VLOOKUP(J136,'P1'!$B:$AP,41,FALSE),"")</f>
        <v/>
      </c>
      <c r="K137" s="239" t="str">
        <f>IFERROR(VLOOKUP(K136,'P1'!$B:$AP,41,FALSE),"")</f>
        <v/>
      </c>
      <c r="L137" s="239" t="str">
        <f>IFERROR(VLOOKUP(L136,'P1'!$B:$AP,41,FALSE),"")</f>
        <v/>
      </c>
      <c r="M137" s="239" t="str">
        <f>IFERROR(VLOOKUP(M136,'P1'!$B:$AP,41,FALSE),"")</f>
        <v/>
      </c>
      <c r="N137" s="239" t="str">
        <f>IFERROR(VLOOKUP(N136,'P1'!$B:$AP,41,FALSE),"")</f>
        <v/>
      </c>
      <c r="O137" s="239" t="str">
        <f>IFERROR(VLOOKUP(O136,'P1'!$B:$AP,41,FALSE),"")</f>
        <v/>
      </c>
      <c r="P137" s="239" t="str">
        <f>IFERROR(VLOOKUP(P136,'P1'!$B:$AP,41,FALSE),"")</f>
        <v/>
      </c>
      <c r="Q137" s="239" t="str">
        <f>IFERROR(VLOOKUP(Q136,'P1'!$B:$AP,41,FALSE),"")</f>
        <v/>
      </c>
      <c r="R137" s="239" t="str">
        <f>IFERROR(VLOOKUP(R136,'P1'!$B:$AP,41,FALSE),"")</f>
        <v/>
      </c>
      <c r="S137" s="239" t="str">
        <f>IFERROR(VLOOKUP(S136,'P1'!$B:$AP,41,FALSE),"")</f>
        <v/>
      </c>
      <c r="T137" s="239" t="str">
        <f>IFERROR(VLOOKUP(T136,'P1'!$B:$AP,41,FALSE),"")</f>
        <v/>
      </c>
      <c r="U137" s="239" t="str">
        <f>IFERROR(VLOOKUP(U136,'P1'!$B:$AP,41,FALSE),"")</f>
        <v/>
      </c>
      <c r="V137" s="239" t="str">
        <f>IFERROR(VLOOKUP(V136,'P1'!$B:$AP,41,FALSE),"")</f>
        <v/>
      </c>
      <c r="W137" s="239" t="str">
        <f>IFERROR(VLOOKUP(W136,'P1'!$B:$AP,41,FALSE),"")</f>
        <v/>
      </c>
      <c r="X137" s="239" t="str">
        <f>IFERROR(VLOOKUP(X136,'P1'!$B:$AP,41,FALSE),"")</f>
        <v/>
      </c>
      <c r="Y137" s="239" t="str">
        <f>IFERROR(VLOOKUP(Y136,'P1'!$B:$AP,41,FALSE),"")</f>
        <v/>
      </c>
      <c r="Z137" s="239" t="str">
        <f>IFERROR(VLOOKUP(Z136,'P1'!$B:$AP,41,FALSE),"")</f>
        <v/>
      </c>
      <c r="AA137" s="239" t="str">
        <f>IFERROR(VLOOKUP(AA136,'P1'!$B:$AP,41,FALSE),"")</f>
        <v/>
      </c>
      <c r="AB137" s="239" t="str">
        <f>IFERROR(VLOOKUP(AB136,'P1'!$B:$AP,41,FALSE),"")</f>
        <v/>
      </c>
      <c r="AC137" s="239" t="str">
        <f>IFERROR(VLOOKUP(AC136,'P1'!$B:$AP,41,FALSE),"")</f>
        <v/>
      </c>
      <c r="AD137" s="239" t="str">
        <f>IFERROR(VLOOKUP(AD136,'P1'!$B:$AP,41,FALSE),"")</f>
        <v/>
      </c>
      <c r="AE137" s="239" t="str">
        <f>IFERROR(VLOOKUP(AE136,'P1'!$B:$AP,41,FALSE),"")</f>
        <v/>
      </c>
      <c r="AF137" s="239" t="str">
        <f>IFERROR(VLOOKUP(AF136,'P1'!$B:$AP,41,FALSE),"")</f>
        <v/>
      </c>
      <c r="AG137" s="239" t="str">
        <f>IFERROR(VLOOKUP(AG136,'P1'!$B:$AP,41,FALSE),"")</f>
        <v/>
      </c>
      <c r="AH137" s="239" t="str">
        <f>IFERROR(VLOOKUP(AH136,'P1'!$B:$AP,41,FALSE),"")</f>
        <v/>
      </c>
      <c r="AI137" s="239" t="str">
        <f>IFERROR(VLOOKUP(AI136,'P1'!$B:$AP,41,FALSE),"")</f>
        <v/>
      </c>
      <c r="AJ137" s="239" t="str">
        <f>IFERROR(VLOOKUP(AJ136,'P1'!$B:$AP,41,FALSE),"")</f>
        <v/>
      </c>
      <c r="AK137" s="239" t="str">
        <f>IFERROR(VLOOKUP(AK136,'P1'!$B:$AP,41,FALSE),"")</f>
        <v/>
      </c>
      <c r="AL137" s="239" t="str">
        <f>IFERROR(VLOOKUP(AL136,'P1'!$B:$AP,41,FALSE),"")</f>
        <v/>
      </c>
      <c r="AM137" s="239" t="str">
        <f>IFERROR(VLOOKUP(AM136,'P1'!$B:$AP,41,FALSE),"")</f>
        <v/>
      </c>
      <c r="AN137" s="588"/>
      <c r="AO137" s="564"/>
      <c r="AP137" s="592"/>
      <c r="AQ137" s="593"/>
      <c r="AR137" s="564"/>
      <c r="AU137" s="486" t="str">
        <f>IFERROR(IF($D136="□",ROUNDDOWN($AO136/$AK$7,1),ROUNDDOWN($AO136/$AK$9,1)),"")</f>
        <v/>
      </c>
      <c r="AV137" s="486" t="str">
        <f>IFERROR(IF($D136="□",ROUNDDOWN($AN136/$AO$7,1),ROUNDDOWN($AN136/$AO$9,1)),"")</f>
        <v/>
      </c>
      <c r="AX137" s="486" t="str">
        <f>IFERROR(IF($D136="□",(VLOOKUP(F136,'[8]ますた君 '!$C:$E,3,FALSE)/($AK$7*4)),(VLOOKUP(F136,'[8]ますた君 '!$C:$E,3,FALSE)/($AK$9*4))),"")</f>
        <v/>
      </c>
      <c r="AY137" s="486" t="str">
        <f>IFERROR(IF($D136="□",(VLOOKUP(F136,'[8]ますた君 '!$C:$E,3,FALSE)/$AO$7),(VLOOKUP(F136,'[8]ますた君 '!$C:$E,3,FALSE)/$AO$9)),"")</f>
        <v/>
      </c>
    </row>
    <row r="138" spans="1:51" ht="12" customHeight="1">
      <c r="A138" s="568"/>
      <c r="B138" s="571"/>
      <c r="C138" s="574"/>
      <c r="D138" s="577"/>
      <c r="E138" s="580"/>
      <c r="F138" s="585"/>
      <c r="G138" s="586"/>
      <c r="H138" s="241" t="s">
        <v>374</v>
      </c>
      <c r="I138" s="239" t="str">
        <f>IFERROR(VLOOKUP(I136,'P1'!$B:$AP,31,FALSE),"")</f>
        <v/>
      </c>
      <c r="J138" s="239" t="str">
        <f>IFERROR(VLOOKUP(J136,'P1'!$B:$AP,31,FALSE),"")</f>
        <v/>
      </c>
      <c r="K138" s="239" t="str">
        <f>IFERROR(VLOOKUP(K136,'P1'!$B:$AP,31,FALSE),"")</f>
        <v/>
      </c>
      <c r="L138" s="239" t="str">
        <f>IFERROR(VLOOKUP(L136,'P1'!$B:$AP,31,FALSE),"")</f>
        <v/>
      </c>
      <c r="M138" s="239" t="str">
        <f>IFERROR(VLOOKUP(M136,'P1'!$B:$AP,31,FALSE),"")</f>
        <v/>
      </c>
      <c r="N138" s="239" t="str">
        <f>IFERROR(VLOOKUP(N136,'P1'!$B:$AP,31,FALSE),"")</f>
        <v/>
      </c>
      <c r="O138" s="239" t="str">
        <f>IFERROR(VLOOKUP(O136,'P1'!$B:$AP,31,FALSE),"")</f>
        <v/>
      </c>
      <c r="P138" s="239" t="str">
        <f>IFERROR(VLOOKUP(P136,'P1'!$B:$AP,31,FALSE),"")</f>
        <v/>
      </c>
      <c r="Q138" s="239" t="str">
        <f>IFERROR(VLOOKUP(Q136,'P1'!$B:$AP,31,FALSE),"")</f>
        <v/>
      </c>
      <c r="R138" s="239" t="str">
        <f>IFERROR(VLOOKUP(R136,'P1'!$B:$AP,31,FALSE),"")</f>
        <v/>
      </c>
      <c r="S138" s="239" t="str">
        <f>IFERROR(VLOOKUP(S136,'P1'!$B:$AP,31,FALSE),"")</f>
        <v/>
      </c>
      <c r="T138" s="239" t="str">
        <f>IFERROR(VLOOKUP(T136,'P1'!$B:$AP,31,FALSE),"")</f>
        <v/>
      </c>
      <c r="U138" s="239" t="str">
        <f>IFERROR(VLOOKUP(U136,'P1'!$B:$AP,31,FALSE),"")</f>
        <v/>
      </c>
      <c r="V138" s="239" t="str">
        <f>IFERROR(VLOOKUP(V136,'P1'!$B:$AP,31,FALSE),"")</f>
        <v/>
      </c>
      <c r="W138" s="239" t="str">
        <f>IFERROR(VLOOKUP(W136,'P1'!$B:$AP,31,FALSE),"")</f>
        <v/>
      </c>
      <c r="X138" s="239" t="str">
        <f>IFERROR(VLOOKUP(X136,'P1'!$B:$AP,31,FALSE),"")</f>
        <v/>
      </c>
      <c r="Y138" s="239" t="str">
        <f>IFERROR(VLOOKUP(Y136,'P1'!$B:$AP,31,FALSE),"")</f>
        <v/>
      </c>
      <c r="Z138" s="239" t="str">
        <f>IFERROR(VLOOKUP(Z136,'P1'!$B:$AP,31,FALSE),"")</f>
        <v/>
      </c>
      <c r="AA138" s="239" t="str">
        <f>IFERROR(VLOOKUP(AA136,'P1'!$B:$AP,31,FALSE),"")</f>
        <v/>
      </c>
      <c r="AB138" s="239" t="str">
        <f>IFERROR(VLOOKUP(AB136,'P1'!$B:$AP,31,FALSE),"")</f>
        <v/>
      </c>
      <c r="AC138" s="239" t="str">
        <f>IFERROR(VLOOKUP(AC136,'P1'!$B:$AP,31,FALSE),"")</f>
        <v/>
      </c>
      <c r="AD138" s="239" t="str">
        <f>IFERROR(VLOOKUP(AD136,'P1'!$B:$AP,31,FALSE),"")</f>
        <v/>
      </c>
      <c r="AE138" s="239" t="str">
        <f>IFERROR(VLOOKUP(AE136,'P1'!$B:$AP,31,FALSE),"")</f>
        <v/>
      </c>
      <c r="AF138" s="239" t="str">
        <f>IFERROR(VLOOKUP(AF136,'P1'!$B:$AP,31,FALSE),"")</f>
        <v/>
      </c>
      <c r="AG138" s="239" t="str">
        <f>IFERROR(VLOOKUP(AG136,'P1'!$B:$AP,31,FALSE),"")</f>
        <v/>
      </c>
      <c r="AH138" s="239" t="str">
        <f>IFERROR(VLOOKUP(AH136,'P1'!$B:$AP,31,FALSE),"")</f>
        <v/>
      </c>
      <c r="AI138" s="239" t="str">
        <f>IFERROR(VLOOKUP(AI136,'P1'!$B:$AP,31,FALSE),"")</f>
        <v/>
      </c>
      <c r="AJ138" s="239" t="str">
        <f>IFERROR(VLOOKUP(AJ136,'P1'!$B:$AP,31,FALSE),"")</f>
        <v/>
      </c>
      <c r="AK138" s="239" t="str">
        <f>IFERROR(VLOOKUP(AK136,'P1'!$B:$AP,31,FALSE),"")</f>
        <v/>
      </c>
      <c r="AL138" s="239" t="str">
        <f>IFERROR(VLOOKUP(AL136,'P1'!$B:$AP,31,FALSE),"")</f>
        <v/>
      </c>
      <c r="AM138" s="239" t="str">
        <f>IFERROR(VLOOKUP(AM136,'P1'!$B:$AP,31,FALSE),"")</f>
        <v/>
      </c>
      <c r="AN138" s="589"/>
      <c r="AO138" s="565"/>
      <c r="AP138" s="594"/>
      <c r="AQ138" s="595"/>
      <c r="AR138" s="565"/>
      <c r="AU138" s="487"/>
      <c r="AV138" s="487"/>
      <c r="AX138" s="487"/>
      <c r="AY138" s="487"/>
    </row>
    <row r="139" spans="1:51" ht="12" customHeight="1">
      <c r="A139" s="566">
        <v>40</v>
      </c>
      <c r="B139" s="569"/>
      <c r="C139" s="572"/>
      <c r="D139" s="575" t="s">
        <v>243</v>
      </c>
      <c r="E139" s="578"/>
      <c r="F139" s="581"/>
      <c r="G139" s="582"/>
      <c r="H139" s="236" t="s">
        <v>368</v>
      </c>
      <c r="I139" s="483"/>
      <c r="J139" s="483"/>
      <c r="K139" s="483"/>
      <c r="L139" s="483"/>
      <c r="M139" s="483"/>
      <c r="N139" s="483"/>
      <c r="O139" s="483"/>
      <c r="P139" s="483"/>
      <c r="Q139" s="483"/>
      <c r="R139" s="483"/>
      <c r="S139" s="483"/>
      <c r="T139" s="483"/>
      <c r="U139" s="483"/>
      <c r="V139" s="483"/>
      <c r="W139" s="483"/>
      <c r="X139" s="483"/>
      <c r="Y139" s="483"/>
      <c r="Z139" s="483"/>
      <c r="AA139" s="483"/>
      <c r="AB139" s="483"/>
      <c r="AC139" s="483"/>
      <c r="AD139" s="483"/>
      <c r="AE139" s="483"/>
      <c r="AF139" s="483"/>
      <c r="AG139" s="483"/>
      <c r="AH139" s="483"/>
      <c r="AI139" s="483"/>
      <c r="AJ139" s="483"/>
      <c r="AK139" s="483"/>
      <c r="AL139" s="483"/>
      <c r="AM139" s="483"/>
      <c r="AN139" s="587">
        <f>+SUM(I140:AM141)</f>
        <v>0</v>
      </c>
      <c r="AO139" s="563">
        <f>IF($AN$4="４週",AN139/4,AN139/(DAY(EOMONTH($I$20,0))/7))</f>
        <v>0</v>
      </c>
      <c r="AP139" s="590"/>
      <c r="AQ139" s="591"/>
      <c r="AR139" s="563" t="str">
        <f>IF(AN128="４週",AU140,AV140)</f>
        <v/>
      </c>
      <c r="AU139" s="485" t="s">
        <v>369</v>
      </c>
      <c r="AV139" s="485" t="s">
        <v>370</v>
      </c>
      <c r="AX139" s="485" t="s">
        <v>371</v>
      </c>
      <c r="AY139" s="485" t="s">
        <v>372</v>
      </c>
    </row>
    <row r="140" spans="1:51" ht="12" customHeight="1">
      <c r="A140" s="567"/>
      <c r="B140" s="570"/>
      <c r="C140" s="573"/>
      <c r="D140" s="576"/>
      <c r="E140" s="579"/>
      <c r="F140" s="583"/>
      <c r="G140" s="584"/>
      <c r="H140" s="238" t="s">
        <v>373</v>
      </c>
      <c r="I140" s="239" t="str">
        <f>IFERROR(VLOOKUP(I139,'P1'!$B:$AP,41,FALSE),"")</f>
        <v/>
      </c>
      <c r="J140" s="239" t="str">
        <f>IFERROR(VLOOKUP(J139,'P1'!$B:$AP,41,FALSE),"")</f>
        <v/>
      </c>
      <c r="K140" s="239" t="str">
        <f>IFERROR(VLOOKUP(K139,'P1'!$B:$AP,41,FALSE),"")</f>
        <v/>
      </c>
      <c r="L140" s="239" t="str">
        <f>IFERROR(VLOOKUP(L139,'P1'!$B:$AP,41,FALSE),"")</f>
        <v/>
      </c>
      <c r="M140" s="239" t="str">
        <f>IFERROR(VLOOKUP(M139,'P1'!$B:$AP,41,FALSE),"")</f>
        <v/>
      </c>
      <c r="N140" s="239" t="str">
        <f>IFERROR(VLOOKUP(N139,'P1'!$B:$AP,41,FALSE),"")</f>
        <v/>
      </c>
      <c r="O140" s="239" t="str">
        <f>IFERROR(VLOOKUP(O139,'P1'!$B:$AP,41,FALSE),"")</f>
        <v/>
      </c>
      <c r="P140" s="239" t="str">
        <f>IFERROR(VLOOKUP(P139,'P1'!$B:$AP,41,FALSE),"")</f>
        <v/>
      </c>
      <c r="Q140" s="239" t="str">
        <f>IFERROR(VLOOKUP(Q139,'P1'!$B:$AP,41,FALSE),"")</f>
        <v/>
      </c>
      <c r="R140" s="239" t="str">
        <f>IFERROR(VLOOKUP(R139,'P1'!$B:$AP,41,FALSE),"")</f>
        <v/>
      </c>
      <c r="S140" s="239" t="str">
        <f>IFERROR(VLOOKUP(S139,'P1'!$B:$AP,41,FALSE),"")</f>
        <v/>
      </c>
      <c r="T140" s="239" t="str">
        <f>IFERROR(VLOOKUP(T139,'P1'!$B:$AP,41,FALSE),"")</f>
        <v/>
      </c>
      <c r="U140" s="239" t="str">
        <f>IFERROR(VLOOKUP(U139,'P1'!$B:$AP,41,FALSE),"")</f>
        <v/>
      </c>
      <c r="V140" s="239" t="str">
        <f>IFERROR(VLOOKUP(V139,'P1'!$B:$AP,41,FALSE),"")</f>
        <v/>
      </c>
      <c r="W140" s="239" t="str">
        <f>IFERROR(VLOOKUP(W139,'P1'!$B:$AP,41,FALSE),"")</f>
        <v/>
      </c>
      <c r="X140" s="239" t="str">
        <f>IFERROR(VLOOKUP(X139,'P1'!$B:$AP,41,FALSE),"")</f>
        <v/>
      </c>
      <c r="Y140" s="239" t="str">
        <f>IFERROR(VLOOKUP(Y139,'P1'!$B:$AP,41,FALSE),"")</f>
        <v/>
      </c>
      <c r="Z140" s="239" t="str">
        <f>IFERROR(VLOOKUP(Z139,'P1'!$B:$AP,41,FALSE),"")</f>
        <v/>
      </c>
      <c r="AA140" s="239" t="str">
        <f>IFERROR(VLOOKUP(AA139,'P1'!$B:$AP,41,FALSE),"")</f>
        <v/>
      </c>
      <c r="AB140" s="239" t="str">
        <f>IFERROR(VLOOKUP(AB139,'P1'!$B:$AP,41,FALSE),"")</f>
        <v/>
      </c>
      <c r="AC140" s="239" t="str">
        <f>IFERROR(VLOOKUP(AC139,'P1'!$B:$AP,41,FALSE),"")</f>
        <v/>
      </c>
      <c r="AD140" s="239" t="str">
        <f>IFERROR(VLOOKUP(AD139,'P1'!$B:$AP,41,FALSE),"")</f>
        <v/>
      </c>
      <c r="AE140" s="239" t="str">
        <f>IFERROR(VLOOKUP(AE139,'P1'!$B:$AP,41,FALSE),"")</f>
        <v/>
      </c>
      <c r="AF140" s="239" t="str">
        <f>IFERROR(VLOOKUP(AF139,'P1'!$B:$AP,41,FALSE),"")</f>
        <v/>
      </c>
      <c r="AG140" s="239" t="str">
        <f>IFERROR(VLOOKUP(AG139,'P1'!$B:$AP,41,FALSE),"")</f>
        <v/>
      </c>
      <c r="AH140" s="239" t="str">
        <f>IFERROR(VLOOKUP(AH139,'P1'!$B:$AP,41,FALSE),"")</f>
        <v/>
      </c>
      <c r="AI140" s="239" t="str">
        <f>IFERROR(VLOOKUP(AI139,'P1'!$B:$AP,41,FALSE),"")</f>
        <v/>
      </c>
      <c r="AJ140" s="239" t="str">
        <f>IFERROR(VLOOKUP(AJ139,'P1'!$B:$AP,41,FALSE),"")</f>
        <v/>
      </c>
      <c r="AK140" s="239" t="str">
        <f>IFERROR(VLOOKUP(AK139,'P1'!$B:$AP,41,FALSE),"")</f>
        <v/>
      </c>
      <c r="AL140" s="239" t="str">
        <f>IFERROR(VLOOKUP(AL139,'P1'!$B:$AP,41,FALSE),"")</f>
        <v/>
      </c>
      <c r="AM140" s="239" t="str">
        <f>IFERROR(VLOOKUP(AM139,'P1'!$B:$AP,41,FALSE),"")</f>
        <v/>
      </c>
      <c r="AN140" s="588"/>
      <c r="AO140" s="564"/>
      <c r="AP140" s="592"/>
      <c r="AQ140" s="593"/>
      <c r="AR140" s="564"/>
      <c r="AU140" s="486" t="str">
        <f>IFERROR(IF($D139="□",ROUNDDOWN($AO139/$AK$7,1),ROUNDDOWN($AO139/$AK$9,1)),"")</f>
        <v/>
      </c>
      <c r="AV140" s="486" t="str">
        <f>IFERROR(IF($D139="□",ROUNDDOWN($AN139/$AO$7,1),ROUNDDOWN($AN139/$AO$9,1)),"")</f>
        <v/>
      </c>
      <c r="AX140" s="486" t="str">
        <f>IFERROR(IF($D139="□",(VLOOKUP(F139,'[8]ますた君 '!$C:$E,3,FALSE)/($AK$7*4)),(VLOOKUP(F139,'[8]ますた君 '!$C:$E,3,FALSE)/($AK$9*4))),"")</f>
        <v/>
      </c>
      <c r="AY140" s="486" t="str">
        <f>IFERROR(IF($D139="□",(VLOOKUP(F139,'[8]ますた君 '!$C:$E,3,FALSE)/$AO$7),(VLOOKUP(F139,'[8]ますた君 '!$C:$E,3,FALSE)/$AO$9)),"")</f>
        <v/>
      </c>
    </row>
    <row r="141" spans="1:51" ht="12" customHeight="1">
      <c r="A141" s="568"/>
      <c r="B141" s="571"/>
      <c r="C141" s="574"/>
      <c r="D141" s="577"/>
      <c r="E141" s="580"/>
      <c r="F141" s="585"/>
      <c r="G141" s="586"/>
      <c r="H141" s="241" t="s">
        <v>374</v>
      </c>
      <c r="I141" s="239" t="str">
        <f>IFERROR(VLOOKUP(I139,'P1'!$B:$AP,31,FALSE),"")</f>
        <v/>
      </c>
      <c r="J141" s="239" t="str">
        <f>IFERROR(VLOOKUP(J139,'P1'!$B:$AP,31,FALSE),"")</f>
        <v/>
      </c>
      <c r="K141" s="239" t="str">
        <f>IFERROR(VLOOKUP(K139,'P1'!$B:$AP,31,FALSE),"")</f>
        <v/>
      </c>
      <c r="L141" s="239" t="str">
        <f>IFERROR(VLOOKUP(L139,'P1'!$B:$AP,31,FALSE),"")</f>
        <v/>
      </c>
      <c r="M141" s="239" t="str">
        <f>IFERROR(VLOOKUP(M139,'P1'!$B:$AP,31,FALSE),"")</f>
        <v/>
      </c>
      <c r="N141" s="239" t="str">
        <f>IFERROR(VLOOKUP(N139,'P1'!$B:$AP,31,FALSE),"")</f>
        <v/>
      </c>
      <c r="O141" s="239" t="str">
        <f>IFERROR(VLOOKUP(O139,'P1'!$B:$AP,31,FALSE),"")</f>
        <v/>
      </c>
      <c r="P141" s="239" t="str">
        <f>IFERROR(VLOOKUP(P139,'P1'!$B:$AP,31,FALSE),"")</f>
        <v/>
      </c>
      <c r="Q141" s="239" t="str">
        <f>IFERROR(VLOOKUP(Q139,'P1'!$B:$AP,31,FALSE),"")</f>
        <v/>
      </c>
      <c r="R141" s="239" t="str">
        <f>IFERROR(VLOOKUP(R139,'P1'!$B:$AP,31,FALSE),"")</f>
        <v/>
      </c>
      <c r="S141" s="239" t="str">
        <f>IFERROR(VLOOKUP(S139,'P1'!$B:$AP,31,FALSE),"")</f>
        <v/>
      </c>
      <c r="T141" s="239" t="str">
        <f>IFERROR(VLOOKUP(T139,'P1'!$B:$AP,31,FALSE),"")</f>
        <v/>
      </c>
      <c r="U141" s="239" t="str">
        <f>IFERROR(VLOOKUP(U139,'P1'!$B:$AP,31,FALSE),"")</f>
        <v/>
      </c>
      <c r="V141" s="239" t="str">
        <f>IFERROR(VLOOKUP(V139,'P1'!$B:$AP,31,FALSE),"")</f>
        <v/>
      </c>
      <c r="W141" s="239" t="str">
        <f>IFERROR(VLOOKUP(W139,'P1'!$B:$AP,31,FALSE),"")</f>
        <v/>
      </c>
      <c r="X141" s="239" t="str">
        <f>IFERROR(VLOOKUP(X139,'P1'!$B:$AP,31,FALSE),"")</f>
        <v/>
      </c>
      <c r="Y141" s="239" t="str">
        <f>IFERROR(VLOOKUP(Y139,'P1'!$B:$AP,31,FALSE),"")</f>
        <v/>
      </c>
      <c r="Z141" s="239" t="str">
        <f>IFERROR(VLOOKUP(Z139,'P1'!$B:$AP,31,FALSE),"")</f>
        <v/>
      </c>
      <c r="AA141" s="239" t="str">
        <f>IFERROR(VLOOKUP(AA139,'P1'!$B:$AP,31,FALSE),"")</f>
        <v/>
      </c>
      <c r="AB141" s="239" t="str">
        <f>IFERROR(VLOOKUP(AB139,'P1'!$B:$AP,31,FALSE),"")</f>
        <v/>
      </c>
      <c r="AC141" s="239" t="str">
        <f>IFERROR(VLOOKUP(AC139,'P1'!$B:$AP,31,FALSE),"")</f>
        <v/>
      </c>
      <c r="AD141" s="239" t="str">
        <f>IFERROR(VLOOKUP(AD139,'P1'!$B:$AP,31,FALSE),"")</f>
        <v/>
      </c>
      <c r="AE141" s="239" t="str">
        <f>IFERROR(VLOOKUP(AE139,'P1'!$B:$AP,31,FALSE),"")</f>
        <v/>
      </c>
      <c r="AF141" s="239" t="str">
        <f>IFERROR(VLOOKUP(AF139,'P1'!$B:$AP,31,FALSE),"")</f>
        <v/>
      </c>
      <c r="AG141" s="239" t="str">
        <f>IFERROR(VLOOKUP(AG139,'P1'!$B:$AP,31,FALSE),"")</f>
        <v/>
      </c>
      <c r="AH141" s="239" t="str">
        <f>IFERROR(VLOOKUP(AH139,'P1'!$B:$AP,31,FALSE),"")</f>
        <v/>
      </c>
      <c r="AI141" s="239" t="str">
        <f>IFERROR(VLOOKUP(AI139,'P1'!$B:$AP,31,FALSE),"")</f>
        <v/>
      </c>
      <c r="AJ141" s="239" t="str">
        <f>IFERROR(VLOOKUP(AJ139,'P1'!$B:$AP,31,FALSE),"")</f>
        <v/>
      </c>
      <c r="AK141" s="239" t="str">
        <f>IFERROR(VLOOKUP(AK139,'P1'!$B:$AP,31,FALSE),"")</f>
        <v/>
      </c>
      <c r="AL141" s="239" t="str">
        <f>IFERROR(VLOOKUP(AL139,'P1'!$B:$AP,31,FALSE),"")</f>
        <v/>
      </c>
      <c r="AM141" s="239" t="str">
        <f>IFERROR(VLOOKUP(AM139,'P1'!$B:$AP,31,FALSE),"")</f>
        <v/>
      </c>
      <c r="AN141" s="589"/>
      <c r="AO141" s="565"/>
      <c r="AP141" s="594"/>
      <c r="AQ141" s="595"/>
      <c r="AR141" s="565"/>
      <c r="AU141" s="487"/>
      <c r="AV141" s="487"/>
      <c r="AX141" s="487"/>
      <c r="AY141" s="487"/>
    </row>
    <row r="142" spans="1:51" ht="12" customHeight="1">
      <c r="A142" s="566">
        <v>41</v>
      </c>
      <c r="B142" s="569"/>
      <c r="C142" s="572"/>
      <c r="D142" s="575" t="s">
        <v>243</v>
      </c>
      <c r="E142" s="578"/>
      <c r="F142" s="581"/>
      <c r="G142" s="582"/>
      <c r="H142" s="236" t="s">
        <v>368</v>
      </c>
      <c r="I142" s="483"/>
      <c r="J142" s="483"/>
      <c r="K142" s="483"/>
      <c r="L142" s="483"/>
      <c r="M142" s="483"/>
      <c r="N142" s="483"/>
      <c r="O142" s="483"/>
      <c r="P142" s="483"/>
      <c r="Q142" s="483"/>
      <c r="R142" s="483"/>
      <c r="S142" s="483"/>
      <c r="T142" s="483"/>
      <c r="U142" s="483"/>
      <c r="V142" s="483"/>
      <c r="W142" s="483"/>
      <c r="X142" s="483"/>
      <c r="Y142" s="483"/>
      <c r="Z142" s="483"/>
      <c r="AA142" s="483"/>
      <c r="AB142" s="483"/>
      <c r="AC142" s="483"/>
      <c r="AD142" s="483"/>
      <c r="AE142" s="483"/>
      <c r="AF142" s="483"/>
      <c r="AG142" s="483"/>
      <c r="AH142" s="483"/>
      <c r="AI142" s="483"/>
      <c r="AJ142" s="483"/>
      <c r="AK142" s="483"/>
      <c r="AL142" s="483"/>
      <c r="AM142" s="483"/>
      <c r="AN142" s="587">
        <f>+SUM(I143:AM144)</f>
        <v>0</v>
      </c>
      <c r="AO142" s="563">
        <f>IF($AN$4="４週",AN142/4,AN142/(DAY(EOMONTH($I$20,0))/7))</f>
        <v>0</v>
      </c>
      <c r="AP142" s="590"/>
      <c r="AQ142" s="591"/>
      <c r="AR142" s="563" t="str">
        <f>IF(AN124="４週",AU143,AV143)</f>
        <v/>
      </c>
      <c r="AS142" s="205"/>
      <c r="AU142" s="485" t="s">
        <v>369</v>
      </c>
      <c r="AV142" s="485" t="s">
        <v>370</v>
      </c>
      <c r="AX142" s="485" t="s">
        <v>371</v>
      </c>
      <c r="AY142" s="485" t="s">
        <v>372</v>
      </c>
    </row>
    <row r="143" spans="1:51" ht="12" customHeight="1">
      <c r="A143" s="567"/>
      <c r="B143" s="570"/>
      <c r="C143" s="573"/>
      <c r="D143" s="576"/>
      <c r="E143" s="579"/>
      <c r="F143" s="583"/>
      <c r="G143" s="584"/>
      <c r="H143" s="238" t="s">
        <v>373</v>
      </c>
      <c r="I143" s="239" t="str">
        <f>IFERROR(VLOOKUP(I142,'P1'!$B:$AP,41,FALSE),"")</f>
        <v/>
      </c>
      <c r="J143" s="239" t="str">
        <f>IFERROR(VLOOKUP(J142,'P1'!$B:$AP,41,FALSE),"")</f>
        <v/>
      </c>
      <c r="K143" s="239" t="str">
        <f>IFERROR(VLOOKUP(K142,'P1'!$B:$AP,41,FALSE),"")</f>
        <v/>
      </c>
      <c r="L143" s="239" t="str">
        <f>IFERROR(VLOOKUP(L142,'P1'!$B:$AP,41,FALSE),"")</f>
        <v/>
      </c>
      <c r="M143" s="239" t="str">
        <f>IFERROR(VLOOKUP(M142,'P1'!$B:$AP,41,FALSE),"")</f>
        <v/>
      </c>
      <c r="N143" s="239" t="str">
        <f>IFERROR(VLOOKUP(N142,'P1'!$B:$AP,41,FALSE),"")</f>
        <v/>
      </c>
      <c r="O143" s="239" t="str">
        <f>IFERROR(VLOOKUP(O142,'P1'!$B:$AP,41,FALSE),"")</f>
        <v/>
      </c>
      <c r="P143" s="239" t="str">
        <f>IFERROR(VLOOKUP(P142,'P1'!$B:$AP,41,FALSE),"")</f>
        <v/>
      </c>
      <c r="Q143" s="239" t="str">
        <f>IFERROR(VLOOKUP(Q142,'P1'!$B:$AP,41,FALSE),"")</f>
        <v/>
      </c>
      <c r="R143" s="239" t="str">
        <f>IFERROR(VLOOKUP(R142,'P1'!$B:$AP,41,FALSE),"")</f>
        <v/>
      </c>
      <c r="S143" s="239" t="str">
        <f>IFERROR(VLOOKUP(S142,'P1'!$B:$AP,41,FALSE),"")</f>
        <v/>
      </c>
      <c r="T143" s="239" t="str">
        <f>IFERROR(VLOOKUP(T142,'P1'!$B:$AP,41,FALSE),"")</f>
        <v/>
      </c>
      <c r="U143" s="239" t="str">
        <f>IFERROR(VLOOKUP(U142,'P1'!$B:$AP,41,FALSE),"")</f>
        <v/>
      </c>
      <c r="V143" s="239" t="str">
        <f>IFERROR(VLOOKUP(V142,'P1'!$B:$AP,41,FALSE),"")</f>
        <v/>
      </c>
      <c r="W143" s="239" t="str">
        <f>IFERROR(VLOOKUP(W142,'P1'!$B:$AP,41,FALSE),"")</f>
        <v/>
      </c>
      <c r="X143" s="239" t="str">
        <f>IFERROR(VLOOKUP(X142,'P1'!$B:$AP,41,FALSE),"")</f>
        <v/>
      </c>
      <c r="Y143" s="239" t="str">
        <f>IFERROR(VLOOKUP(Y142,'P1'!$B:$AP,41,FALSE),"")</f>
        <v/>
      </c>
      <c r="Z143" s="239" t="str">
        <f>IFERROR(VLOOKUP(Z142,'P1'!$B:$AP,41,FALSE),"")</f>
        <v/>
      </c>
      <c r="AA143" s="239" t="str">
        <f>IFERROR(VLOOKUP(AA142,'P1'!$B:$AP,41,FALSE),"")</f>
        <v/>
      </c>
      <c r="AB143" s="239" t="str">
        <f>IFERROR(VLOOKUP(AB142,'P1'!$B:$AP,41,FALSE),"")</f>
        <v/>
      </c>
      <c r="AC143" s="239" t="str">
        <f>IFERROR(VLOOKUP(AC142,'P1'!$B:$AP,41,FALSE),"")</f>
        <v/>
      </c>
      <c r="AD143" s="239" t="str">
        <f>IFERROR(VLOOKUP(AD142,'P1'!$B:$AP,41,FALSE),"")</f>
        <v/>
      </c>
      <c r="AE143" s="239" t="str">
        <f>IFERROR(VLOOKUP(AE142,'P1'!$B:$AP,41,FALSE),"")</f>
        <v/>
      </c>
      <c r="AF143" s="239" t="str">
        <f>IFERROR(VLOOKUP(AF142,'P1'!$B:$AP,41,FALSE),"")</f>
        <v/>
      </c>
      <c r="AG143" s="239" t="str">
        <f>IFERROR(VLOOKUP(AG142,'P1'!$B:$AP,41,FALSE),"")</f>
        <v/>
      </c>
      <c r="AH143" s="239" t="str">
        <f>IFERROR(VLOOKUP(AH142,'P1'!$B:$AP,41,FALSE),"")</f>
        <v/>
      </c>
      <c r="AI143" s="239" t="str">
        <f>IFERROR(VLOOKUP(AI142,'P1'!$B:$AP,41,FALSE),"")</f>
        <v/>
      </c>
      <c r="AJ143" s="239" t="str">
        <f>IFERROR(VLOOKUP(AJ142,'P1'!$B:$AP,41,FALSE),"")</f>
        <v/>
      </c>
      <c r="AK143" s="239" t="str">
        <f>IFERROR(VLOOKUP(AK142,'P1'!$B:$AP,41,FALSE),"")</f>
        <v/>
      </c>
      <c r="AL143" s="239" t="str">
        <f>IFERROR(VLOOKUP(AL142,'P1'!$B:$AP,41,FALSE),"")</f>
        <v/>
      </c>
      <c r="AM143" s="239" t="str">
        <f>IFERROR(VLOOKUP(AM142,'P1'!$B:$AP,41,FALSE),"")</f>
        <v/>
      </c>
      <c r="AN143" s="588"/>
      <c r="AO143" s="564"/>
      <c r="AP143" s="592"/>
      <c r="AQ143" s="593"/>
      <c r="AR143" s="564"/>
      <c r="AS143" s="205"/>
      <c r="AU143" s="486" t="str">
        <f>IFERROR(IF($D142="□",ROUNDDOWN($AO142/$AK$7,1),ROUNDDOWN($AO142/$AK$9,1)),"")</f>
        <v/>
      </c>
      <c r="AV143" s="486" t="str">
        <f>IFERROR(IF($D142="□",ROUNDDOWN($AN142/$AO$7,1),ROUNDDOWN($AN142/$AO$9,1)),"")</f>
        <v/>
      </c>
      <c r="AX143" s="486" t="str">
        <f>IFERROR(IF($D142="□",(VLOOKUP(F142,'[8]ますた君 '!$C:$E,3,FALSE)/($AK$7*4)),(VLOOKUP(F142,'[8]ますた君 '!$C:$E,3,FALSE)/($AK$9*4))),"")</f>
        <v/>
      </c>
      <c r="AY143" s="486" t="str">
        <f>IFERROR(IF($D142="□",(VLOOKUP(F142,'[8]ますた君 '!$C:$E,3,FALSE)/$AO$7),(VLOOKUP(F142,'[8]ますた君 '!$C:$E,3,FALSE)/$AO$9)),"")</f>
        <v/>
      </c>
    </row>
    <row r="144" spans="1:51" ht="12" customHeight="1">
      <c r="A144" s="568"/>
      <c r="B144" s="571"/>
      <c r="C144" s="574"/>
      <c r="D144" s="577"/>
      <c r="E144" s="580"/>
      <c r="F144" s="585"/>
      <c r="G144" s="586"/>
      <c r="H144" s="241" t="s">
        <v>374</v>
      </c>
      <c r="I144" s="239" t="str">
        <f>IFERROR(VLOOKUP(I142,'P1'!$B:$AP,31,FALSE),"")</f>
        <v/>
      </c>
      <c r="J144" s="239" t="str">
        <f>IFERROR(VLOOKUP(J142,'P1'!$B:$AP,31,FALSE),"")</f>
        <v/>
      </c>
      <c r="K144" s="239" t="str">
        <f>IFERROR(VLOOKUP(K142,'P1'!$B:$AP,31,FALSE),"")</f>
        <v/>
      </c>
      <c r="L144" s="239" t="str">
        <f>IFERROR(VLOOKUP(L142,'P1'!$B:$AP,31,FALSE),"")</f>
        <v/>
      </c>
      <c r="M144" s="239" t="str">
        <f>IFERROR(VLOOKUP(M142,'P1'!$B:$AP,31,FALSE),"")</f>
        <v/>
      </c>
      <c r="N144" s="239" t="str">
        <f>IFERROR(VLOOKUP(N142,'P1'!$B:$AP,31,FALSE),"")</f>
        <v/>
      </c>
      <c r="O144" s="239" t="str">
        <f>IFERROR(VLOOKUP(O142,'P1'!$B:$AP,31,FALSE),"")</f>
        <v/>
      </c>
      <c r="P144" s="239" t="str">
        <f>IFERROR(VLOOKUP(P142,'P1'!$B:$AP,31,FALSE),"")</f>
        <v/>
      </c>
      <c r="Q144" s="239" t="str">
        <f>IFERROR(VLOOKUP(Q142,'P1'!$B:$AP,31,FALSE),"")</f>
        <v/>
      </c>
      <c r="R144" s="239" t="str">
        <f>IFERROR(VLOOKUP(R142,'P1'!$B:$AP,31,FALSE),"")</f>
        <v/>
      </c>
      <c r="S144" s="239" t="str">
        <f>IFERROR(VLOOKUP(S142,'P1'!$B:$AP,31,FALSE),"")</f>
        <v/>
      </c>
      <c r="T144" s="239" t="str">
        <f>IFERROR(VLOOKUP(T142,'P1'!$B:$AP,31,FALSE),"")</f>
        <v/>
      </c>
      <c r="U144" s="239" t="str">
        <f>IFERROR(VLOOKUP(U142,'P1'!$B:$AP,31,FALSE),"")</f>
        <v/>
      </c>
      <c r="V144" s="239" t="str">
        <f>IFERROR(VLOOKUP(V142,'P1'!$B:$AP,31,FALSE),"")</f>
        <v/>
      </c>
      <c r="W144" s="239" t="str">
        <f>IFERROR(VLOOKUP(W142,'P1'!$B:$AP,31,FALSE),"")</f>
        <v/>
      </c>
      <c r="X144" s="239" t="str">
        <f>IFERROR(VLOOKUP(X142,'P1'!$B:$AP,31,FALSE),"")</f>
        <v/>
      </c>
      <c r="Y144" s="239" t="str">
        <f>IFERROR(VLOOKUP(Y142,'P1'!$B:$AP,31,FALSE),"")</f>
        <v/>
      </c>
      <c r="Z144" s="239" t="str">
        <f>IFERROR(VLOOKUP(Z142,'P1'!$B:$AP,31,FALSE),"")</f>
        <v/>
      </c>
      <c r="AA144" s="239" t="str">
        <f>IFERROR(VLOOKUP(AA142,'P1'!$B:$AP,31,FALSE),"")</f>
        <v/>
      </c>
      <c r="AB144" s="239" t="str">
        <f>IFERROR(VLOOKUP(AB142,'P1'!$B:$AP,31,FALSE),"")</f>
        <v/>
      </c>
      <c r="AC144" s="239" t="str">
        <f>IFERROR(VLOOKUP(AC142,'P1'!$B:$AP,31,FALSE),"")</f>
        <v/>
      </c>
      <c r="AD144" s="239" t="str">
        <f>IFERROR(VLOOKUP(AD142,'P1'!$B:$AP,31,FALSE),"")</f>
        <v/>
      </c>
      <c r="AE144" s="239" t="str">
        <f>IFERROR(VLOOKUP(AE142,'P1'!$B:$AP,31,FALSE),"")</f>
        <v/>
      </c>
      <c r="AF144" s="239" t="str">
        <f>IFERROR(VLOOKUP(AF142,'P1'!$B:$AP,31,FALSE),"")</f>
        <v/>
      </c>
      <c r="AG144" s="239" t="str">
        <f>IFERROR(VLOOKUP(AG142,'P1'!$B:$AP,31,FALSE),"")</f>
        <v/>
      </c>
      <c r="AH144" s="239" t="str">
        <f>IFERROR(VLOOKUP(AH142,'P1'!$B:$AP,31,FALSE),"")</f>
        <v/>
      </c>
      <c r="AI144" s="239" t="str">
        <f>IFERROR(VLOOKUP(AI142,'P1'!$B:$AP,31,FALSE),"")</f>
        <v/>
      </c>
      <c r="AJ144" s="239" t="str">
        <f>IFERROR(VLOOKUP(AJ142,'P1'!$B:$AP,31,FALSE),"")</f>
        <v/>
      </c>
      <c r="AK144" s="239" t="str">
        <f>IFERROR(VLOOKUP(AK142,'P1'!$B:$AP,31,FALSE),"")</f>
        <v/>
      </c>
      <c r="AL144" s="239" t="str">
        <f>IFERROR(VLOOKUP(AL142,'P1'!$B:$AP,31,FALSE),"")</f>
        <v/>
      </c>
      <c r="AM144" s="239" t="str">
        <f>IFERROR(VLOOKUP(AM142,'P1'!$B:$AP,31,FALSE),"")</f>
        <v/>
      </c>
      <c r="AN144" s="589"/>
      <c r="AO144" s="565"/>
      <c r="AP144" s="594"/>
      <c r="AQ144" s="595"/>
      <c r="AR144" s="565"/>
      <c r="AU144" s="487"/>
      <c r="AV144" s="487"/>
      <c r="AX144" s="487"/>
      <c r="AY144" s="487"/>
    </row>
    <row r="145" spans="1:51" ht="12" customHeight="1">
      <c r="A145" s="566">
        <v>42</v>
      </c>
      <c r="B145" s="569"/>
      <c r="C145" s="572"/>
      <c r="D145" s="575" t="s">
        <v>243</v>
      </c>
      <c r="E145" s="578"/>
      <c r="F145" s="581"/>
      <c r="G145" s="582"/>
      <c r="H145" s="236" t="s">
        <v>368</v>
      </c>
      <c r="I145" s="483"/>
      <c r="J145" s="483"/>
      <c r="K145" s="483"/>
      <c r="L145" s="483"/>
      <c r="M145" s="483"/>
      <c r="N145" s="483"/>
      <c r="O145" s="483"/>
      <c r="P145" s="483"/>
      <c r="Q145" s="483"/>
      <c r="R145" s="483"/>
      <c r="S145" s="483"/>
      <c r="T145" s="483"/>
      <c r="U145" s="483"/>
      <c r="V145" s="483"/>
      <c r="W145" s="483"/>
      <c r="X145" s="483"/>
      <c r="Y145" s="483"/>
      <c r="Z145" s="483"/>
      <c r="AA145" s="483"/>
      <c r="AB145" s="483"/>
      <c r="AC145" s="483"/>
      <c r="AD145" s="483"/>
      <c r="AE145" s="483"/>
      <c r="AF145" s="483"/>
      <c r="AG145" s="483"/>
      <c r="AH145" s="483"/>
      <c r="AI145" s="483"/>
      <c r="AJ145" s="483"/>
      <c r="AK145" s="483"/>
      <c r="AL145" s="483"/>
      <c r="AM145" s="483"/>
      <c r="AN145" s="587">
        <f>+SUM(I146:AM147)</f>
        <v>0</v>
      </c>
      <c r="AO145" s="563">
        <f>IF($AN$4="４週",AN145/4,AN145/(DAY(EOMONTH($I$20,0))/7))</f>
        <v>0</v>
      </c>
      <c r="AP145" s="590"/>
      <c r="AQ145" s="591"/>
      <c r="AR145" s="563" t="str">
        <f>IF(AN127="４週",AU146,AV146)</f>
        <v/>
      </c>
      <c r="AU145" s="485" t="s">
        <v>369</v>
      </c>
      <c r="AV145" s="485" t="s">
        <v>370</v>
      </c>
      <c r="AX145" s="485" t="s">
        <v>371</v>
      </c>
      <c r="AY145" s="485" t="s">
        <v>372</v>
      </c>
    </row>
    <row r="146" spans="1:51" ht="12" customHeight="1">
      <c r="A146" s="567"/>
      <c r="B146" s="570"/>
      <c r="C146" s="573"/>
      <c r="D146" s="576"/>
      <c r="E146" s="579"/>
      <c r="F146" s="583"/>
      <c r="G146" s="584"/>
      <c r="H146" s="238" t="s">
        <v>373</v>
      </c>
      <c r="I146" s="239" t="str">
        <f>IFERROR(VLOOKUP(I145,'P1'!$B:$AP,41,FALSE),"")</f>
        <v/>
      </c>
      <c r="J146" s="239" t="str">
        <f>IFERROR(VLOOKUP(J145,'P1'!$B:$AP,41,FALSE),"")</f>
        <v/>
      </c>
      <c r="K146" s="239" t="str">
        <f>IFERROR(VLOOKUP(K145,'P1'!$B:$AP,41,FALSE),"")</f>
        <v/>
      </c>
      <c r="L146" s="239" t="str">
        <f>IFERROR(VLOOKUP(L145,'P1'!$B:$AP,41,FALSE),"")</f>
        <v/>
      </c>
      <c r="M146" s="239" t="str">
        <f>IFERROR(VLOOKUP(M145,'P1'!$B:$AP,41,FALSE),"")</f>
        <v/>
      </c>
      <c r="N146" s="239" t="str">
        <f>IFERROR(VLOOKUP(N145,'P1'!$B:$AP,41,FALSE),"")</f>
        <v/>
      </c>
      <c r="O146" s="239" t="str">
        <f>IFERROR(VLOOKUP(O145,'P1'!$B:$AP,41,FALSE),"")</f>
        <v/>
      </c>
      <c r="P146" s="239" t="str">
        <f>IFERROR(VLOOKUP(P145,'P1'!$B:$AP,41,FALSE),"")</f>
        <v/>
      </c>
      <c r="Q146" s="239" t="str">
        <f>IFERROR(VLOOKUP(Q145,'P1'!$B:$AP,41,FALSE),"")</f>
        <v/>
      </c>
      <c r="R146" s="239" t="str">
        <f>IFERROR(VLOOKUP(R145,'P1'!$B:$AP,41,FALSE),"")</f>
        <v/>
      </c>
      <c r="S146" s="239" t="str">
        <f>IFERROR(VLOOKUP(S145,'P1'!$B:$AP,41,FALSE),"")</f>
        <v/>
      </c>
      <c r="T146" s="239" t="str">
        <f>IFERROR(VLOOKUP(T145,'P1'!$B:$AP,41,FALSE),"")</f>
        <v/>
      </c>
      <c r="U146" s="239" t="str">
        <f>IFERROR(VLOOKUP(U145,'P1'!$B:$AP,41,FALSE),"")</f>
        <v/>
      </c>
      <c r="V146" s="239" t="str">
        <f>IFERROR(VLOOKUP(V145,'P1'!$B:$AP,41,FALSE),"")</f>
        <v/>
      </c>
      <c r="W146" s="239" t="str">
        <f>IFERROR(VLOOKUP(W145,'P1'!$B:$AP,41,FALSE),"")</f>
        <v/>
      </c>
      <c r="X146" s="239" t="str">
        <f>IFERROR(VLOOKUP(X145,'P1'!$B:$AP,41,FALSE),"")</f>
        <v/>
      </c>
      <c r="Y146" s="239" t="str">
        <f>IFERROR(VLOOKUP(Y145,'P1'!$B:$AP,41,FALSE),"")</f>
        <v/>
      </c>
      <c r="Z146" s="239" t="str">
        <f>IFERROR(VLOOKUP(Z145,'P1'!$B:$AP,41,FALSE),"")</f>
        <v/>
      </c>
      <c r="AA146" s="239" t="str">
        <f>IFERROR(VLOOKUP(AA145,'P1'!$B:$AP,41,FALSE),"")</f>
        <v/>
      </c>
      <c r="AB146" s="239" t="str">
        <f>IFERROR(VLOOKUP(AB145,'P1'!$B:$AP,41,FALSE),"")</f>
        <v/>
      </c>
      <c r="AC146" s="239" t="str">
        <f>IFERROR(VLOOKUP(AC145,'P1'!$B:$AP,41,FALSE),"")</f>
        <v/>
      </c>
      <c r="AD146" s="239" t="str">
        <f>IFERROR(VLOOKUP(AD145,'P1'!$B:$AP,41,FALSE),"")</f>
        <v/>
      </c>
      <c r="AE146" s="239" t="str">
        <f>IFERROR(VLOOKUP(AE145,'P1'!$B:$AP,41,FALSE),"")</f>
        <v/>
      </c>
      <c r="AF146" s="239" t="str">
        <f>IFERROR(VLOOKUP(AF145,'P1'!$B:$AP,41,FALSE),"")</f>
        <v/>
      </c>
      <c r="AG146" s="239" t="str">
        <f>IFERROR(VLOOKUP(AG145,'P1'!$B:$AP,41,FALSE),"")</f>
        <v/>
      </c>
      <c r="AH146" s="239" t="str">
        <f>IFERROR(VLOOKUP(AH145,'P1'!$B:$AP,41,FALSE),"")</f>
        <v/>
      </c>
      <c r="AI146" s="239" t="str">
        <f>IFERROR(VLOOKUP(AI145,'P1'!$B:$AP,41,FALSE),"")</f>
        <v/>
      </c>
      <c r="AJ146" s="239" t="str">
        <f>IFERROR(VLOOKUP(AJ145,'P1'!$B:$AP,41,FALSE),"")</f>
        <v/>
      </c>
      <c r="AK146" s="239" t="str">
        <f>IFERROR(VLOOKUP(AK145,'P1'!$B:$AP,41,FALSE),"")</f>
        <v/>
      </c>
      <c r="AL146" s="239" t="str">
        <f>IFERROR(VLOOKUP(AL145,'P1'!$B:$AP,41,FALSE),"")</f>
        <v/>
      </c>
      <c r="AM146" s="239" t="str">
        <f>IFERROR(VLOOKUP(AM145,'P1'!$B:$AP,41,FALSE),"")</f>
        <v/>
      </c>
      <c r="AN146" s="588"/>
      <c r="AO146" s="564"/>
      <c r="AP146" s="592"/>
      <c r="AQ146" s="593"/>
      <c r="AR146" s="564"/>
      <c r="AS146" s="205"/>
      <c r="AU146" s="486" t="str">
        <f>IFERROR(IF($D145="□",ROUNDDOWN($AO145/$AK$7,1),ROUNDDOWN($AO145/$AK$9,1)),"")</f>
        <v/>
      </c>
      <c r="AV146" s="486" t="str">
        <f>IFERROR(IF($D145="□",ROUNDDOWN($AN145/$AO$7,1),ROUNDDOWN($AN145/$AO$9,1)),"")</f>
        <v/>
      </c>
      <c r="AX146" s="486" t="str">
        <f>IFERROR(IF($D145="□",(VLOOKUP(F145,'[8]ますた君 '!$C:$E,3,FALSE)/($AK$7*4)),(VLOOKUP(F145,'[8]ますた君 '!$C:$E,3,FALSE)/($AK$9*4))),"")</f>
        <v/>
      </c>
      <c r="AY146" s="486" t="str">
        <f>IFERROR(IF($D145="□",(VLOOKUP(F145,'[8]ますた君 '!$C:$E,3,FALSE)/$AO$7),(VLOOKUP(F145,'[8]ますた君 '!$C:$E,3,FALSE)/$AO$9)),"")</f>
        <v/>
      </c>
    </row>
    <row r="147" spans="1:51" ht="12" customHeight="1">
      <c r="A147" s="568"/>
      <c r="B147" s="571"/>
      <c r="C147" s="574"/>
      <c r="D147" s="577"/>
      <c r="E147" s="580"/>
      <c r="F147" s="585"/>
      <c r="G147" s="586"/>
      <c r="H147" s="241" t="s">
        <v>374</v>
      </c>
      <c r="I147" s="239" t="str">
        <f>IFERROR(VLOOKUP(I145,'P1'!$B:$AP,31,FALSE),"")</f>
        <v/>
      </c>
      <c r="J147" s="239" t="str">
        <f>IFERROR(VLOOKUP(J145,'P1'!$B:$AP,31,FALSE),"")</f>
        <v/>
      </c>
      <c r="K147" s="239" t="str">
        <f>IFERROR(VLOOKUP(K145,'P1'!$B:$AP,31,FALSE),"")</f>
        <v/>
      </c>
      <c r="L147" s="239" t="str">
        <f>IFERROR(VLOOKUP(L145,'P1'!$B:$AP,31,FALSE),"")</f>
        <v/>
      </c>
      <c r="M147" s="239" t="str">
        <f>IFERROR(VLOOKUP(M145,'P1'!$B:$AP,31,FALSE),"")</f>
        <v/>
      </c>
      <c r="N147" s="239" t="str">
        <f>IFERROR(VLOOKUP(N145,'P1'!$B:$AP,31,FALSE),"")</f>
        <v/>
      </c>
      <c r="O147" s="239" t="str">
        <f>IFERROR(VLOOKUP(O145,'P1'!$B:$AP,31,FALSE),"")</f>
        <v/>
      </c>
      <c r="P147" s="239" t="str">
        <f>IFERROR(VLOOKUP(P145,'P1'!$B:$AP,31,FALSE),"")</f>
        <v/>
      </c>
      <c r="Q147" s="239" t="str">
        <f>IFERROR(VLOOKUP(Q145,'P1'!$B:$AP,31,FALSE),"")</f>
        <v/>
      </c>
      <c r="R147" s="239" t="str">
        <f>IFERROR(VLOOKUP(R145,'P1'!$B:$AP,31,FALSE),"")</f>
        <v/>
      </c>
      <c r="S147" s="239" t="str">
        <f>IFERROR(VLOOKUP(S145,'P1'!$B:$AP,31,FALSE),"")</f>
        <v/>
      </c>
      <c r="T147" s="239" t="str">
        <f>IFERROR(VLOOKUP(T145,'P1'!$B:$AP,31,FALSE),"")</f>
        <v/>
      </c>
      <c r="U147" s="239" t="str">
        <f>IFERROR(VLOOKUP(U145,'P1'!$B:$AP,31,FALSE),"")</f>
        <v/>
      </c>
      <c r="V147" s="239" t="str">
        <f>IFERROR(VLOOKUP(V145,'P1'!$B:$AP,31,FALSE),"")</f>
        <v/>
      </c>
      <c r="W147" s="239" t="str">
        <f>IFERROR(VLOOKUP(W145,'P1'!$B:$AP,31,FALSE),"")</f>
        <v/>
      </c>
      <c r="X147" s="239" t="str">
        <f>IFERROR(VLOOKUP(X145,'P1'!$B:$AP,31,FALSE),"")</f>
        <v/>
      </c>
      <c r="Y147" s="239" t="str">
        <f>IFERROR(VLOOKUP(Y145,'P1'!$B:$AP,31,FALSE),"")</f>
        <v/>
      </c>
      <c r="Z147" s="239" t="str">
        <f>IFERROR(VLOOKUP(Z145,'P1'!$B:$AP,31,FALSE),"")</f>
        <v/>
      </c>
      <c r="AA147" s="239" t="str">
        <f>IFERROR(VLOOKUP(AA145,'P1'!$B:$AP,31,FALSE),"")</f>
        <v/>
      </c>
      <c r="AB147" s="239" t="str">
        <f>IFERROR(VLOOKUP(AB145,'P1'!$B:$AP,31,FALSE),"")</f>
        <v/>
      </c>
      <c r="AC147" s="239" t="str">
        <f>IFERROR(VLOOKUP(AC145,'P1'!$B:$AP,31,FALSE),"")</f>
        <v/>
      </c>
      <c r="AD147" s="239" t="str">
        <f>IFERROR(VLOOKUP(AD145,'P1'!$B:$AP,31,FALSE),"")</f>
        <v/>
      </c>
      <c r="AE147" s="239" t="str">
        <f>IFERROR(VLOOKUP(AE145,'P1'!$B:$AP,31,FALSE),"")</f>
        <v/>
      </c>
      <c r="AF147" s="239" t="str">
        <f>IFERROR(VLOOKUP(AF145,'P1'!$B:$AP,31,FALSE),"")</f>
        <v/>
      </c>
      <c r="AG147" s="239" t="str">
        <f>IFERROR(VLOOKUP(AG145,'P1'!$B:$AP,31,FALSE),"")</f>
        <v/>
      </c>
      <c r="AH147" s="239" t="str">
        <f>IFERROR(VLOOKUP(AH145,'P1'!$B:$AP,31,FALSE),"")</f>
        <v/>
      </c>
      <c r="AI147" s="239" t="str">
        <f>IFERROR(VLOOKUP(AI145,'P1'!$B:$AP,31,FALSE),"")</f>
        <v/>
      </c>
      <c r="AJ147" s="239" t="str">
        <f>IFERROR(VLOOKUP(AJ145,'P1'!$B:$AP,31,FALSE),"")</f>
        <v/>
      </c>
      <c r="AK147" s="239" t="str">
        <f>IFERROR(VLOOKUP(AK145,'P1'!$B:$AP,31,FALSE),"")</f>
        <v/>
      </c>
      <c r="AL147" s="239" t="str">
        <f>IFERROR(VLOOKUP(AL145,'P1'!$B:$AP,31,FALSE),"")</f>
        <v/>
      </c>
      <c r="AM147" s="239" t="str">
        <f>IFERROR(VLOOKUP(AM145,'P1'!$B:$AP,31,FALSE),"")</f>
        <v/>
      </c>
      <c r="AN147" s="589"/>
      <c r="AO147" s="565"/>
      <c r="AP147" s="594"/>
      <c r="AQ147" s="595"/>
      <c r="AR147" s="565"/>
      <c r="AS147" s="205"/>
      <c r="AU147" s="487"/>
      <c r="AV147" s="487"/>
      <c r="AX147" s="487"/>
      <c r="AY147" s="487"/>
    </row>
    <row r="148" spans="1:51" ht="12" customHeight="1">
      <c r="A148" s="566">
        <v>43</v>
      </c>
      <c r="B148" s="569"/>
      <c r="C148" s="572"/>
      <c r="D148" s="575" t="s">
        <v>243</v>
      </c>
      <c r="E148" s="578"/>
      <c r="F148" s="581"/>
      <c r="G148" s="582"/>
      <c r="H148" s="236" t="s">
        <v>368</v>
      </c>
      <c r="I148" s="483"/>
      <c r="J148" s="483"/>
      <c r="K148" s="483"/>
      <c r="L148" s="483"/>
      <c r="M148" s="483"/>
      <c r="N148" s="483"/>
      <c r="O148" s="483"/>
      <c r="P148" s="483"/>
      <c r="Q148" s="483"/>
      <c r="R148" s="483"/>
      <c r="S148" s="483"/>
      <c r="T148" s="483"/>
      <c r="U148" s="483"/>
      <c r="V148" s="483"/>
      <c r="W148" s="483"/>
      <c r="X148" s="483"/>
      <c r="Y148" s="483"/>
      <c r="Z148" s="483"/>
      <c r="AA148" s="483"/>
      <c r="AB148" s="483"/>
      <c r="AC148" s="483"/>
      <c r="AD148" s="483"/>
      <c r="AE148" s="483"/>
      <c r="AF148" s="483"/>
      <c r="AG148" s="483"/>
      <c r="AH148" s="483"/>
      <c r="AI148" s="483"/>
      <c r="AJ148" s="483"/>
      <c r="AK148" s="483"/>
      <c r="AL148" s="483"/>
      <c r="AM148" s="483"/>
      <c r="AN148" s="587">
        <f>+SUM(I149:AM150)</f>
        <v>0</v>
      </c>
      <c r="AO148" s="563">
        <f>IF($AN$4="４週",AN148/4,AN148/(DAY(EOMONTH($I$20,0))/7))</f>
        <v>0</v>
      </c>
      <c r="AP148" s="590"/>
      <c r="AQ148" s="591"/>
      <c r="AR148" s="563" t="str">
        <f>IF(AN137="４週",AU149,AV149)</f>
        <v/>
      </c>
      <c r="AS148" s="205"/>
      <c r="AU148" s="485" t="s">
        <v>369</v>
      </c>
      <c r="AV148" s="485" t="s">
        <v>370</v>
      </c>
      <c r="AX148" s="485" t="s">
        <v>371</v>
      </c>
      <c r="AY148" s="485" t="s">
        <v>372</v>
      </c>
    </row>
    <row r="149" spans="1:51" ht="12" customHeight="1">
      <c r="A149" s="567"/>
      <c r="B149" s="570"/>
      <c r="C149" s="573"/>
      <c r="D149" s="576"/>
      <c r="E149" s="579"/>
      <c r="F149" s="583"/>
      <c r="G149" s="584"/>
      <c r="H149" s="238" t="s">
        <v>373</v>
      </c>
      <c r="I149" s="239" t="str">
        <f>IFERROR(VLOOKUP(I148,'P1'!$B:$AP,41,FALSE),"")</f>
        <v/>
      </c>
      <c r="J149" s="239" t="str">
        <f>IFERROR(VLOOKUP(J148,'P1'!$B:$AP,41,FALSE),"")</f>
        <v/>
      </c>
      <c r="K149" s="239" t="str">
        <f>IFERROR(VLOOKUP(K148,'P1'!$B:$AP,41,FALSE),"")</f>
        <v/>
      </c>
      <c r="L149" s="239" t="str">
        <f>IFERROR(VLOOKUP(L148,'P1'!$B:$AP,41,FALSE),"")</f>
        <v/>
      </c>
      <c r="M149" s="239" t="str">
        <f>IFERROR(VLOOKUP(M148,'P1'!$B:$AP,41,FALSE),"")</f>
        <v/>
      </c>
      <c r="N149" s="239" t="str">
        <f>IFERROR(VLOOKUP(N148,'P1'!$B:$AP,41,FALSE),"")</f>
        <v/>
      </c>
      <c r="O149" s="239" t="str">
        <f>IFERROR(VLOOKUP(O148,'P1'!$B:$AP,41,FALSE),"")</f>
        <v/>
      </c>
      <c r="P149" s="239" t="str">
        <f>IFERROR(VLOOKUP(P148,'P1'!$B:$AP,41,FALSE),"")</f>
        <v/>
      </c>
      <c r="Q149" s="239" t="str">
        <f>IFERROR(VLOOKUP(Q148,'P1'!$B:$AP,41,FALSE),"")</f>
        <v/>
      </c>
      <c r="R149" s="239" t="str">
        <f>IFERROR(VLOOKUP(R148,'P1'!$B:$AP,41,FALSE),"")</f>
        <v/>
      </c>
      <c r="S149" s="239" t="str">
        <f>IFERROR(VLOOKUP(S148,'P1'!$B:$AP,41,FALSE),"")</f>
        <v/>
      </c>
      <c r="T149" s="239" t="str">
        <f>IFERROR(VLOOKUP(T148,'P1'!$B:$AP,41,FALSE),"")</f>
        <v/>
      </c>
      <c r="U149" s="239" t="str">
        <f>IFERROR(VLOOKUP(U148,'P1'!$B:$AP,41,FALSE),"")</f>
        <v/>
      </c>
      <c r="V149" s="239" t="str">
        <f>IFERROR(VLOOKUP(V148,'P1'!$B:$AP,41,FALSE),"")</f>
        <v/>
      </c>
      <c r="W149" s="239" t="str">
        <f>IFERROR(VLOOKUP(W148,'P1'!$B:$AP,41,FALSE),"")</f>
        <v/>
      </c>
      <c r="X149" s="239" t="str">
        <f>IFERROR(VLOOKUP(X148,'P1'!$B:$AP,41,FALSE),"")</f>
        <v/>
      </c>
      <c r="Y149" s="239" t="str">
        <f>IFERROR(VLOOKUP(Y148,'P1'!$B:$AP,41,FALSE),"")</f>
        <v/>
      </c>
      <c r="Z149" s="239" t="str">
        <f>IFERROR(VLOOKUP(Z148,'P1'!$B:$AP,41,FALSE),"")</f>
        <v/>
      </c>
      <c r="AA149" s="239" t="str">
        <f>IFERROR(VLOOKUP(AA148,'P1'!$B:$AP,41,FALSE),"")</f>
        <v/>
      </c>
      <c r="AB149" s="239" t="str">
        <f>IFERROR(VLOOKUP(AB148,'P1'!$B:$AP,41,FALSE),"")</f>
        <v/>
      </c>
      <c r="AC149" s="239" t="str">
        <f>IFERROR(VLOOKUP(AC148,'P1'!$B:$AP,41,FALSE),"")</f>
        <v/>
      </c>
      <c r="AD149" s="239" t="str">
        <f>IFERROR(VLOOKUP(AD148,'P1'!$B:$AP,41,FALSE),"")</f>
        <v/>
      </c>
      <c r="AE149" s="239" t="str">
        <f>IFERROR(VLOOKUP(AE148,'P1'!$B:$AP,41,FALSE),"")</f>
        <v/>
      </c>
      <c r="AF149" s="239" t="str">
        <f>IFERROR(VLOOKUP(AF148,'P1'!$B:$AP,41,FALSE),"")</f>
        <v/>
      </c>
      <c r="AG149" s="239" t="str">
        <f>IFERROR(VLOOKUP(AG148,'P1'!$B:$AP,41,FALSE),"")</f>
        <v/>
      </c>
      <c r="AH149" s="239" t="str">
        <f>IFERROR(VLOOKUP(AH148,'P1'!$B:$AP,41,FALSE),"")</f>
        <v/>
      </c>
      <c r="AI149" s="239" t="str">
        <f>IFERROR(VLOOKUP(AI148,'P1'!$B:$AP,41,FALSE),"")</f>
        <v/>
      </c>
      <c r="AJ149" s="239" t="str">
        <f>IFERROR(VLOOKUP(AJ148,'P1'!$B:$AP,41,FALSE),"")</f>
        <v/>
      </c>
      <c r="AK149" s="239" t="str">
        <f>IFERROR(VLOOKUP(AK148,'P1'!$B:$AP,41,FALSE),"")</f>
        <v/>
      </c>
      <c r="AL149" s="239" t="str">
        <f>IFERROR(VLOOKUP(AL148,'P1'!$B:$AP,41,FALSE),"")</f>
        <v/>
      </c>
      <c r="AM149" s="239" t="str">
        <f>IFERROR(VLOOKUP(AM148,'P1'!$B:$AP,41,FALSE),"")</f>
        <v/>
      </c>
      <c r="AN149" s="588"/>
      <c r="AO149" s="564"/>
      <c r="AP149" s="592"/>
      <c r="AQ149" s="593"/>
      <c r="AR149" s="564"/>
      <c r="AS149" s="205"/>
      <c r="AU149" s="486" t="str">
        <f>IFERROR(IF($D148="□",ROUNDDOWN($AO148/$AK$7,1),ROUNDDOWN($AO148/$AK$9,1)),"")</f>
        <v/>
      </c>
      <c r="AV149" s="486" t="str">
        <f>IFERROR(IF($D148="□",ROUNDDOWN($AN148/$AO$7,1),ROUNDDOWN($AN148/$AO$9,1)),"")</f>
        <v/>
      </c>
      <c r="AX149" s="486" t="str">
        <f>IFERROR(IF($D148="□",(VLOOKUP(F148,'[8]ますた君 '!$C:$E,3,FALSE)/($AK$7*4)),(VLOOKUP(F148,'[8]ますた君 '!$C:$E,3,FALSE)/($AK$9*4))),"")</f>
        <v/>
      </c>
      <c r="AY149" s="486" t="str">
        <f>IFERROR(IF($D148="□",(VLOOKUP(F148,'[8]ますた君 '!$C:$E,3,FALSE)/$AO$7),(VLOOKUP(F148,'[8]ますた君 '!$C:$E,3,FALSE)/$AO$9)),"")</f>
        <v/>
      </c>
    </row>
    <row r="150" spans="1:51" ht="12" customHeight="1">
      <c r="A150" s="568"/>
      <c r="B150" s="571"/>
      <c r="C150" s="574"/>
      <c r="D150" s="577"/>
      <c r="E150" s="580"/>
      <c r="F150" s="585"/>
      <c r="G150" s="586"/>
      <c r="H150" s="241" t="s">
        <v>374</v>
      </c>
      <c r="I150" s="239" t="str">
        <f>IFERROR(VLOOKUP(I148,'P1'!$B:$AP,31,FALSE),"")</f>
        <v/>
      </c>
      <c r="J150" s="239" t="str">
        <f>IFERROR(VLOOKUP(J148,'P1'!$B:$AP,31,FALSE),"")</f>
        <v/>
      </c>
      <c r="K150" s="239" t="str">
        <f>IFERROR(VLOOKUP(K148,'P1'!$B:$AP,31,FALSE),"")</f>
        <v/>
      </c>
      <c r="L150" s="239" t="str">
        <f>IFERROR(VLOOKUP(L148,'P1'!$B:$AP,31,FALSE),"")</f>
        <v/>
      </c>
      <c r="M150" s="239" t="str">
        <f>IFERROR(VLOOKUP(M148,'P1'!$B:$AP,31,FALSE),"")</f>
        <v/>
      </c>
      <c r="N150" s="239" t="str">
        <f>IFERROR(VLOOKUP(N148,'P1'!$B:$AP,31,FALSE),"")</f>
        <v/>
      </c>
      <c r="O150" s="239" t="str">
        <f>IFERROR(VLOOKUP(O148,'P1'!$B:$AP,31,FALSE),"")</f>
        <v/>
      </c>
      <c r="P150" s="239" t="str">
        <f>IFERROR(VLOOKUP(P148,'P1'!$B:$AP,31,FALSE),"")</f>
        <v/>
      </c>
      <c r="Q150" s="239" t="str">
        <f>IFERROR(VLOOKUP(Q148,'P1'!$B:$AP,31,FALSE),"")</f>
        <v/>
      </c>
      <c r="R150" s="239" t="str">
        <f>IFERROR(VLOOKUP(R148,'P1'!$B:$AP,31,FALSE),"")</f>
        <v/>
      </c>
      <c r="S150" s="239" t="str">
        <f>IFERROR(VLOOKUP(S148,'P1'!$B:$AP,31,FALSE),"")</f>
        <v/>
      </c>
      <c r="T150" s="239" t="str">
        <f>IFERROR(VLOOKUP(T148,'P1'!$B:$AP,31,FALSE),"")</f>
        <v/>
      </c>
      <c r="U150" s="239" t="str">
        <f>IFERROR(VLOOKUP(U148,'P1'!$B:$AP,31,FALSE),"")</f>
        <v/>
      </c>
      <c r="V150" s="239" t="str">
        <f>IFERROR(VLOOKUP(V148,'P1'!$B:$AP,31,FALSE),"")</f>
        <v/>
      </c>
      <c r="W150" s="239" t="str">
        <f>IFERROR(VLOOKUP(W148,'P1'!$B:$AP,31,FALSE),"")</f>
        <v/>
      </c>
      <c r="X150" s="239" t="str">
        <f>IFERROR(VLOOKUP(X148,'P1'!$B:$AP,31,FALSE),"")</f>
        <v/>
      </c>
      <c r="Y150" s="239" t="str">
        <f>IFERROR(VLOOKUP(Y148,'P1'!$B:$AP,31,FALSE),"")</f>
        <v/>
      </c>
      <c r="Z150" s="239" t="str">
        <f>IFERROR(VLOOKUP(Z148,'P1'!$B:$AP,31,FALSE),"")</f>
        <v/>
      </c>
      <c r="AA150" s="239" t="str">
        <f>IFERROR(VLOOKUP(AA148,'P1'!$B:$AP,31,FALSE),"")</f>
        <v/>
      </c>
      <c r="AB150" s="239" t="str">
        <f>IFERROR(VLOOKUP(AB148,'P1'!$B:$AP,31,FALSE),"")</f>
        <v/>
      </c>
      <c r="AC150" s="239" t="str">
        <f>IFERROR(VLOOKUP(AC148,'P1'!$B:$AP,31,FALSE),"")</f>
        <v/>
      </c>
      <c r="AD150" s="239" t="str">
        <f>IFERROR(VLOOKUP(AD148,'P1'!$B:$AP,31,FALSE),"")</f>
        <v/>
      </c>
      <c r="AE150" s="239" t="str">
        <f>IFERROR(VLOOKUP(AE148,'P1'!$B:$AP,31,FALSE),"")</f>
        <v/>
      </c>
      <c r="AF150" s="239" t="str">
        <f>IFERROR(VLOOKUP(AF148,'P1'!$B:$AP,31,FALSE),"")</f>
        <v/>
      </c>
      <c r="AG150" s="239" t="str">
        <f>IFERROR(VLOOKUP(AG148,'P1'!$B:$AP,31,FALSE),"")</f>
        <v/>
      </c>
      <c r="AH150" s="239" t="str">
        <f>IFERROR(VLOOKUP(AH148,'P1'!$B:$AP,31,FALSE),"")</f>
        <v/>
      </c>
      <c r="AI150" s="239" t="str">
        <f>IFERROR(VLOOKUP(AI148,'P1'!$B:$AP,31,FALSE),"")</f>
        <v/>
      </c>
      <c r="AJ150" s="239" t="str">
        <f>IFERROR(VLOOKUP(AJ148,'P1'!$B:$AP,31,FALSE),"")</f>
        <v/>
      </c>
      <c r="AK150" s="239" t="str">
        <f>IFERROR(VLOOKUP(AK148,'P1'!$B:$AP,31,FALSE),"")</f>
        <v/>
      </c>
      <c r="AL150" s="239" t="str">
        <f>IFERROR(VLOOKUP(AL148,'P1'!$B:$AP,31,FALSE),"")</f>
        <v/>
      </c>
      <c r="AM150" s="239" t="str">
        <f>IFERROR(VLOOKUP(AM148,'P1'!$B:$AP,31,FALSE),"")</f>
        <v/>
      </c>
      <c r="AN150" s="589"/>
      <c r="AO150" s="565"/>
      <c r="AP150" s="594"/>
      <c r="AQ150" s="595"/>
      <c r="AR150" s="565"/>
      <c r="AS150" s="205"/>
      <c r="AU150" s="487"/>
      <c r="AV150" s="487"/>
      <c r="AX150" s="487"/>
      <c r="AY150" s="487"/>
    </row>
    <row r="151" spans="1:51" ht="12" customHeight="1">
      <c r="A151" s="566">
        <v>44</v>
      </c>
      <c r="B151" s="569"/>
      <c r="C151" s="572"/>
      <c r="D151" s="575" t="s">
        <v>243</v>
      </c>
      <c r="E151" s="578"/>
      <c r="F151" s="581"/>
      <c r="G151" s="582"/>
      <c r="H151" s="236" t="s">
        <v>368</v>
      </c>
      <c r="I151" s="483"/>
      <c r="J151" s="483"/>
      <c r="K151" s="483"/>
      <c r="L151" s="483"/>
      <c r="M151" s="483"/>
      <c r="N151" s="483"/>
      <c r="O151" s="483"/>
      <c r="P151" s="483"/>
      <c r="Q151" s="483"/>
      <c r="R151" s="483"/>
      <c r="S151" s="483"/>
      <c r="T151" s="483"/>
      <c r="U151" s="483"/>
      <c r="V151" s="483"/>
      <c r="W151" s="483"/>
      <c r="X151" s="483"/>
      <c r="Y151" s="483"/>
      <c r="Z151" s="483"/>
      <c r="AA151" s="483"/>
      <c r="AB151" s="483"/>
      <c r="AC151" s="483"/>
      <c r="AD151" s="483"/>
      <c r="AE151" s="483"/>
      <c r="AF151" s="483"/>
      <c r="AG151" s="483"/>
      <c r="AH151" s="483"/>
      <c r="AI151" s="483"/>
      <c r="AJ151" s="483"/>
      <c r="AK151" s="483"/>
      <c r="AL151" s="483"/>
      <c r="AM151" s="483"/>
      <c r="AN151" s="587">
        <f>+SUM(I152:AM153)</f>
        <v>0</v>
      </c>
      <c r="AO151" s="563">
        <f>IF($AN$4="４週",AN151/4,AN151/(DAY(EOMONTH($I$20,0))/7))</f>
        <v>0</v>
      </c>
      <c r="AP151" s="590"/>
      <c r="AQ151" s="591"/>
      <c r="AR151" s="563" t="str">
        <f>IF(AN140="４週",AU152,AV152)</f>
        <v/>
      </c>
      <c r="AU151" s="485" t="s">
        <v>369</v>
      </c>
      <c r="AV151" s="485" t="s">
        <v>370</v>
      </c>
      <c r="AX151" s="485" t="s">
        <v>371</v>
      </c>
      <c r="AY151" s="485" t="s">
        <v>372</v>
      </c>
    </row>
    <row r="152" spans="1:51" ht="12" customHeight="1">
      <c r="A152" s="567"/>
      <c r="B152" s="570"/>
      <c r="C152" s="573"/>
      <c r="D152" s="576"/>
      <c r="E152" s="579"/>
      <c r="F152" s="583"/>
      <c r="G152" s="584"/>
      <c r="H152" s="238" t="s">
        <v>373</v>
      </c>
      <c r="I152" s="239" t="str">
        <f>IFERROR(VLOOKUP(I151,'P1'!$B:$AP,41,FALSE),"")</f>
        <v/>
      </c>
      <c r="J152" s="243" t="str">
        <f>IFERROR(VLOOKUP(J151,'P1'!$B:$AP,41,FALSE),"")</f>
        <v/>
      </c>
      <c r="K152" s="239" t="str">
        <f>IFERROR(VLOOKUP(K151,'P1'!$B:$AP,41,FALSE),"")</f>
        <v/>
      </c>
      <c r="L152" s="239" t="str">
        <f>IFERROR(VLOOKUP(L151,'P1'!$B:$AP,41,FALSE),"")</f>
        <v/>
      </c>
      <c r="M152" s="239" t="str">
        <f>IFERROR(VLOOKUP(M151,'P1'!$B:$AP,41,FALSE),"")</f>
        <v/>
      </c>
      <c r="N152" s="239" t="str">
        <f>IFERROR(VLOOKUP(N151,'P1'!$B:$AP,41,FALSE),"")</f>
        <v/>
      </c>
      <c r="O152" s="239" t="str">
        <f>IFERROR(VLOOKUP(O151,'P1'!$B:$AP,41,FALSE),"")</f>
        <v/>
      </c>
      <c r="P152" s="239" t="str">
        <f>IFERROR(VLOOKUP(P151,'P1'!$B:$AP,41,FALSE),"")</f>
        <v/>
      </c>
      <c r="Q152" s="239" t="str">
        <f>IFERROR(VLOOKUP(Q151,'P1'!$B:$AP,41,FALSE),"")</f>
        <v/>
      </c>
      <c r="R152" s="239" t="str">
        <f>IFERROR(VLOOKUP(R151,'P1'!$B:$AP,41,FALSE),"")</f>
        <v/>
      </c>
      <c r="S152" s="239" t="str">
        <f>IFERROR(VLOOKUP(S151,'P1'!$B:$AP,41,FALSE),"")</f>
        <v/>
      </c>
      <c r="T152" s="239" t="str">
        <f>IFERROR(VLOOKUP(T151,'P1'!$B:$AP,41,FALSE),"")</f>
        <v/>
      </c>
      <c r="U152" s="239" t="str">
        <f>IFERROR(VLOOKUP(U151,'P1'!$B:$AP,41,FALSE),"")</f>
        <v/>
      </c>
      <c r="V152" s="239" t="str">
        <f>IFERROR(VLOOKUP(V151,'P1'!$B:$AP,41,FALSE),"")</f>
        <v/>
      </c>
      <c r="W152" s="239" t="str">
        <f>IFERROR(VLOOKUP(W151,'P1'!$B:$AP,41,FALSE),"")</f>
        <v/>
      </c>
      <c r="X152" s="239" t="str">
        <f>IFERROR(VLOOKUP(X151,'P1'!$B:$AP,41,FALSE),"")</f>
        <v/>
      </c>
      <c r="Y152" s="239" t="str">
        <f>IFERROR(VLOOKUP(Y151,'P1'!$B:$AP,41,FALSE),"")</f>
        <v/>
      </c>
      <c r="Z152" s="239" t="str">
        <f>IFERROR(VLOOKUP(Z151,'P1'!$B:$AP,41,FALSE),"")</f>
        <v/>
      </c>
      <c r="AA152" s="239" t="str">
        <f>IFERROR(VLOOKUP(AA151,'P1'!$B:$AP,41,FALSE),"")</f>
        <v/>
      </c>
      <c r="AB152" s="239" t="str">
        <f>IFERROR(VLOOKUP(AB151,'P1'!$B:$AP,41,FALSE),"")</f>
        <v/>
      </c>
      <c r="AC152" s="239" t="str">
        <f>IFERROR(VLOOKUP(AC151,'P1'!$B:$AP,41,FALSE),"")</f>
        <v/>
      </c>
      <c r="AD152" s="239" t="str">
        <f>IFERROR(VLOOKUP(AD151,'P1'!$B:$AP,41,FALSE),"")</f>
        <v/>
      </c>
      <c r="AE152" s="239" t="str">
        <f>IFERROR(VLOOKUP(AE151,'P1'!$B:$AP,41,FALSE),"")</f>
        <v/>
      </c>
      <c r="AF152" s="239" t="str">
        <f>IFERROR(VLOOKUP(AF151,'P1'!$B:$AP,41,FALSE),"")</f>
        <v/>
      </c>
      <c r="AG152" s="239" t="str">
        <f>IFERROR(VLOOKUP(AG151,'P1'!$B:$AP,41,FALSE),"")</f>
        <v/>
      </c>
      <c r="AH152" s="239" t="str">
        <f>IFERROR(VLOOKUP(AH151,'P1'!$B:$AP,41,FALSE),"")</f>
        <v/>
      </c>
      <c r="AI152" s="239" t="str">
        <f>IFERROR(VLOOKUP(AI151,'P1'!$B:$AP,41,FALSE),"")</f>
        <v/>
      </c>
      <c r="AJ152" s="239" t="str">
        <f>IFERROR(VLOOKUP(AJ151,'P1'!$B:$AP,41,FALSE),"")</f>
        <v/>
      </c>
      <c r="AK152" s="239" t="str">
        <f>IFERROR(VLOOKUP(AK151,'P1'!$B:$AP,41,FALSE),"")</f>
        <v/>
      </c>
      <c r="AL152" s="239" t="str">
        <f>IFERROR(VLOOKUP(AL151,'P1'!$B:$AP,41,FALSE),"")</f>
        <v/>
      </c>
      <c r="AM152" s="239" t="str">
        <f>IFERROR(VLOOKUP(AM151,'P1'!$B:$AP,41,FALSE),"")</f>
        <v/>
      </c>
      <c r="AN152" s="588"/>
      <c r="AO152" s="564"/>
      <c r="AP152" s="592"/>
      <c r="AQ152" s="593"/>
      <c r="AR152" s="564"/>
      <c r="AU152" s="486" t="str">
        <f>IFERROR(IF($D151="□",ROUNDDOWN($AO151/$AK$7,1),ROUNDDOWN($AO151/$AK$9,1)),"")</f>
        <v/>
      </c>
      <c r="AV152" s="486" t="str">
        <f>IFERROR(IF($D151="□",ROUNDDOWN($AN151/$AO$7,1),ROUNDDOWN($AN151/$AO$9,1)),"")</f>
        <v/>
      </c>
      <c r="AX152" s="486" t="str">
        <f>IFERROR(IF($D151="□",(VLOOKUP(F151,'[8]ますた君 '!$C:$E,3,FALSE)/($AK$7*4)),(VLOOKUP(F151,'[8]ますた君 '!$C:$E,3,FALSE)/($AK$9*4))),"")</f>
        <v/>
      </c>
      <c r="AY152" s="486" t="str">
        <f>IFERROR(IF($D151="□",(VLOOKUP(F151,'[8]ますた君 '!$C:$E,3,FALSE)/$AO$7),(VLOOKUP(F151,'[8]ますた君 '!$C:$E,3,FALSE)/$AO$9)),"")</f>
        <v/>
      </c>
    </row>
    <row r="153" spans="1:51" ht="12" customHeight="1">
      <c r="A153" s="568"/>
      <c r="B153" s="571"/>
      <c r="C153" s="574"/>
      <c r="D153" s="577"/>
      <c r="E153" s="580"/>
      <c r="F153" s="585"/>
      <c r="G153" s="586"/>
      <c r="H153" s="241" t="s">
        <v>374</v>
      </c>
      <c r="I153" s="239" t="str">
        <f>IFERROR(VLOOKUP(I151,'P1'!$B:$AP,31,FALSE),"")</f>
        <v/>
      </c>
      <c r="J153" s="239" t="str">
        <f>IFERROR(VLOOKUP(J151,'P1'!$B:$AP,31,FALSE),"")</f>
        <v/>
      </c>
      <c r="K153" s="239" t="str">
        <f>IFERROR(VLOOKUP(K151,'P1'!$B:$AP,31,FALSE),"")</f>
        <v/>
      </c>
      <c r="L153" s="239" t="str">
        <f>IFERROR(VLOOKUP(L151,'P1'!$B:$AP,31,FALSE),"")</f>
        <v/>
      </c>
      <c r="M153" s="239" t="str">
        <f>IFERROR(VLOOKUP(M151,'P1'!$B:$AP,31,FALSE),"")</f>
        <v/>
      </c>
      <c r="N153" s="239" t="str">
        <f>IFERROR(VLOOKUP(N151,'P1'!$B:$AP,31,FALSE),"")</f>
        <v/>
      </c>
      <c r="O153" s="239" t="str">
        <f>IFERROR(VLOOKUP(O151,'P1'!$B:$AP,31,FALSE),"")</f>
        <v/>
      </c>
      <c r="P153" s="239" t="str">
        <f>IFERROR(VLOOKUP(P151,'P1'!$B:$AP,31,FALSE),"")</f>
        <v/>
      </c>
      <c r="Q153" s="239" t="str">
        <f>IFERROR(VLOOKUP(Q151,'P1'!$B:$AP,31,FALSE),"")</f>
        <v/>
      </c>
      <c r="R153" s="239" t="str">
        <f>IFERROR(VLOOKUP(R151,'P1'!$B:$AP,31,FALSE),"")</f>
        <v/>
      </c>
      <c r="S153" s="239" t="str">
        <f>IFERROR(VLOOKUP(S151,'P1'!$B:$AP,31,FALSE),"")</f>
        <v/>
      </c>
      <c r="T153" s="239" t="str">
        <f>IFERROR(VLOOKUP(T151,'P1'!$B:$AP,31,FALSE),"")</f>
        <v/>
      </c>
      <c r="U153" s="239" t="str">
        <f>IFERROR(VLOOKUP(U151,'P1'!$B:$AP,31,FALSE),"")</f>
        <v/>
      </c>
      <c r="V153" s="239" t="str">
        <f>IFERROR(VLOOKUP(V151,'P1'!$B:$AP,31,FALSE),"")</f>
        <v/>
      </c>
      <c r="W153" s="239" t="str">
        <f>IFERROR(VLOOKUP(W151,'P1'!$B:$AP,31,FALSE),"")</f>
        <v/>
      </c>
      <c r="X153" s="239" t="str">
        <f>IFERROR(VLOOKUP(X151,'P1'!$B:$AP,31,FALSE),"")</f>
        <v/>
      </c>
      <c r="Y153" s="239" t="str">
        <f>IFERROR(VLOOKUP(Y151,'P1'!$B:$AP,31,FALSE),"")</f>
        <v/>
      </c>
      <c r="Z153" s="239" t="str">
        <f>IFERROR(VLOOKUP(Z151,'P1'!$B:$AP,31,FALSE),"")</f>
        <v/>
      </c>
      <c r="AA153" s="239" t="str">
        <f>IFERROR(VLOOKUP(AA151,'P1'!$B:$AP,31,FALSE),"")</f>
        <v/>
      </c>
      <c r="AB153" s="239" t="str">
        <f>IFERROR(VLOOKUP(AB151,'P1'!$B:$AP,31,FALSE),"")</f>
        <v/>
      </c>
      <c r="AC153" s="239" t="str">
        <f>IFERROR(VLOOKUP(AC151,'P1'!$B:$AP,31,FALSE),"")</f>
        <v/>
      </c>
      <c r="AD153" s="239" t="str">
        <f>IFERROR(VLOOKUP(AD151,'P1'!$B:$AP,31,FALSE),"")</f>
        <v/>
      </c>
      <c r="AE153" s="239" t="str">
        <f>IFERROR(VLOOKUP(AE151,'P1'!$B:$AP,31,FALSE),"")</f>
        <v/>
      </c>
      <c r="AF153" s="239" t="str">
        <f>IFERROR(VLOOKUP(AF151,'P1'!$B:$AP,31,FALSE),"")</f>
        <v/>
      </c>
      <c r="AG153" s="239" t="str">
        <f>IFERROR(VLOOKUP(AG151,'P1'!$B:$AP,31,FALSE),"")</f>
        <v/>
      </c>
      <c r="AH153" s="239" t="str">
        <f>IFERROR(VLOOKUP(AH151,'P1'!$B:$AP,31,FALSE),"")</f>
        <v/>
      </c>
      <c r="AI153" s="239" t="str">
        <f>IFERROR(VLOOKUP(AI151,'P1'!$B:$AP,31,FALSE),"")</f>
        <v/>
      </c>
      <c r="AJ153" s="239" t="str">
        <f>IFERROR(VLOOKUP(AJ151,'P1'!$B:$AP,31,FALSE),"")</f>
        <v/>
      </c>
      <c r="AK153" s="239" t="str">
        <f>IFERROR(VLOOKUP(AK151,'P1'!$B:$AP,31,FALSE),"")</f>
        <v/>
      </c>
      <c r="AL153" s="239" t="str">
        <f>IFERROR(VLOOKUP(AL151,'P1'!$B:$AP,31,FALSE),"")</f>
        <v/>
      </c>
      <c r="AM153" s="239" t="str">
        <f>IFERROR(VLOOKUP(AM151,'P1'!$B:$AP,31,FALSE),"")</f>
        <v/>
      </c>
      <c r="AN153" s="589"/>
      <c r="AO153" s="565"/>
      <c r="AP153" s="594"/>
      <c r="AQ153" s="595"/>
      <c r="AR153" s="565"/>
      <c r="AU153" s="487"/>
      <c r="AV153" s="487"/>
      <c r="AX153" s="487"/>
      <c r="AY153" s="487"/>
    </row>
    <row r="154" spans="1:51" ht="12" customHeight="1">
      <c r="A154" s="566">
        <v>45</v>
      </c>
      <c r="B154" s="569"/>
      <c r="C154" s="572"/>
      <c r="D154" s="575" t="s">
        <v>243</v>
      </c>
      <c r="E154" s="578"/>
      <c r="F154" s="581"/>
      <c r="G154" s="582"/>
      <c r="H154" s="236" t="s">
        <v>368</v>
      </c>
      <c r="I154" s="483"/>
      <c r="J154" s="483"/>
      <c r="K154" s="483"/>
      <c r="L154" s="483"/>
      <c r="M154" s="483"/>
      <c r="N154" s="483"/>
      <c r="O154" s="483"/>
      <c r="P154" s="483"/>
      <c r="Q154" s="483"/>
      <c r="R154" s="483"/>
      <c r="S154" s="483"/>
      <c r="T154" s="483"/>
      <c r="U154" s="483"/>
      <c r="V154" s="483"/>
      <c r="W154" s="483"/>
      <c r="X154" s="483"/>
      <c r="Y154" s="483"/>
      <c r="Z154" s="483"/>
      <c r="AA154" s="483"/>
      <c r="AB154" s="483"/>
      <c r="AC154" s="483"/>
      <c r="AD154" s="483"/>
      <c r="AE154" s="483"/>
      <c r="AF154" s="483"/>
      <c r="AG154" s="483"/>
      <c r="AH154" s="483"/>
      <c r="AI154" s="483"/>
      <c r="AJ154" s="483"/>
      <c r="AK154" s="483"/>
      <c r="AL154" s="483"/>
      <c r="AM154" s="483"/>
      <c r="AN154" s="587">
        <f>+SUM(I155:AM156)</f>
        <v>0</v>
      </c>
      <c r="AO154" s="563">
        <f>IF($AN$4="４週",AN154/4,AN154/(DAY(EOMONTH($I$20,0))/7))</f>
        <v>0</v>
      </c>
      <c r="AP154" s="590"/>
      <c r="AQ154" s="591"/>
      <c r="AR154" s="563" t="str">
        <f>IF(AN143="４週",AU155,AV155)</f>
        <v/>
      </c>
      <c r="AU154" s="485" t="s">
        <v>369</v>
      </c>
      <c r="AV154" s="485" t="s">
        <v>370</v>
      </c>
      <c r="AX154" s="485" t="s">
        <v>371</v>
      </c>
      <c r="AY154" s="485" t="s">
        <v>372</v>
      </c>
    </row>
    <row r="155" spans="1:51" ht="12" customHeight="1">
      <c r="A155" s="567"/>
      <c r="B155" s="570"/>
      <c r="C155" s="573"/>
      <c r="D155" s="576"/>
      <c r="E155" s="579"/>
      <c r="F155" s="583"/>
      <c r="G155" s="584"/>
      <c r="H155" s="238" t="s">
        <v>373</v>
      </c>
      <c r="I155" s="239" t="str">
        <f>IFERROR(VLOOKUP(I154,'P1'!$B:$AP,41,FALSE),"")</f>
        <v/>
      </c>
      <c r="J155" s="239" t="str">
        <f>IFERROR(VLOOKUP(J154,'P1'!$B:$AP,41,FALSE),"")</f>
        <v/>
      </c>
      <c r="K155" s="239" t="str">
        <f>IFERROR(VLOOKUP(K154,'P1'!$B:$AP,41,FALSE),"")</f>
        <v/>
      </c>
      <c r="L155" s="239" t="str">
        <f>IFERROR(VLOOKUP(L154,'P1'!$B:$AP,41,FALSE),"")</f>
        <v/>
      </c>
      <c r="M155" s="239" t="str">
        <f>IFERROR(VLOOKUP(M154,'P1'!$B:$AP,41,FALSE),"")</f>
        <v/>
      </c>
      <c r="N155" s="239" t="str">
        <f>IFERROR(VLOOKUP(N154,'P1'!$B:$AP,41,FALSE),"")</f>
        <v/>
      </c>
      <c r="O155" s="239" t="str">
        <f>IFERROR(VLOOKUP(O154,'P1'!$B:$AP,41,FALSE),"")</f>
        <v/>
      </c>
      <c r="P155" s="239" t="str">
        <f>IFERROR(VLOOKUP(P154,'P1'!$B:$AP,41,FALSE),"")</f>
        <v/>
      </c>
      <c r="Q155" s="239" t="str">
        <f>IFERROR(VLOOKUP(Q154,'P1'!$B:$AP,41,FALSE),"")</f>
        <v/>
      </c>
      <c r="R155" s="239" t="str">
        <f>IFERROR(VLOOKUP(R154,'P1'!$B:$AP,41,FALSE),"")</f>
        <v/>
      </c>
      <c r="S155" s="239" t="str">
        <f>IFERROR(VLOOKUP(S154,'P1'!$B:$AP,41,FALSE),"")</f>
        <v/>
      </c>
      <c r="T155" s="239" t="str">
        <f>IFERROR(VLOOKUP(T154,'P1'!$B:$AP,41,FALSE),"")</f>
        <v/>
      </c>
      <c r="U155" s="239" t="str">
        <f>IFERROR(VLOOKUP(U154,'P1'!$B:$AP,41,FALSE),"")</f>
        <v/>
      </c>
      <c r="V155" s="239" t="str">
        <f>IFERROR(VLOOKUP(V154,'P1'!$B:$AP,41,FALSE),"")</f>
        <v/>
      </c>
      <c r="W155" s="239" t="str">
        <f>IFERROR(VLOOKUP(W154,'P1'!$B:$AP,41,FALSE),"")</f>
        <v/>
      </c>
      <c r="X155" s="239" t="str">
        <f>IFERROR(VLOOKUP(X154,'P1'!$B:$AP,41,FALSE),"")</f>
        <v/>
      </c>
      <c r="Y155" s="239" t="str">
        <f>IFERROR(VLOOKUP(Y154,'P1'!$B:$AP,41,FALSE),"")</f>
        <v/>
      </c>
      <c r="Z155" s="239" t="str">
        <f>IFERROR(VLOOKUP(Z154,'P1'!$B:$AP,41,FALSE),"")</f>
        <v/>
      </c>
      <c r="AA155" s="239" t="str">
        <f>IFERROR(VLOOKUP(AA154,'P1'!$B:$AP,41,FALSE),"")</f>
        <v/>
      </c>
      <c r="AB155" s="239" t="str">
        <f>IFERROR(VLOOKUP(AB154,'P1'!$B:$AP,41,FALSE),"")</f>
        <v/>
      </c>
      <c r="AC155" s="239" t="str">
        <f>IFERROR(VLOOKUP(AC154,'P1'!$B:$AP,41,FALSE),"")</f>
        <v/>
      </c>
      <c r="AD155" s="239" t="str">
        <f>IFERROR(VLOOKUP(AD154,'P1'!$B:$AP,41,FALSE),"")</f>
        <v/>
      </c>
      <c r="AE155" s="239" t="str">
        <f>IFERROR(VLOOKUP(AE154,'P1'!$B:$AP,41,FALSE),"")</f>
        <v/>
      </c>
      <c r="AF155" s="239" t="str">
        <f>IFERROR(VLOOKUP(AF154,'P1'!$B:$AP,41,FALSE),"")</f>
        <v/>
      </c>
      <c r="AG155" s="239" t="str">
        <f>IFERROR(VLOOKUP(AG154,'P1'!$B:$AP,41,FALSE),"")</f>
        <v/>
      </c>
      <c r="AH155" s="239" t="str">
        <f>IFERROR(VLOOKUP(AH154,'P1'!$B:$AP,41,FALSE),"")</f>
        <v/>
      </c>
      <c r="AI155" s="239" t="str">
        <f>IFERROR(VLOOKUP(AI154,'P1'!$B:$AP,41,FALSE),"")</f>
        <v/>
      </c>
      <c r="AJ155" s="239" t="str">
        <f>IFERROR(VLOOKUP(AJ154,'P1'!$B:$AP,41,FALSE),"")</f>
        <v/>
      </c>
      <c r="AK155" s="239" t="str">
        <f>IFERROR(VLOOKUP(AK154,'P1'!$B:$AP,41,FALSE),"")</f>
        <v/>
      </c>
      <c r="AL155" s="239" t="str">
        <f>IFERROR(VLOOKUP(AL154,'P1'!$B:$AP,41,FALSE),"")</f>
        <v/>
      </c>
      <c r="AM155" s="239" t="str">
        <f>IFERROR(VLOOKUP(AM154,'P1'!$B:$AP,41,FALSE),"")</f>
        <v/>
      </c>
      <c r="AN155" s="588"/>
      <c r="AO155" s="564"/>
      <c r="AP155" s="592"/>
      <c r="AQ155" s="593"/>
      <c r="AR155" s="564"/>
      <c r="AU155" s="486" t="str">
        <f>IFERROR(IF($D154="□",ROUNDDOWN($AO154/$AK$7,1),ROUNDDOWN($AO154/$AK$9,1)),"")</f>
        <v/>
      </c>
      <c r="AV155" s="486" t="str">
        <f>IFERROR(IF($D154="□",ROUNDDOWN($AN154/$AO$7,1),ROUNDDOWN($AN154/$AO$9,1)),"")</f>
        <v/>
      </c>
      <c r="AX155" s="486" t="str">
        <f>IFERROR(IF($D154="□",(VLOOKUP(F154,'[8]ますた君 '!$C:$E,3,FALSE)/($AK$7*4)),(VLOOKUP(F154,'[8]ますた君 '!$C:$E,3,FALSE)/($AK$9*4))),"")</f>
        <v/>
      </c>
      <c r="AY155" s="486" t="str">
        <f>IFERROR(IF($D154="□",(VLOOKUP(F154,'[8]ますた君 '!$C:$E,3,FALSE)/$AO$7),(VLOOKUP(F154,'[8]ますた君 '!$C:$E,3,FALSE)/$AO$9)),"")</f>
        <v/>
      </c>
    </row>
    <row r="156" spans="1:51" ht="12" customHeight="1">
      <c r="A156" s="568"/>
      <c r="B156" s="571"/>
      <c r="C156" s="574"/>
      <c r="D156" s="577"/>
      <c r="E156" s="580"/>
      <c r="F156" s="585"/>
      <c r="G156" s="586"/>
      <c r="H156" s="241" t="s">
        <v>374</v>
      </c>
      <c r="I156" s="239" t="str">
        <f>IFERROR(VLOOKUP(I154,'P1'!$B:$AP,31,FALSE),"")</f>
        <v/>
      </c>
      <c r="J156" s="239" t="str">
        <f>IFERROR(VLOOKUP(J154,'P1'!$B:$AP,31,FALSE),"")</f>
        <v/>
      </c>
      <c r="K156" s="239" t="str">
        <f>IFERROR(VLOOKUP(K154,'P1'!$B:$AP,31,FALSE),"")</f>
        <v/>
      </c>
      <c r="L156" s="239" t="str">
        <f>IFERROR(VLOOKUP(L154,'P1'!$B:$AP,31,FALSE),"")</f>
        <v/>
      </c>
      <c r="M156" s="239" t="str">
        <f>IFERROR(VLOOKUP(M154,'P1'!$B:$AP,31,FALSE),"")</f>
        <v/>
      </c>
      <c r="N156" s="239" t="str">
        <f>IFERROR(VLOOKUP(N154,'P1'!$B:$AP,31,FALSE),"")</f>
        <v/>
      </c>
      <c r="O156" s="239" t="str">
        <f>IFERROR(VLOOKUP(O154,'P1'!$B:$AP,31,FALSE),"")</f>
        <v/>
      </c>
      <c r="P156" s="239" t="str">
        <f>IFERROR(VLOOKUP(P154,'P1'!$B:$AP,31,FALSE),"")</f>
        <v/>
      </c>
      <c r="Q156" s="239" t="str">
        <f>IFERROR(VLOOKUP(Q154,'P1'!$B:$AP,31,FALSE),"")</f>
        <v/>
      </c>
      <c r="R156" s="239" t="str">
        <f>IFERROR(VLOOKUP(R154,'P1'!$B:$AP,31,FALSE),"")</f>
        <v/>
      </c>
      <c r="S156" s="239" t="str">
        <f>IFERROR(VLOOKUP(S154,'P1'!$B:$AP,31,FALSE),"")</f>
        <v/>
      </c>
      <c r="T156" s="239" t="str">
        <f>IFERROR(VLOOKUP(T154,'P1'!$B:$AP,31,FALSE),"")</f>
        <v/>
      </c>
      <c r="U156" s="239" t="str">
        <f>IFERROR(VLOOKUP(U154,'P1'!$B:$AP,31,FALSE),"")</f>
        <v/>
      </c>
      <c r="V156" s="239" t="str">
        <f>IFERROR(VLOOKUP(V154,'P1'!$B:$AP,31,FALSE),"")</f>
        <v/>
      </c>
      <c r="W156" s="239" t="str">
        <f>IFERROR(VLOOKUP(W154,'P1'!$B:$AP,31,FALSE),"")</f>
        <v/>
      </c>
      <c r="X156" s="239" t="str">
        <f>IFERROR(VLOOKUP(X154,'P1'!$B:$AP,31,FALSE),"")</f>
        <v/>
      </c>
      <c r="Y156" s="239" t="str">
        <f>IFERROR(VLOOKUP(Y154,'P1'!$B:$AP,31,FALSE),"")</f>
        <v/>
      </c>
      <c r="Z156" s="239" t="str">
        <f>IFERROR(VLOOKUP(Z154,'P1'!$B:$AP,31,FALSE),"")</f>
        <v/>
      </c>
      <c r="AA156" s="239" t="str">
        <f>IFERROR(VLOOKUP(AA154,'P1'!$B:$AP,31,FALSE),"")</f>
        <v/>
      </c>
      <c r="AB156" s="239" t="str">
        <f>IFERROR(VLOOKUP(AB154,'P1'!$B:$AP,31,FALSE),"")</f>
        <v/>
      </c>
      <c r="AC156" s="239" t="str">
        <f>IFERROR(VLOOKUP(AC154,'P1'!$B:$AP,31,FALSE),"")</f>
        <v/>
      </c>
      <c r="AD156" s="239" t="str">
        <f>IFERROR(VLOOKUP(AD154,'P1'!$B:$AP,31,FALSE),"")</f>
        <v/>
      </c>
      <c r="AE156" s="239" t="str">
        <f>IFERROR(VLOOKUP(AE154,'P1'!$B:$AP,31,FALSE),"")</f>
        <v/>
      </c>
      <c r="AF156" s="239" t="str">
        <f>IFERROR(VLOOKUP(AF154,'P1'!$B:$AP,31,FALSE),"")</f>
        <v/>
      </c>
      <c r="AG156" s="239" t="str">
        <f>IFERROR(VLOOKUP(AG154,'P1'!$B:$AP,31,FALSE),"")</f>
        <v/>
      </c>
      <c r="AH156" s="239" t="str">
        <f>IFERROR(VLOOKUP(AH154,'P1'!$B:$AP,31,FALSE),"")</f>
        <v/>
      </c>
      <c r="AI156" s="239" t="str">
        <f>IFERROR(VLOOKUP(AI154,'P1'!$B:$AP,31,FALSE),"")</f>
        <v/>
      </c>
      <c r="AJ156" s="239" t="str">
        <f>IFERROR(VLOOKUP(AJ154,'P1'!$B:$AP,31,FALSE),"")</f>
        <v/>
      </c>
      <c r="AK156" s="239" t="str">
        <f>IFERROR(VLOOKUP(AK154,'P1'!$B:$AP,31,FALSE),"")</f>
        <v/>
      </c>
      <c r="AL156" s="239" t="str">
        <f>IFERROR(VLOOKUP(AL154,'P1'!$B:$AP,31,FALSE),"")</f>
        <v/>
      </c>
      <c r="AM156" s="239" t="str">
        <f>IFERROR(VLOOKUP(AM154,'P1'!$B:$AP,31,FALSE),"")</f>
        <v/>
      </c>
      <c r="AN156" s="589"/>
      <c r="AO156" s="565"/>
      <c r="AP156" s="594"/>
      <c r="AQ156" s="595"/>
      <c r="AR156" s="565"/>
      <c r="AU156" s="487"/>
      <c r="AV156" s="487"/>
      <c r="AX156" s="487"/>
      <c r="AY156" s="487"/>
    </row>
    <row r="157" spans="1:51" ht="12" customHeight="1">
      <c r="A157" s="566">
        <v>46</v>
      </c>
      <c r="B157" s="569"/>
      <c r="C157" s="572"/>
      <c r="D157" s="575" t="s">
        <v>243</v>
      </c>
      <c r="E157" s="578"/>
      <c r="F157" s="581"/>
      <c r="G157" s="582"/>
      <c r="H157" s="236" t="s">
        <v>368</v>
      </c>
      <c r="I157" s="483"/>
      <c r="J157" s="483"/>
      <c r="K157" s="483"/>
      <c r="L157" s="483"/>
      <c r="M157" s="483"/>
      <c r="N157" s="483"/>
      <c r="O157" s="483"/>
      <c r="P157" s="483"/>
      <c r="Q157" s="483"/>
      <c r="R157" s="483"/>
      <c r="S157" s="483"/>
      <c r="T157" s="483"/>
      <c r="U157" s="483"/>
      <c r="V157" s="483"/>
      <c r="W157" s="483"/>
      <c r="X157" s="483"/>
      <c r="Y157" s="483"/>
      <c r="Z157" s="483"/>
      <c r="AA157" s="483"/>
      <c r="AB157" s="483"/>
      <c r="AC157" s="483"/>
      <c r="AD157" s="483"/>
      <c r="AE157" s="483"/>
      <c r="AF157" s="483"/>
      <c r="AG157" s="483"/>
      <c r="AH157" s="483"/>
      <c r="AI157" s="483"/>
      <c r="AJ157" s="483"/>
      <c r="AK157" s="483"/>
      <c r="AL157" s="483"/>
      <c r="AM157" s="483"/>
      <c r="AN157" s="587">
        <f>+SUM(I158:AM159)</f>
        <v>0</v>
      </c>
      <c r="AO157" s="563">
        <f>IF($AN$4="４週",AN157/4,AN157/(DAY(EOMONTH($I$20,0))/7))</f>
        <v>0</v>
      </c>
      <c r="AP157" s="590"/>
      <c r="AQ157" s="591"/>
      <c r="AR157" s="563" t="str">
        <f>IF(AN146="４週",AU158,AV158)</f>
        <v/>
      </c>
      <c r="AU157" s="485" t="s">
        <v>369</v>
      </c>
      <c r="AV157" s="485" t="s">
        <v>370</v>
      </c>
      <c r="AX157" s="485" t="s">
        <v>371</v>
      </c>
      <c r="AY157" s="485" t="s">
        <v>372</v>
      </c>
    </row>
    <row r="158" spans="1:51" ht="12" customHeight="1">
      <c r="A158" s="567"/>
      <c r="B158" s="570"/>
      <c r="C158" s="573"/>
      <c r="D158" s="576"/>
      <c r="E158" s="579"/>
      <c r="F158" s="583"/>
      <c r="G158" s="584"/>
      <c r="H158" s="238" t="s">
        <v>373</v>
      </c>
      <c r="I158" s="239" t="str">
        <f>IFERROR(VLOOKUP(I157,'P1'!$B:$AP,41,FALSE),"")</f>
        <v/>
      </c>
      <c r="J158" s="239" t="str">
        <f>IFERROR(VLOOKUP(J157,'P1'!$B:$AP,41,FALSE),"")</f>
        <v/>
      </c>
      <c r="K158" s="239" t="str">
        <f>IFERROR(VLOOKUP(K157,'P1'!$B:$AP,41,FALSE),"")</f>
        <v/>
      </c>
      <c r="L158" s="239" t="str">
        <f>IFERROR(VLOOKUP(L157,'P1'!$B:$AP,41,FALSE),"")</f>
        <v/>
      </c>
      <c r="M158" s="239" t="str">
        <f>IFERROR(VLOOKUP(M157,'P1'!$B:$AP,41,FALSE),"")</f>
        <v/>
      </c>
      <c r="N158" s="239" t="str">
        <f>IFERROR(VLOOKUP(N157,'P1'!$B:$AP,41,FALSE),"")</f>
        <v/>
      </c>
      <c r="O158" s="239" t="str">
        <f>IFERROR(VLOOKUP(O157,'P1'!$B:$AP,41,FALSE),"")</f>
        <v/>
      </c>
      <c r="P158" s="239" t="str">
        <f>IFERROR(VLOOKUP(P157,'P1'!$B:$AP,41,FALSE),"")</f>
        <v/>
      </c>
      <c r="Q158" s="239" t="str">
        <f>IFERROR(VLOOKUP(Q157,'P1'!$B:$AP,41,FALSE),"")</f>
        <v/>
      </c>
      <c r="R158" s="239" t="str">
        <f>IFERROR(VLOOKUP(R157,'P1'!$B:$AP,41,FALSE),"")</f>
        <v/>
      </c>
      <c r="S158" s="239" t="str">
        <f>IFERROR(VLOOKUP(S157,'P1'!$B:$AP,41,FALSE),"")</f>
        <v/>
      </c>
      <c r="T158" s="239" t="str">
        <f>IFERROR(VLOOKUP(T157,'P1'!$B:$AP,41,FALSE),"")</f>
        <v/>
      </c>
      <c r="U158" s="239" t="str">
        <f>IFERROR(VLOOKUP(U157,'P1'!$B:$AP,41,FALSE),"")</f>
        <v/>
      </c>
      <c r="V158" s="239" t="str">
        <f>IFERROR(VLOOKUP(V157,'P1'!$B:$AP,41,FALSE),"")</f>
        <v/>
      </c>
      <c r="W158" s="239" t="str">
        <f>IFERROR(VLOOKUP(W157,'P1'!$B:$AP,41,FALSE),"")</f>
        <v/>
      </c>
      <c r="X158" s="239" t="str">
        <f>IFERROR(VLOOKUP(X157,'P1'!$B:$AP,41,FALSE),"")</f>
        <v/>
      </c>
      <c r="Y158" s="239" t="str">
        <f>IFERROR(VLOOKUP(Y157,'P1'!$B:$AP,41,FALSE),"")</f>
        <v/>
      </c>
      <c r="Z158" s="239" t="str">
        <f>IFERROR(VLOOKUP(Z157,'P1'!$B:$AP,41,FALSE),"")</f>
        <v/>
      </c>
      <c r="AA158" s="239" t="str">
        <f>IFERROR(VLOOKUP(AA157,'P1'!$B:$AP,41,FALSE),"")</f>
        <v/>
      </c>
      <c r="AB158" s="239" t="str">
        <f>IFERROR(VLOOKUP(AB157,'P1'!$B:$AP,41,FALSE),"")</f>
        <v/>
      </c>
      <c r="AC158" s="239" t="str">
        <f>IFERROR(VLOOKUP(AC157,'P1'!$B:$AP,41,FALSE),"")</f>
        <v/>
      </c>
      <c r="AD158" s="239" t="str">
        <f>IFERROR(VLOOKUP(AD157,'P1'!$B:$AP,41,FALSE),"")</f>
        <v/>
      </c>
      <c r="AE158" s="239" t="str">
        <f>IFERROR(VLOOKUP(AE157,'P1'!$B:$AP,41,FALSE),"")</f>
        <v/>
      </c>
      <c r="AF158" s="239" t="str">
        <f>IFERROR(VLOOKUP(AF157,'P1'!$B:$AP,41,FALSE),"")</f>
        <v/>
      </c>
      <c r="AG158" s="239" t="str">
        <f>IFERROR(VLOOKUP(AG157,'P1'!$B:$AP,41,FALSE),"")</f>
        <v/>
      </c>
      <c r="AH158" s="239" t="str">
        <f>IFERROR(VLOOKUP(AH157,'P1'!$B:$AP,41,FALSE),"")</f>
        <v/>
      </c>
      <c r="AI158" s="239" t="str">
        <f>IFERROR(VLOOKUP(AI157,'P1'!$B:$AP,41,FALSE),"")</f>
        <v/>
      </c>
      <c r="AJ158" s="239" t="str">
        <f>IFERROR(VLOOKUP(AJ157,'P1'!$B:$AP,41,FALSE),"")</f>
        <v/>
      </c>
      <c r="AK158" s="239" t="str">
        <f>IFERROR(VLOOKUP(AK157,'P1'!$B:$AP,41,FALSE),"")</f>
        <v/>
      </c>
      <c r="AL158" s="239" t="str">
        <f>IFERROR(VLOOKUP(AL157,'P1'!$B:$AP,41,FALSE),"")</f>
        <v/>
      </c>
      <c r="AM158" s="239" t="str">
        <f>IFERROR(VLOOKUP(AM157,'P1'!$B:$AP,41,FALSE),"")</f>
        <v/>
      </c>
      <c r="AN158" s="588"/>
      <c r="AO158" s="564"/>
      <c r="AP158" s="592"/>
      <c r="AQ158" s="593"/>
      <c r="AR158" s="564"/>
      <c r="AU158" s="486" t="str">
        <f>IFERROR(IF($D157="□",ROUNDDOWN($AO157/$AK$7,1),ROUNDDOWN($AO157/$AK$9,1)),"")</f>
        <v/>
      </c>
      <c r="AV158" s="486" t="str">
        <f>IFERROR(IF($D157="□",ROUNDDOWN($AN157/$AO$7,1),ROUNDDOWN($AN157/$AO$9,1)),"")</f>
        <v/>
      </c>
      <c r="AX158" s="486" t="str">
        <f>IFERROR(IF($D157="□",(VLOOKUP(F157,'[8]ますた君 '!$C:$E,3,FALSE)/($AK$7*4)),(VLOOKUP(F157,'[8]ますた君 '!$C:$E,3,FALSE)/($AK$9*4))),"")</f>
        <v/>
      </c>
      <c r="AY158" s="486" t="str">
        <f>IFERROR(IF($D157="□",(VLOOKUP(F157,'[8]ますた君 '!$C:$E,3,FALSE)/$AO$7),(VLOOKUP(F157,'[8]ますた君 '!$C:$E,3,FALSE)/$AO$9)),"")</f>
        <v/>
      </c>
    </row>
    <row r="159" spans="1:51" ht="12" customHeight="1">
      <c r="A159" s="568"/>
      <c r="B159" s="571"/>
      <c r="C159" s="574"/>
      <c r="D159" s="577"/>
      <c r="E159" s="580"/>
      <c r="F159" s="585"/>
      <c r="G159" s="586"/>
      <c r="H159" s="241" t="s">
        <v>374</v>
      </c>
      <c r="I159" s="239" t="str">
        <f>IFERROR(VLOOKUP(I157,'P1'!$B:$AP,31,FALSE),"")</f>
        <v/>
      </c>
      <c r="J159" s="239" t="str">
        <f>IFERROR(VLOOKUP(J157,'P1'!$B:$AP,31,FALSE),"")</f>
        <v/>
      </c>
      <c r="K159" s="239" t="str">
        <f>IFERROR(VLOOKUP(K157,'P1'!$B:$AP,31,FALSE),"")</f>
        <v/>
      </c>
      <c r="L159" s="239" t="str">
        <f>IFERROR(VLOOKUP(L157,'P1'!$B:$AP,31,FALSE),"")</f>
        <v/>
      </c>
      <c r="M159" s="239" t="str">
        <f>IFERROR(VLOOKUP(M157,'P1'!$B:$AP,31,FALSE),"")</f>
        <v/>
      </c>
      <c r="N159" s="239" t="str">
        <f>IFERROR(VLOOKUP(N157,'P1'!$B:$AP,31,FALSE),"")</f>
        <v/>
      </c>
      <c r="O159" s="239" t="str">
        <f>IFERROR(VLOOKUP(O157,'P1'!$B:$AP,31,FALSE),"")</f>
        <v/>
      </c>
      <c r="P159" s="239" t="str">
        <f>IFERROR(VLOOKUP(P157,'P1'!$B:$AP,31,FALSE),"")</f>
        <v/>
      </c>
      <c r="Q159" s="239" t="str">
        <f>IFERROR(VLOOKUP(Q157,'P1'!$B:$AP,31,FALSE),"")</f>
        <v/>
      </c>
      <c r="R159" s="239" t="str">
        <f>IFERROR(VLOOKUP(R157,'P1'!$B:$AP,31,FALSE),"")</f>
        <v/>
      </c>
      <c r="S159" s="239" t="str">
        <f>IFERROR(VLOOKUP(S157,'P1'!$B:$AP,31,FALSE),"")</f>
        <v/>
      </c>
      <c r="T159" s="239" t="str">
        <f>IFERROR(VLOOKUP(T157,'P1'!$B:$AP,31,FALSE),"")</f>
        <v/>
      </c>
      <c r="U159" s="239" t="str">
        <f>IFERROR(VLOOKUP(U157,'P1'!$B:$AP,31,FALSE),"")</f>
        <v/>
      </c>
      <c r="V159" s="239" t="str">
        <f>IFERROR(VLOOKUP(V157,'P1'!$B:$AP,31,FALSE),"")</f>
        <v/>
      </c>
      <c r="W159" s="239" t="str">
        <f>IFERROR(VLOOKUP(W157,'P1'!$B:$AP,31,FALSE),"")</f>
        <v/>
      </c>
      <c r="X159" s="239" t="str">
        <f>IFERROR(VLOOKUP(X157,'P1'!$B:$AP,31,FALSE),"")</f>
        <v/>
      </c>
      <c r="Y159" s="239" t="str">
        <f>IFERROR(VLOOKUP(Y157,'P1'!$B:$AP,31,FALSE),"")</f>
        <v/>
      </c>
      <c r="Z159" s="239" t="str">
        <f>IFERROR(VLOOKUP(Z157,'P1'!$B:$AP,31,FALSE),"")</f>
        <v/>
      </c>
      <c r="AA159" s="239" t="str">
        <f>IFERROR(VLOOKUP(AA157,'P1'!$B:$AP,31,FALSE),"")</f>
        <v/>
      </c>
      <c r="AB159" s="239" t="str">
        <f>IFERROR(VLOOKUP(AB157,'P1'!$B:$AP,31,FALSE),"")</f>
        <v/>
      </c>
      <c r="AC159" s="239" t="str">
        <f>IFERROR(VLOOKUP(AC157,'P1'!$B:$AP,31,FALSE),"")</f>
        <v/>
      </c>
      <c r="AD159" s="239" t="str">
        <f>IFERROR(VLOOKUP(AD157,'P1'!$B:$AP,31,FALSE),"")</f>
        <v/>
      </c>
      <c r="AE159" s="239" t="str">
        <f>IFERROR(VLOOKUP(AE157,'P1'!$B:$AP,31,FALSE),"")</f>
        <v/>
      </c>
      <c r="AF159" s="239" t="str">
        <f>IFERROR(VLOOKUP(AF157,'P1'!$B:$AP,31,FALSE),"")</f>
        <v/>
      </c>
      <c r="AG159" s="239" t="str">
        <f>IFERROR(VLOOKUP(AG157,'P1'!$B:$AP,31,FALSE),"")</f>
        <v/>
      </c>
      <c r="AH159" s="239" t="str">
        <f>IFERROR(VLOOKUP(AH157,'P1'!$B:$AP,31,FALSE),"")</f>
        <v/>
      </c>
      <c r="AI159" s="239" t="str">
        <f>IFERROR(VLOOKUP(AI157,'P1'!$B:$AP,31,FALSE),"")</f>
        <v/>
      </c>
      <c r="AJ159" s="239" t="str">
        <f>IFERROR(VLOOKUP(AJ157,'P1'!$B:$AP,31,FALSE),"")</f>
        <v/>
      </c>
      <c r="AK159" s="239" t="str">
        <f>IFERROR(VLOOKUP(AK157,'P1'!$B:$AP,31,FALSE),"")</f>
        <v/>
      </c>
      <c r="AL159" s="239" t="str">
        <f>IFERROR(VLOOKUP(AL157,'P1'!$B:$AP,31,FALSE),"")</f>
        <v/>
      </c>
      <c r="AM159" s="239" t="str">
        <f>IFERROR(VLOOKUP(AM157,'P1'!$B:$AP,31,FALSE),"")</f>
        <v/>
      </c>
      <c r="AN159" s="589"/>
      <c r="AO159" s="565"/>
      <c r="AP159" s="594"/>
      <c r="AQ159" s="595"/>
      <c r="AR159" s="565"/>
      <c r="AU159" s="487"/>
      <c r="AV159" s="487"/>
      <c r="AX159" s="487"/>
      <c r="AY159" s="487"/>
    </row>
    <row r="160" spans="1:51" ht="12" customHeight="1">
      <c r="A160" s="566">
        <v>47</v>
      </c>
      <c r="B160" s="569"/>
      <c r="C160" s="572"/>
      <c r="D160" s="575" t="s">
        <v>243</v>
      </c>
      <c r="E160" s="578"/>
      <c r="F160" s="581"/>
      <c r="G160" s="582"/>
      <c r="H160" s="236" t="s">
        <v>368</v>
      </c>
      <c r="I160" s="483"/>
      <c r="J160" s="483"/>
      <c r="K160" s="483"/>
      <c r="L160" s="483"/>
      <c r="M160" s="483"/>
      <c r="N160" s="483"/>
      <c r="O160" s="483"/>
      <c r="P160" s="483"/>
      <c r="Q160" s="483"/>
      <c r="R160" s="483"/>
      <c r="S160" s="483"/>
      <c r="T160" s="483"/>
      <c r="U160" s="483"/>
      <c r="V160" s="483"/>
      <c r="W160" s="483"/>
      <c r="X160" s="483"/>
      <c r="Y160" s="483"/>
      <c r="Z160" s="483"/>
      <c r="AA160" s="483"/>
      <c r="AB160" s="483"/>
      <c r="AC160" s="483"/>
      <c r="AD160" s="483"/>
      <c r="AE160" s="483"/>
      <c r="AF160" s="483"/>
      <c r="AG160" s="483"/>
      <c r="AH160" s="483"/>
      <c r="AI160" s="483"/>
      <c r="AJ160" s="483"/>
      <c r="AK160" s="483"/>
      <c r="AL160" s="483"/>
      <c r="AM160" s="483"/>
      <c r="AN160" s="587">
        <f>+SUM(I161:AM162)</f>
        <v>0</v>
      </c>
      <c r="AO160" s="563">
        <f>IF($AN$4="４週",AN160/4,AN160/(DAY(EOMONTH($I$20,0))/7))</f>
        <v>0</v>
      </c>
      <c r="AP160" s="590"/>
      <c r="AQ160" s="591"/>
      <c r="AR160" s="563" t="str">
        <f>IF(AN149="４週",AU161,AV161)</f>
        <v/>
      </c>
      <c r="AU160" s="485" t="s">
        <v>369</v>
      </c>
      <c r="AV160" s="485" t="s">
        <v>370</v>
      </c>
      <c r="AX160" s="485" t="s">
        <v>371</v>
      </c>
      <c r="AY160" s="485" t="s">
        <v>372</v>
      </c>
    </row>
    <row r="161" spans="1:51" ht="12" customHeight="1">
      <c r="A161" s="567"/>
      <c r="B161" s="570"/>
      <c r="C161" s="573"/>
      <c r="D161" s="576"/>
      <c r="E161" s="579"/>
      <c r="F161" s="583"/>
      <c r="G161" s="584"/>
      <c r="H161" s="238" t="s">
        <v>373</v>
      </c>
      <c r="I161" s="239" t="str">
        <f>IFERROR(VLOOKUP(I160,'P1'!$B:$AP,41,FALSE),"")</f>
        <v/>
      </c>
      <c r="J161" s="239" t="str">
        <f>IFERROR(VLOOKUP(J160,'P1'!$B:$AP,41,FALSE),"")</f>
        <v/>
      </c>
      <c r="K161" s="239" t="str">
        <f>IFERROR(VLOOKUP(K160,'P1'!$B:$AP,41,FALSE),"")</f>
        <v/>
      </c>
      <c r="L161" s="239" t="str">
        <f>IFERROR(VLOOKUP(L160,'P1'!$B:$AP,41,FALSE),"")</f>
        <v/>
      </c>
      <c r="M161" s="239" t="str">
        <f>IFERROR(VLOOKUP(M160,'P1'!$B:$AP,41,FALSE),"")</f>
        <v/>
      </c>
      <c r="N161" s="239" t="str">
        <f>IFERROR(VLOOKUP(N160,'P1'!$B:$AP,41,FALSE),"")</f>
        <v/>
      </c>
      <c r="O161" s="239" t="str">
        <f>IFERROR(VLOOKUP(O160,'P1'!$B:$AP,41,FALSE),"")</f>
        <v/>
      </c>
      <c r="P161" s="239" t="str">
        <f>IFERROR(VLOOKUP(P160,'P1'!$B:$AP,41,FALSE),"")</f>
        <v/>
      </c>
      <c r="Q161" s="239" t="str">
        <f>IFERROR(VLOOKUP(Q160,'P1'!$B:$AP,41,FALSE),"")</f>
        <v/>
      </c>
      <c r="R161" s="239" t="str">
        <f>IFERROR(VLOOKUP(R160,'P1'!$B:$AP,41,FALSE),"")</f>
        <v/>
      </c>
      <c r="S161" s="239" t="str">
        <f>IFERROR(VLOOKUP(S160,'P1'!$B:$AP,41,FALSE),"")</f>
        <v/>
      </c>
      <c r="T161" s="239" t="str">
        <f>IFERROR(VLOOKUP(T160,'P1'!$B:$AP,41,FALSE),"")</f>
        <v/>
      </c>
      <c r="U161" s="239" t="str">
        <f>IFERROR(VLOOKUP(U160,'P1'!$B:$AP,41,FALSE),"")</f>
        <v/>
      </c>
      <c r="V161" s="239" t="str">
        <f>IFERROR(VLOOKUP(V160,'P1'!$B:$AP,41,FALSE),"")</f>
        <v/>
      </c>
      <c r="W161" s="239" t="str">
        <f>IFERROR(VLOOKUP(W160,'P1'!$B:$AP,41,FALSE),"")</f>
        <v/>
      </c>
      <c r="X161" s="239" t="str">
        <f>IFERROR(VLOOKUP(X160,'P1'!$B:$AP,41,FALSE),"")</f>
        <v/>
      </c>
      <c r="Y161" s="239" t="str">
        <f>IFERROR(VLOOKUP(Y160,'P1'!$B:$AP,41,FALSE),"")</f>
        <v/>
      </c>
      <c r="Z161" s="239" t="str">
        <f>IFERROR(VLOOKUP(Z160,'P1'!$B:$AP,41,FALSE),"")</f>
        <v/>
      </c>
      <c r="AA161" s="239" t="str">
        <f>IFERROR(VLOOKUP(AA160,'P1'!$B:$AP,41,FALSE),"")</f>
        <v/>
      </c>
      <c r="AB161" s="239" t="str">
        <f>IFERROR(VLOOKUP(AB160,'P1'!$B:$AP,41,FALSE),"")</f>
        <v/>
      </c>
      <c r="AC161" s="239" t="str">
        <f>IFERROR(VLOOKUP(AC160,'P1'!$B:$AP,41,FALSE),"")</f>
        <v/>
      </c>
      <c r="AD161" s="239" t="str">
        <f>IFERROR(VLOOKUP(AD160,'P1'!$B:$AP,41,FALSE),"")</f>
        <v/>
      </c>
      <c r="AE161" s="239" t="str">
        <f>IFERROR(VLOOKUP(AE160,'P1'!$B:$AP,41,FALSE),"")</f>
        <v/>
      </c>
      <c r="AF161" s="239" t="str">
        <f>IFERROR(VLOOKUP(AF160,'P1'!$B:$AP,41,FALSE),"")</f>
        <v/>
      </c>
      <c r="AG161" s="239" t="str">
        <f>IFERROR(VLOOKUP(AG160,'P1'!$B:$AP,41,FALSE),"")</f>
        <v/>
      </c>
      <c r="AH161" s="239" t="str">
        <f>IFERROR(VLOOKUP(AH160,'P1'!$B:$AP,41,FALSE),"")</f>
        <v/>
      </c>
      <c r="AI161" s="239" t="str">
        <f>IFERROR(VLOOKUP(AI160,'P1'!$B:$AP,41,FALSE),"")</f>
        <v/>
      </c>
      <c r="AJ161" s="239" t="str">
        <f>IFERROR(VLOOKUP(AJ160,'P1'!$B:$AP,41,FALSE),"")</f>
        <v/>
      </c>
      <c r="AK161" s="239" t="str">
        <f>IFERROR(VLOOKUP(AK160,'P1'!$B:$AP,41,FALSE),"")</f>
        <v/>
      </c>
      <c r="AL161" s="239" t="str">
        <f>IFERROR(VLOOKUP(AL160,'P1'!$B:$AP,41,FALSE),"")</f>
        <v/>
      </c>
      <c r="AM161" s="239" t="str">
        <f>IFERROR(VLOOKUP(AM160,'P1'!$B:$AP,41,FALSE),"")</f>
        <v/>
      </c>
      <c r="AN161" s="588"/>
      <c r="AO161" s="564"/>
      <c r="AP161" s="592"/>
      <c r="AQ161" s="593"/>
      <c r="AR161" s="564"/>
      <c r="AU161" s="486" t="str">
        <f>IFERROR(IF($D160="□",ROUNDDOWN($AO160/$AK$7,1),ROUNDDOWN($AO160/$AK$9,1)),"")</f>
        <v/>
      </c>
      <c r="AV161" s="486" t="str">
        <f>IFERROR(IF($D160="□",ROUNDDOWN($AN160/$AO$7,1),ROUNDDOWN($AN160/$AO$9,1)),"")</f>
        <v/>
      </c>
      <c r="AX161" s="486" t="str">
        <f>IFERROR(IF($D160="□",(VLOOKUP(F160,'[8]ますた君 '!$C:$E,3,FALSE)/($AK$7*4)),(VLOOKUP(F160,'[8]ますた君 '!$C:$E,3,FALSE)/($AK$9*4))),"")</f>
        <v/>
      </c>
      <c r="AY161" s="486" t="str">
        <f>IFERROR(IF($D160="□",(VLOOKUP(F160,'[8]ますた君 '!$C:$E,3,FALSE)/$AO$7),(VLOOKUP(F160,'[8]ますた君 '!$C:$E,3,FALSE)/$AO$9)),"")</f>
        <v/>
      </c>
    </row>
    <row r="162" spans="1:51" ht="12" customHeight="1">
      <c r="A162" s="568"/>
      <c r="B162" s="571"/>
      <c r="C162" s="574"/>
      <c r="D162" s="577"/>
      <c r="E162" s="580"/>
      <c r="F162" s="585"/>
      <c r="G162" s="586"/>
      <c r="H162" s="241" t="s">
        <v>374</v>
      </c>
      <c r="I162" s="239" t="str">
        <f>IFERROR(VLOOKUP(I160,'P1'!$B:$AP,31,FALSE),"")</f>
        <v/>
      </c>
      <c r="J162" s="239" t="str">
        <f>IFERROR(VLOOKUP(J160,'P1'!$B:$AP,31,FALSE),"")</f>
        <v/>
      </c>
      <c r="K162" s="239" t="str">
        <f>IFERROR(VLOOKUP(K160,'P1'!$B:$AP,31,FALSE),"")</f>
        <v/>
      </c>
      <c r="L162" s="239" t="str">
        <f>IFERROR(VLOOKUP(L160,'P1'!$B:$AP,31,FALSE),"")</f>
        <v/>
      </c>
      <c r="M162" s="239" t="str">
        <f>IFERROR(VLOOKUP(M160,'P1'!$B:$AP,31,FALSE),"")</f>
        <v/>
      </c>
      <c r="N162" s="239" t="str">
        <f>IFERROR(VLOOKUP(N160,'P1'!$B:$AP,31,FALSE),"")</f>
        <v/>
      </c>
      <c r="O162" s="239" t="str">
        <f>IFERROR(VLOOKUP(O160,'P1'!$B:$AP,31,FALSE),"")</f>
        <v/>
      </c>
      <c r="P162" s="239" t="str">
        <f>IFERROR(VLOOKUP(P160,'P1'!$B:$AP,31,FALSE),"")</f>
        <v/>
      </c>
      <c r="Q162" s="239" t="str">
        <f>IFERROR(VLOOKUP(Q160,'P1'!$B:$AP,31,FALSE),"")</f>
        <v/>
      </c>
      <c r="R162" s="239" t="str">
        <f>IFERROR(VLOOKUP(R160,'P1'!$B:$AP,31,FALSE),"")</f>
        <v/>
      </c>
      <c r="S162" s="239" t="str">
        <f>IFERROR(VLOOKUP(S160,'P1'!$B:$AP,31,FALSE),"")</f>
        <v/>
      </c>
      <c r="T162" s="239" t="str">
        <f>IFERROR(VLOOKUP(T160,'P1'!$B:$AP,31,FALSE),"")</f>
        <v/>
      </c>
      <c r="U162" s="239" t="str">
        <f>IFERROR(VLOOKUP(U160,'P1'!$B:$AP,31,FALSE),"")</f>
        <v/>
      </c>
      <c r="V162" s="239" t="str">
        <f>IFERROR(VLOOKUP(V160,'P1'!$B:$AP,31,FALSE),"")</f>
        <v/>
      </c>
      <c r="W162" s="239" t="str">
        <f>IFERROR(VLOOKUP(W160,'P1'!$B:$AP,31,FALSE),"")</f>
        <v/>
      </c>
      <c r="X162" s="239" t="str">
        <f>IFERROR(VLOOKUP(X160,'P1'!$B:$AP,31,FALSE),"")</f>
        <v/>
      </c>
      <c r="Y162" s="239" t="str">
        <f>IFERROR(VLOOKUP(Y160,'P1'!$B:$AP,31,FALSE),"")</f>
        <v/>
      </c>
      <c r="Z162" s="239" t="str">
        <f>IFERROR(VLOOKUP(Z160,'P1'!$B:$AP,31,FALSE),"")</f>
        <v/>
      </c>
      <c r="AA162" s="239" t="str">
        <f>IFERROR(VLOOKUP(AA160,'P1'!$B:$AP,31,FALSE),"")</f>
        <v/>
      </c>
      <c r="AB162" s="239" t="str">
        <f>IFERROR(VLOOKUP(AB160,'P1'!$B:$AP,31,FALSE),"")</f>
        <v/>
      </c>
      <c r="AC162" s="239" t="str">
        <f>IFERROR(VLOOKUP(AC160,'P1'!$B:$AP,31,FALSE),"")</f>
        <v/>
      </c>
      <c r="AD162" s="239" t="str">
        <f>IFERROR(VLOOKUP(AD160,'P1'!$B:$AP,31,FALSE),"")</f>
        <v/>
      </c>
      <c r="AE162" s="239" t="str">
        <f>IFERROR(VLOOKUP(AE160,'P1'!$B:$AP,31,FALSE),"")</f>
        <v/>
      </c>
      <c r="AF162" s="239" t="str">
        <f>IFERROR(VLOOKUP(AF160,'P1'!$B:$AP,31,FALSE),"")</f>
        <v/>
      </c>
      <c r="AG162" s="239" t="str">
        <f>IFERROR(VLOOKUP(AG160,'P1'!$B:$AP,31,FALSE),"")</f>
        <v/>
      </c>
      <c r="AH162" s="239" t="str">
        <f>IFERROR(VLOOKUP(AH160,'P1'!$B:$AP,31,FALSE),"")</f>
        <v/>
      </c>
      <c r="AI162" s="239" t="str">
        <f>IFERROR(VLOOKUP(AI160,'P1'!$B:$AP,31,FALSE),"")</f>
        <v/>
      </c>
      <c r="AJ162" s="239" t="str">
        <f>IFERROR(VLOOKUP(AJ160,'P1'!$B:$AP,31,FALSE),"")</f>
        <v/>
      </c>
      <c r="AK162" s="239" t="str">
        <f>IFERROR(VLOOKUP(AK160,'P1'!$B:$AP,31,FALSE),"")</f>
        <v/>
      </c>
      <c r="AL162" s="239" t="str">
        <f>IFERROR(VLOOKUP(AL160,'P1'!$B:$AP,31,FALSE),"")</f>
        <v/>
      </c>
      <c r="AM162" s="239" t="str">
        <f>IFERROR(VLOOKUP(AM160,'P1'!$B:$AP,31,FALSE),"")</f>
        <v/>
      </c>
      <c r="AN162" s="589"/>
      <c r="AO162" s="565"/>
      <c r="AP162" s="594"/>
      <c r="AQ162" s="595"/>
      <c r="AR162" s="565"/>
      <c r="AU162" s="487"/>
      <c r="AV162" s="487"/>
      <c r="AX162" s="487"/>
      <c r="AY162" s="487"/>
    </row>
    <row r="163" spans="1:51" ht="12" customHeight="1">
      <c r="A163" s="566">
        <v>48</v>
      </c>
      <c r="B163" s="569"/>
      <c r="C163" s="572"/>
      <c r="D163" s="575" t="s">
        <v>243</v>
      </c>
      <c r="E163" s="578"/>
      <c r="F163" s="581"/>
      <c r="G163" s="582"/>
      <c r="H163" s="236" t="s">
        <v>368</v>
      </c>
      <c r="I163" s="483"/>
      <c r="J163" s="483"/>
      <c r="K163" s="483"/>
      <c r="L163" s="483"/>
      <c r="M163" s="483"/>
      <c r="N163" s="483"/>
      <c r="O163" s="483"/>
      <c r="P163" s="483"/>
      <c r="Q163" s="483"/>
      <c r="R163" s="483"/>
      <c r="S163" s="483"/>
      <c r="T163" s="483"/>
      <c r="U163" s="483"/>
      <c r="V163" s="483"/>
      <c r="W163" s="483"/>
      <c r="X163" s="483"/>
      <c r="Y163" s="483"/>
      <c r="Z163" s="483"/>
      <c r="AA163" s="483"/>
      <c r="AB163" s="483"/>
      <c r="AC163" s="483"/>
      <c r="AD163" s="483"/>
      <c r="AE163" s="483"/>
      <c r="AF163" s="483"/>
      <c r="AG163" s="483"/>
      <c r="AH163" s="483"/>
      <c r="AI163" s="483"/>
      <c r="AJ163" s="483"/>
      <c r="AK163" s="483"/>
      <c r="AL163" s="483"/>
      <c r="AM163" s="483"/>
      <c r="AN163" s="587">
        <f>+SUM(I164:AM165)</f>
        <v>0</v>
      </c>
      <c r="AO163" s="563">
        <f>IF($AN$4="４週",AN163/4,AN163/(DAY(EOMONTH($I$20,0))/7))</f>
        <v>0</v>
      </c>
      <c r="AP163" s="590"/>
      <c r="AQ163" s="591"/>
      <c r="AR163" s="563" t="str">
        <f>IF(AN152="４週",AU164,AV164)</f>
        <v/>
      </c>
      <c r="AU163" s="485" t="s">
        <v>369</v>
      </c>
      <c r="AV163" s="485" t="s">
        <v>370</v>
      </c>
      <c r="AX163" s="485" t="s">
        <v>371</v>
      </c>
      <c r="AY163" s="485" t="s">
        <v>372</v>
      </c>
    </row>
    <row r="164" spans="1:51" ht="12" customHeight="1">
      <c r="A164" s="567"/>
      <c r="B164" s="570"/>
      <c r="C164" s="573"/>
      <c r="D164" s="576"/>
      <c r="E164" s="579"/>
      <c r="F164" s="583"/>
      <c r="G164" s="584"/>
      <c r="H164" s="238" t="s">
        <v>373</v>
      </c>
      <c r="I164" s="239" t="str">
        <f>IFERROR(VLOOKUP(I163,'P1'!$B:$AP,41,FALSE),"")</f>
        <v/>
      </c>
      <c r="J164" s="239" t="str">
        <f>IFERROR(VLOOKUP(J163,'P1'!$B:$AP,41,FALSE),"")</f>
        <v/>
      </c>
      <c r="K164" s="239" t="str">
        <f>IFERROR(VLOOKUP(K163,'P1'!$B:$AP,41,FALSE),"")</f>
        <v/>
      </c>
      <c r="L164" s="239" t="str">
        <f>IFERROR(VLOOKUP(L163,'P1'!$B:$AP,41,FALSE),"")</f>
        <v/>
      </c>
      <c r="M164" s="239" t="str">
        <f>IFERROR(VLOOKUP(M163,'P1'!$B:$AP,41,FALSE),"")</f>
        <v/>
      </c>
      <c r="N164" s="239" t="str">
        <f>IFERROR(VLOOKUP(N163,'P1'!$B:$AP,41,FALSE),"")</f>
        <v/>
      </c>
      <c r="O164" s="239" t="str">
        <f>IFERROR(VLOOKUP(O163,'P1'!$B:$AP,41,FALSE),"")</f>
        <v/>
      </c>
      <c r="P164" s="239" t="str">
        <f>IFERROR(VLOOKUP(P163,'P1'!$B:$AP,41,FALSE),"")</f>
        <v/>
      </c>
      <c r="Q164" s="239" t="str">
        <f>IFERROR(VLOOKUP(Q163,'P1'!$B:$AP,41,FALSE),"")</f>
        <v/>
      </c>
      <c r="R164" s="239" t="str">
        <f>IFERROR(VLOOKUP(R163,'P1'!$B:$AP,41,FALSE),"")</f>
        <v/>
      </c>
      <c r="S164" s="239" t="str">
        <f>IFERROR(VLOOKUP(S163,'P1'!$B:$AP,41,FALSE),"")</f>
        <v/>
      </c>
      <c r="T164" s="239" t="str">
        <f>IFERROR(VLOOKUP(T163,'P1'!$B:$AP,41,FALSE),"")</f>
        <v/>
      </c>
      <c r="U164" s="239" t="str">
        <f>IFERROR(VLOOKUP(U163,'P1'!$B:$AP,41,FALSE),"")</f>
        <v/>
      </c>
      <c r="V164" s="239" t="str">
        <f>IFERROR(VLOOKUP(V163,'P1'!$B:$AP,41,FALSE),"")</f>
        <v/>
      </c>
      <c r="W164" s="239" t="str">
        <f>IFERROR(VLOOKUP(W163,'P1'!$B:$AP,41,FALSE),"")</f>
        <v/>
      </c>
      <c r="X164" s="239" t="str">
        <f>IFERROR(VLOOKUP(X163,'P1'!$B:$AP,41,FALSE),"")</f>
        <v/>
      </c>
      <c r="Y164" s="239" t="str">
        <f>IFERROR(VLOOKUP(Y163,'P1'!$B:$AP,41,FALSE),"")</f>
        <v/>
      </c>
      <c r="Z164" s="239" t="str">
        <f>IFERROR(VLOOKUP(Z163,'P1'!$B:$AP,41,FALSE),"")</f>
        <v/>
      </c>
      <c r="AA164" s="239" t="str">
        <f>IFERROR(VLOOKUP(AA163,'P1'!$B:$AP,41,FALSE),"")</f>
        <v/>
      </c>
      <c r="AB164" s="239" t="str">
        <f>IFERROR(VLOOKUP(AB163,'P1'!$B:$AP,41,FALSE),"")</f>
        <v/>
      </c>
      <c r="AC164" s="239" t="str">
        <f>IFERROR(VLOOKUP(AC163,'P1'!$B:$AP,41,FALSE),"")</f>
        <v/>
      </c>
      <c r="AD164" s="239" t="str">
        <f>IFERROR(VLOOKUP(AD163,'P1'!$B:$AP,41,FALSE),"")</f>
        <v/>
      </c>
      <c r="AE164" s="239" t="str">
        <f>IFERROR(VLOOKUP(AE163,'P1'!$B:$AP,41,FALSE),"")</f>
        <v/>
      </c>
      <c r="AF164" s="239" t="str">
        <f>IFERROR(VLOOKUP(AF163,'P1'!$B:$AP,41,FALSE),"")</f>
        <v/>
      </c>
      <c r="AG164" s="239" t="str">
        <f>IFERROR(VLOOKUP(AG163,'P1'!$B:$AP,41,FALSE),"")</f>
        <v/>
      </c>
      <c r="AH164" s="239" t="str">
        <f>IFERROR(VLOOKUP(AH163,'P1'!$B:$AP,41,FALSE),"")</f>
        <v/>
      </c>
      <c r="AI164" s="239" t="str">
        <f>IFERROR(VLOOKUP(AI163,'P1'!$B:$AP,41,FALSE),"")</f>
        <v/>
      </c>
      <c r="AJ164" s="239" t="str">
        <f>IFERROR(VLOOKUP(AJ163,'P1'!$B:$AP,41,FALSE),"")</f>
        <v/>
      </c>
      <c r="AK164" s="239" t="str">
        <f>IFERROR(VLOOKUP(AK163,'P1'!$B:$AP,41,FALSE),"")</f>
        <v/>
      </c>
      <c r="AL164" s="239" t="str">
        <f>IFERROR(VLOOKUP(AL163,'P1'!$B:$AP,41,FALSE),"")</f>
        <v/>
      </c>
      <c r="AM164" s="239" t="str">
        <f>IFERROR(VLOOKUP(AM163,'P1'!$B:$AP,41,FALSE),"")</f>
        <v/>
      </c>
      <c r="AN164" s="588"/>
      <c r="AO164" s="564"/>
      <c r="AP164" s="592"/>
      <c r="AQ164" s="593"/>
      <c r="AR164" s="564"/>
      <c r="AU164" s="486" t="str">
        <f>IFERROR(IF($D163="□",ROUNDDOWN($AO163/$AK$7,1),ROUNDDOWN($AO163/$AK$9,1)),"")</f>
        <v/>
      </c>
      <c r="AV164" s="486" t="str">
        <f>IFERROR(IF($D163="□",ROUNDDOWN($AN163/$AO$7,1),ROUNDDOWN($AN163/$AO$9,1)),"")</f>
        <v/>
      </c>
      <c r="AX164" s="486" t="str">
        <f>IFERROR(IF($D163="□",(VLOOKUP(F163,'[8]ますた君 '!$C:$E,3,FALSE)/($AK$7*4)),(VLOOKUP(F163,'[8]ますた君 '!$C:$E,3,FALSE)/($AK$9*4))),"")</f>
        <v/>
      </c>
      <c r="AY164" s="486" t="str">
        <f>IFERROR(IF($D163="□",(VLOOKUP(F163,'[8]ますた君 '!$C:$E,3,FALSE)/$AO$7),(VLOOKUP(F163,'[8]ますた君 '!$C:$E,3,FALSE)/$AO$9)),"")</f>
        <v/>
      </c>
    </row>
    <row r="165" spans="1:51" ht="12" customHeight="1">
      <c r="A165" s="568"/>
      <c r="B165" s="571"/>
      <c r="C165" s="574"/>
      <c r="D165" s="577"/>
      <c r="E165" s="580"/>
      <c r="F165" s="585"/>
      <c r="G165" s="586"/>
      <c r="H165" s="241" t="s">
        <v>374</v>
      </c>
      <c r="I165" s="239" t="str">
        <f>IFERROR(VLOOKUP(I163,'P1'!$B:$AP,31,FALSE),"")</f>
        <v/>
      </c>
      <c r="J165" s="239" t="str">
        <f>IFERROR(VLOOKUP(J163,'P1'!$B:$AP,31,FALSE),"")</f>
        <v/>
      </c>
      <c r="K165" s="239" t="str">
        <f>IFERROR(VLOOKUP(K163,'P1'!$B:$AP,31,FALSE),"")</f>
        <v/>
      </c>
      <c r="L165" s="239" t="str">
        <f>IFERROR(VLOOKUP(L163,'P1'!$B:$AP,31,FALSE),"")</f>
        <v/>
      </c>
      <c r="M165" s="239" t="str">
        <f>IFERROR(VLOOKUP(M163,'P1'!$B:$AP,31,FALSE),"")</f>
        <v/>
      </c>
      <c r="N165" s="239" t="str">
        <f>IFERROR(VLOOKUP(N163,'P1'!$B:$AP,31,FALSE),"")</f>
        <v/>
      </c>
      <c r="O165" s="239" t="str">
        <f>IFERROR(VLOOKUP(O163,'P1'!$B:$AP,31,FALSE),"")</f>
        <v/>
      </c>
      <c r="P165" s="239" t="str">
        <f>IFERROR(VLOOKUP(P163,'P1'!$B:$AP,31,FALSE),"")</f>
        <v/>
      </c>
      <c r="Q165" s="239" t="str">
        <f>IFERROR(VLOOKUP(Q163,'P1'!$B:$AP,31,FALSE),"")</f>
        <v/>
      </c>
      <c r="R165" s="239" t="str">
        <f>IFERROR(VLOOKUP(R163,'P1'!$B:$AP,31,FALSE),"")</f>
        <v/>
      </c>
      <c r="S165" s="239" t="str">
        <f>IFERROR(VLOOKUP(S163,'P1'!$B:$AP,31,FALSE),"")</f>
        <v/>
      </c>
      <c r="T165" s="239" t="str">
        <f>IFERROR(VLOOKUP(T163,'P1'!$B:$AP,31,FALSE),"")</f>
        <v/>
      </c>
      <c r="U165" s="239" t="str">
        <f>IFERROR(VLOOKUP(U163,'P1'!$B:$AP,31,FALSE),"")</f>
        <v/>
      </c>
      <c r="V165" s="239" t="str">
        <f>IFERROR(VLOOKUP(V163,'P1'!$B:$AP,31,FALSE),"")</f>
        <v/>
      </c>
      <c r="W165" s="239" t="str">
        <f>IFERROR(VLOOKUP(W163,'P1'!$B:$AP,31,FALSE),"")</f>
        <v/>
      </c>
      <c r="X165" s="239" t="str">
        <f>IFERROR(VLOOKUP(X163,'P1'!$B:$AP,31,FALSE),"")</f>
        <v/>
      </c>
      <c r="Y165" s="239" t="str">
        <f>IFERROR(VLOOKUP(Y163,'P1'!$B:$AP,31,FALSE),"")</f>
        <v/>
      </c>
      <c r="Z165" s="239" t="str">
        <f>IFERROR(VLOOKUP(Z163,'P1'!$B:$AP,31,FALSE),"")</f>
        <v/>
      </c>
      <c r="AA165" s="239" t="str">
        <f>IFERROR(VLOOKUP(AA163,'P1'!$B:$AP,31,FALSE),"")</f>
        <v/>
      </c>
      <c r="AB165" s="239" t="str">
        <f>IFERROR(VLOOKUP(AB163,'P1'!$B:$AP,31,FALSE),"")</f>
        <v/>
      </c>
      <c r="AC165" s="239" t="str">
        <f>IFERROR(VLOOKUP(AC163,'P1'!$B:$AP,31,FALSE),"")</f>
        <v/>
      </c>
      <c r="AD165" s="239" t="str">
        <f>IFERROR(VLOOKUP(AD163,'P1'!$B:$AP,31,FALSE),"")</f>
        <v/>
      </c>
      <c r="AE165" s="239" t="str">
        <f>IFERROR(VLOOKUP(AE163,'P1'!$B:$AP,31,FALSE),"")</f>
        <v/>
      </c>
      <c r="AF165" s="239" t="str">
        <f>IFERROR(VLOOKUP(AF163,'P1'!$B:$AP,31,FALSE),"")</f>
        <v/>
      </c>
      <c r="AG165" s="239" t="str">
        <f>IFERROR(VLOOKUP(AG163,'P1'!$B:$AP,31,FALSE),"")</f>
        <v/>
      </c>
      <c r="AH165" s="239" t="str">
        <f>IFERROR(VLOOKUP(AH163,'P1'!$B:$AP,31,FALSE),"")</f>
        <v/>
      </c>
      <c r="AI165" s="239" t="str">
        <f>IFERROR(VLOOKUP(AI163,'P1'!$B:$AP,31,FALSE),"")</f>
        <v/>
      </c>
      <c r="AJ165" s="239" t="str">
        <f>IFERROR(VLOOKUP(AJ163,'P1'!$B:$AP,31,FALSE),"")</f>
        <v/>
      </c>
      <c r="AK165" s="239" t="str">
        <f>IFERROR(VLOOKUP(AK163,'P1'!$B:$AP,31,FALSE),"")</f>
        <v/>
      </c>
      <c r="AL165" s="239" t="str">
        <f>IFERROR(VLOOKUP(AL163,'P1'!$B:$AP,31,FALSE),"")</f>
        <v/>
      </c>
      <c r="AM165" s="239" t="str">
        <f>IFERROR(VLOOKUP(AM163,'P1'!$B:$AP,31,FALSE),"")</f>
        <v/>
      </c>
      <c r="AN165" s="589"/>
      <c r="AO165" s="565"/>
      <c r="AP165" s="594"/>
      <c r="AQ165" s="595"/>
      <c r="AR165" s="565"/>
      <c r="AU165" s="487"/>
      <c r="AV165" s="487"/>
      <c r="AX165" s="487"/>
      <c r="AY165" s="487"/>
    </row>
    <row r="166" spans="1:51" ht="12" customHeight="1">
      <c r="A166" s="566">
        <v>49</v>
      </c>
      <c r="B166" s="569"/>
      <c r="C166" s="572"/>
      <c r="D166" s="575" t="s">
        <v>243</v>
      </c>
      <c r="E166" s="578"/>
      <c r="F166" s="581"/>
      <c r="G166" s="582"/>
      <c r="H166" s="236" t="s">
        <v>368</v>
      </c>
      <c r="I166" s="483"/>
      <c r="J166" s="483"/>
      <c r="K166" s="483"/>
      <c r="L166" s="483"/>
      <c r="M166" s="483"/>
      <c r="N166" s="483"/>
      <c r="O166" s="483"/>
      <c r="P166" s="483"/>
      <c r="Q166" s="483"/>
      <c r="R166" s="483"/>
      <c r="S166" s="483"/>
      <c r="T166" s="483"/>
      <c r="U166" s="483"/>
      <c r="V166" s="483"/>
      <c r="W166" s="483"/>
      <c r="X166" s="483"/>
      <c r="Y166" s="483"/>
      <c r="Z166" s="483"/>
      <c r="AA166" s="483"/>
      <c r="AB166" s="483"/>
      <c r="AC166" s="483"/>
      <c r="AD166" s="483"/>
      <c r="AE166" s="483"/>
      <c r="AF166" s="483"/>
      <c r="AG166" s="483"/>
      <c r="AH166" s="483"/>
      <c r="AI166" s="483"/>
      <c r="AJ166" s="483"/>
      <c r="AK166" s="483"/>
      <c r="AL166" s="483"/>
      <c r="AM166" s="483"/>
      <c r="AN166" s="587">
        <f>+SUM(I167:AM168)</f>
        <v>0</v>
      </c>
      <c r="AO166" s="563">
        <f>IF($AN$4="４週",AN166/4,AN166/(DAY(EOMONTH($I$20,0))/7))</f>
        <v>0</v>
      </c>
      <c r="AP166" s="590"/>
      <c r="AQ166" s="591"/>
      <c r="AR166" s="563" t="str">
        <f>IF(AN155="４週",AU167,AV167)</f>
        <v/>
      </c>
      <c r="AU166" s="485" t="s">
        <v>369</v>
      </c>
      <c r="AV166" s="485" t="s">
        <v>370</v>
      </c>
      <c r="AX166" s="485" t="s">
        <v>371</v>
      </c>
      <c r="AY166" s="485" t="s">
        <v>372</v>
      </c>
    </row>
    <row r="167" spans="1:51" ht="12" customHeight="1">
      <c r="A167" s="567"/>
      <c r="B167" s="570"/>
      <c r="C167" s="573"/>
      <c r="D167" s="576"/>
      <c r="E167" s="579"/>
      <c r="F167" s="583"/>
      <c r="G167" s="584"/>
      <c r="H167" s="238" t="s">
        <v>373</v>
      </c>
      <c r="I167" s="239" t="str">
        <f>IFERROR(VLOOKUP(I166,'P1'!$B:$AP,41,FALSE),"")</f>
        <v/>
      </c>
      <c r="J167" s="239" t="str">
        <f>IFERROR(VLOOKUP(J166,'P1'!$B:$AP,41,FALSE),"")</f>
        <v/>
      </c>
      <c r="K167" s="239" t="str">
        <f>IFERROR(VLOOKUP(K166,'P1'!$B:$AP,41,FALSE),"")</f>
        <v/>
      </c>
      <c r="L167" s="239" t="str">
        <f>IFERROR(VLOOKUP(L166,'P1'!$B:$AP,41,FALSE),"")</f>
        <v/>
      </c>
      <c r="M167" s="239" t="str">
        <f>IFERROR(VLOOKUP(M166,'P1'!$B:$AP,41,FALSE),"")</f>
        <v/>
      </c>
      <c r="N167" s="239" t="str">
        <f>IFERROR(VLOOKUP(N166,'P1'!$B:$AP,41,FALSE),"")</f>
        <v/>
      </c>
      <c r="O167" s="239" t="str">
        <f>IFERROR(VLOOKUP(O166,'P1'!$B:$AP,41,FALSE),"")</f>
        <v/>
      </c>
      <c r="P167" s="239" t="str">
        <f>IFERROR(VLOOKUP(P166,'P1'!$B:$AP,41,FALSE),"")</f>
        <v/>
      </c>
      <c r="Q167" s="239" t="str">
        <f>IFERROR(VLOOKUP(Q166,'P1'!$B:$AP,41,FALSE),"")</f>
        <v/>
      </c>
      <c r="R167" s="239" t="str">
        <f>IFERROR(VLOOKUP(R166,'P1'!$B:$AP,41,FALSE),"")</f>
        <v/>
      </c>
      <c r="S167" s="239" t="str">
        <f>IFERROR(VLOOKUP(S166,'P1'!$B:$AP,41,FALSE),"")</f>
        <v/>
      </c>
      <c r="T167" s="239" t="str">
        <f>IFERROR(VLOOKUP(T166,'P1'!$B:$AP,41,FALSE),"")</f>
        <v/>
      </c>
      <c r="U167" s="239" t="str">
        <f>IFERROR(VLOOKUP(U166,'P1'!$B:$AP,41,FALSE),"")</f>
        <v/>
      </c>
      <c r="V167" s="239" t="str">
        <f>IFERROR(VLOOKUP(V166,'P1'!$B:$AP,41,FALSE),"")</f>
        <v/>
      </c>
      <c r="W167" s="239" t="str">
        <f>IFERROR(VLOOKUP(W166,'P1'!$B:$AP,41,FALSE),"")</f>
        <v/>
      </c>
      <c r="X167" s="239" t="str">
        <f>IFERROR(VLOOKUP(X166,'P1'!$B:$AP,41,FALSE),"")</f>
        <v/>
      </c>
      <c r="Y167" s="239" t="str">
        <f>IFERROR(VLOOKUP(Y166,'P1'!$B:$AP,41,FALSE),"")</f>
        <v/>
      </c>
      <c r="Z167" s="239" t="str">
        <f>IFERROR(VLOOKUP(Z166,'P1'!$B:$AP,41,FALSE),"")</f>
        <v/>
      </c>
      <c r="AA167" s="239" t="str">
        <f>IFERROR(VLOOKUP(AA166,'P1'!$B:$AP,41,FALSE),"")</f>
        <v/>
      </c>
      <c r="AB167" s="239" t="str">
        <f>IFERROR(VLOOKUP(AB166,'P1'!$B:$AP,41,FALSE),"")</f>
        <v/>
      </c>
      <c r="AC167" s="239" t="str">
        <f>IFERROR(VLOOKUP(AC166,'P1'!$B:$AP,41,FALSE),"")</f>
        <v/>
      </c>
      <c r="AD167" s="239" t="str">
        <f>IFERROR(VLOOKUP(AD166,'P1'!$B:$AP,41,FALSE),"")</f>
        <v/>
      </c>
      <c r="AE167" s="239" t="str">
        <f>IFERROR(VLOOKUP(AE166,'P1'!$B:$AP,41,FALSE),"")</f>
        <v/>
      </c>
      <c r="AF167" s="239" t="str">
        <f>IFERROR(VLOOKUP(AF166,'P1'!$B:$AP,41,FALSE),"")</f>
        <v/>
      </c>
      <c r="AG167" s="239" t="str">
        <f>IFERROR(VLOOKUP(AG166,'P1'!$B:$AP,41,FALSE),"")</f>
        <v/>
      </c>
      <c r="AH167" s="239" t="str">
        <f>IFERROR(VLOOKUP(AH166,'P1'!$B:$AP,41,FALSE),"")</f>
        <v/>
      </c>
      <c r="AI167" s="239" t="str">
        <f>IFERROR(VLOOKUP(AI166,'P1'!$B:$AP,41,FALSE),"")</f>
        <v/>
      </c>
      <c r="AJ167" s="239" t="str">
        <f>IFERROR(VLOOKUP(AJ166,'P1'!$B:$AP,41,FALSE),"")</f>
        <v/>
      </c>
      <c r="AK167" s="239" t="str">
        <f>IFERROR(VLOOKUP(AK166,'P1'!$B:$AP,41,FALSE),"")</f>
        <v/>
      </c>
      <c r="AL167" s="239" t="str">
        <f>IFERROR(VLOOKUP(AL166,'P1'!$B:$AP,41,FALSE),"")</f>
        <v/>
      </c>
      <c r="AM167" s="239" t="str">
        <f>IFERROR(VLOOKUP(AM166,'P1'!$B:$AP,41,FALSE),"")</f>
        <v/>
      </c>
      <c r="AN167" s="588"/>
      <c r="AO167" s="564"/>
      <c r="AP167" s="592"/>
      <c r="AQ167" s="593"/>
      <c r="AR167" s="564"/>
      <c r="AU167" s="486" t="str">
        <f>IFERROR(IF($D166="□",ROUNDDOWN($AO166/$AK$7,1),ROUNDDOWN($AO166/$AK$9,1)),"")</f>
        <v/>
      </c>
      <c r="AV167" s="486" t="str">
        <f>IFERROR(IF($D166="□",ROUNDDOWN($AN166/$AO$7,1),ROUNDDOWN($AN166/$AO$9,1)),"")</f>
        <v/>
      </c>
      <c r="AX167" s="486" t="str">
        <f>IFERROR(IF($D166="□",(VLOOKUP(F166,'[8]ますた君 '!$C:$E,3,FALSE)/($AK$7*4)),(VLOOKUP(F166,'[8]ますた君 '!$C:$E,3,FALSE)/($AK$9*4))),"")</f>
        <v/>
      </c>
      <c r="AY167" s="486" t="str">
        <f>IFERROR(IF($D166="□",(VLOOKUP(F166,'[8]ますた君 '!$C:$E,3,FALSE)/$AO$7),(VLOOKUP(F166,'[8]ますた君 '!$C:$E,3,FALSE)/$AO$9)),"")</f>
        <v/>
      </c>
    </row>
    <row r="168" spans="1:51" ht="12" customHeight="1">
      <c r="A168" s="568"/>
      <c r="B168" s="571"/>
      <c r="C168" s="574"/>
      <c r="D168" s="577"/>
      <c r="E168" s="580"/>
      <c r="F168" s="585"/>
      <c r="G168" s="586"/>
      <c r="H168" s="241" t="s">
        <v>374</v>
      </c>
      <c r="I168" s="239" t="str">
        <f>IFERROR(VLOOKUP(I166,'P1'!$B:$AP,31,FALSE),"")</f>
        <v/>
      </c>
      <c r="J168" s="239" t="str">
        <f>IFERROR(VLOOKUP(J166,'P1'!$B:$AP,31,FALSE),"")</f>
        <v/>
      </c>
      <c r="K168" s="239" t="str">
        <f>IFERROR(VLOOKUP(K166,'P1'!$B:$AP,31,FALSE),"")</f>
        <v/>
      </c>
      <c r="L168" s="239" t="str">
        <f>IFERROR(VLOOKUP(L166,'P1'!$B:$AP,31,FALSE),"")</f>
        <v/>
      </c>
      <c r="M168" s="239" t="str">
        <f>IFERROR(VLOOKUP(M166,'P1'!$B:$AP,31,FALSE),"")</f>
        <v/>
      </c>
      <c r="N168" s="239" t="str">
        <f>IFERROR(VLOOKUP(N166,'P1'!$B:$AP,31,FALSE),"")</f>
        <v/>
      </c>
      <c r="O168" s="239" t="str">
        <f>IFERROR(VLOOKUP(O166,'P1'!$B:$AP,31,FALSE),"")</f>
        <v/>
      </c>
      <c r="P168" s="239" t="str">
        <f>IFERROR(VLOOKUP(P166,'P1'!$B:$AP,31,FALSE),"")</f>
        <v/>
      </c>
      <c r="Q168" s="239" t="str">
        <f>IFERROR(VLOOKUP(Q166,'P1'!$B:$AP,31,FALSE),"")</f>
        <v/>
      </c>
      <c r="R168" s="239" t="str">
        <f>IFERROR(VLOOKUP(R166,'P1'!$B:$AP,31,FALSE),"")</f>
        <v/>
      </c>
      <c r="S168" s="239" t="str">
        <f>IFERROR(VLOOKUP(S166,'P1'!$B:$AP,31,FALSE),"")</f>
        <v/>
      </c>
      <c r="T168" s="239" t="str">
        <f>IFERROR(VLOOKUP(T166,'P1'!$B:$AP,31,FALSE),"")</f>
        <v/>
      </c>
      <c r="U168" s="239" t="str">
        <f>IFERROR(VLOOKUP(U166,'P1'!$B:$AP,31,FALSE),"")</f>
        <v/>
      </c>
      <c r="V168" s="239" t="str">
        <f>IFERROR(VLOOKUP(V166,'P1'!$B:$AP,31,FALSE),"")</f>
        <v/>
      </c>
      <c r="W168" s="239" t="str">
        <f>IFERROR(VLOOKUP(W166,'P1'!$B:$AP,31,FALSE),"")</f>
        <v/>
      </c>
      <c r="X168" s="239" t="str">
        <f>IFERROR(VLOOKUP(X166,'P1'!$B:$AP,31,FALSE),"")</f>
        <v/>
      </c>
      <c r="Y168" s="239" t="str">
        <f>IFERROR(VLOOKUP(Y166,'P1'!$B:$AP,31,FALSE),"")</f>
        <v/>
      </c>
      <c r="Z168" s="239" t="str">
        <f>IFERROR(VLOOKUP(Z166,'P1'!$B:$AP,31,FALSE),"")</f>
        <v/>
      </c>
      <c r="AA168" s="239" t="str">
        <f>IFERROR(VLOOKUP(AA166,'P1'!$B:$AP,31,FALSE),"")</f>
        <v/>
      </c>
      <c r="AB168" s="239" t="str">
        <f>IFERROR(VLOOKUP(AB166,'P1'!$B:$AP,31,FALSE),"")</f>
        <v/>
      </c>
      <c r="AC168" s="239" t="str">
        <f>IFERROR(VLOOKUP(AC166,'P1'!$B:$AP,31,FALSE),"")</f>
        <v/>
      </c>
      <c r="AD168" s="239" t="str">
        <f>IFERROR(VLOOKUP(AD166,'P1'!$B:$AP,31,FALSE),"")</f>
        <v/>
      </c>
      <c r="AE168" s="239" t="str">
        <f>IFERROR(VLOOKUP(AE166,'P1'!$B:$AP,31,FALSE),"")</f>
        <v/>
      </c>
      <c r="AF168" s="239" t="str">
        <f>IFERROR(VLOOKUP(AF166,'P1'!$B:$AP,31,FALSE),"")</f>
        <v/>
      </c>
      <c r="AG168" s="239" t="str">
        <f>IFERROR(VLOOKUP(AG166,'P1'!$B:$AP,31,FALSE),"")</f>
        <v/>
      </c>
      <c r="AH168" s="239" t="str">
        <f>IFERROR(VLOOKUP(AH166,'P1'!$B:$AP,31,FALSE),"")</f>
        <v/>
      </c>
      <c r="AI168" s="239" t="str">
        <f>IFERROR(VLOOKUP(AI166,'P1'!$B:$AP,31,FALSE),"")</f>
        <v/>
      </c>
      <c r="AJ168" s="239" t="str">
        <f>IFERROR(VLOOKUP(AJ166,'P1'!$B:$AP,31,FALSE),"")</f>
        <v/>
      </c>
      <c r="AK168" s="239" t="str">
        <f>IFERROR(VLOOKUP(AK166,'P1'!$B:$AP,31,FALSE),"")</f>
        <v/>
      </c>
      <c r="AL168" s="239" t="str">
        <f>IFERROR(VLOOKUP(AL166,'P1'!$B:$AP,31,FALSE),"")</f>
        <v/>
      </c>
      <c r="AM168" s="239" t="str">
        <f>IFERROR(VLOOKUP(AM166,'P1'!$B:$AP,31,FALSE),"")</f>
        <v/>
      </c>
      <c r="AN168" s="589"/>
      <c r="AO168" s="565"/>
      <c r="AP168" s="594"/>
      <c r="AQ168" s="595"/>
      <c r="AR168" s="565"/>
      <c r="AU168" s="487"/>
      <c r="AV168" s="487"/>
      <c r="AX168" s="487"/>
      <c r="AY168" s="487"/>
    </row>
    <row r="169" spans="1:51" ht="12" customHeight="1">
      <c r="A169" s="566">
        <v>50</v>
      </c>
      <c r="B169" s="569"/>
      <c r="C169" s="572"/>
      <c r="D169" s="575" t="s">
        <v>243</v>
      </c>
      <c r="E169" s="578"/>
      <c r="F169" s="581"/>
      <c r="G169" s="582"/>
      <c r="H169" s="236" t="s">
        <v>368</v>
      </c>
      <c r="I169" s="483"/>
      <c r="J169" s="483"/>
      <c r="K169" s="483"/>
      <c r="L169" s="483"/>
      <c r="M169" s="483"/>
      <c r="N169" s="483"/>
      <c r="O169" s="483"/>
      <c r="P169" s="483"/>
      <c r="Q169" s="483"/>
      <c r="R169" s="483"/>
      <c r="S169" s="483"/>
      <c r="T169" s="483"/>
      <c r="U169" s="483"/>
      <c r="V169" s="483"/>
      <c r="W169" s="483"/>
      <c r="X169" s="483"/>
      <c r="Y169" s="483"/>
      <c r="Z169" s="483"/>
      <c r="AA169" s="483"/>
      <c r="AB169" s="483"/>
      <c r="AC169" s="483"/>
      <c r="AD169" s="483"/>
      <c r="AE169" s="483"/>
      <c r="AF169" s="483"/>
      <c r="AG169" s="483"/>
      <c r="AH169" s="483"/>
      <c r="AI169" s="483"/>
      <c r="AJ169" s="483"/>
      <c r="AK169" s="483"/>
      <c r="AL169" s="483"/>
      <c r="AM169" s="483"/>
      <c r="AN169" s="587">
        <f>+SUM(I170:AM171)</f>
        <v>0</v>
      </c>
      <c r="AO169" s="563">
        <f>IF($AN$4="４週",AN169/4,AN169/(DAY(EOMONTH($I$20,0))/7))</f>
        <v>0</v>
      </c>
      <c r="AP169" s="590"/>
      <c r="AQ169" s="591"/>
      <c r="AR169" s="563" t="str">
        <f>IF(AN158="４週",AU170,AV170)</f>
        <v/>
      </c>
      <c r="AU169" s="485" t="s">
        <v>369</v>
      </c>
      <c r="AV169" s="485" t="s">
        <v>370</v>
      </c>
      <c r="AX169" s="485" t="s">
        <v>371</v>
      </c>
      <c r="AY169" s="485" t="s">
        <v>372</v>
      </c>
    </row>
    <row r="170" spans="1:51" ht="12" customHeight="1">
      <c r="A170" s="567"/>
      <c r="B170" s="570"/>
      <c r="C170" s="573"/>
      <c r="D170" s="576"/>
      <c r="E170" s="579"/>
      <c r="F170" s="583"/>
      <c r="G170" s="584"/>
      <c r="H170" s="238" t="s">
        <v>373</v>
      </c>
      <c r="I170" s="239" t="str">
        <f>IFERROR(VLOOKUP(I169,'P1'!$B:$AP,41,FALSE),"")</f>
        <v/>
      </c>
      <c r="J170" s="239" t="str">
        <f>IFERROR(VLOOKUP(J169,'P1'!$B:$AP,41,FALSE),"")</f>
        <v/>
      </c>
      <c r="K170" s="239" t="str">
        <f>IFERROR(VLOOKUP(K169,'P1'!$B:$AP,41,FALSE),"")</f>
        <v/>
      </c>
      <c r="L170" s="239" t="str">
        <f>IFERROR(VLOOKUP(L169,'P1'!$B:$AP,41,FALSE),"")</f>
        <v/>
      </c>
      <c r="M170" s="239" t="str">
        <f>IFERROR(VLOOKUP(M169,'P1'!$B:$AP,41,FALSE),"")</f>
        <v/>
      </c>
      <c r="N170" s="239" t="str">
        <f>IFERROR(VLOOKUP(N169,'P1'!$B:$AP,41,FALSE),"")</f>
        <v/>
      </c>
      <c r="O170" s="239" t="str">
        <f>IFERROR(VLOOKUP(O169,'P1'!$B:$AP,41,FALSE),"")</f>
        <v/>
      </c>
      <c r="P170" s="239" t="str">
        <f>IFERROR(VLOOKUP(P169,'P1'!$B:$AP,41,FALSE),"")</f>
        <v/>
      </c>
      <c r="Q170" s="239" t="str">
        <f>IFERROR(VLOOKUP(Q169,'P1'!$B:$AP,41,FALSE),"")</f>
        <v/>
      </c>
      <c r="R170" s="239" t="str">
        <f>IFERROR(VLOOKUP(R169,'P1'!$B:$AP,41,FALSE),"")</f>
        <v/>
      </c>
      <c r="S170" s="239" t="str">
        <f>IFERROR(VLOOKUP(S169,'P1'!$B:$AP,41,FALSE),"")</f>
        <v/>
      </c>
      <c r="T170" s="239" t="str">
        <f>IFERROR(VLOOKUP(T169,'P1'!$B:$AP,41,FALSE),"")</f>
        <v/>
      </c>
      <c r="U170" s="239" t="str">
        <f>IFERROR(VLOOKUP(U169,'P1'!$B:$AP,41,FALSE),"")</f>
        <v/>
      </c>
      <c r="V170" s="239" t="str">
        <f>IFERROR(VLOOKUP(V169,'P1'!$B:$AP,41,FALSE),"")</f>
        <v/>
      </c>
      <c r="W170" s="239" t="str">
        <f>IFERROR(VLOOKUP(W169,'P1'!$B:$AP,41,FALSE),"")</f>
        <v/>
      </c>
      <c r="X170" s="239" t="str">
        <f>IFERROR(VLOOKUP(X169,'P1'!$B:$AP,41,FALSE),"")</f>
        <v/>
      </c>
      <c r="Y170" s="239" t="str">
        <f>IFERROR(VLOOKUP(Y169,'P1'!$B:$AP,41,FALSE),"")</f>
        <v/>
      </c>
      <c r="Z170" s="239" t="str">
        <f>IFERROR(VLOOKUP(Z169,'P1'!$B:$AP,41,FALSE),"")</f>
        <v/>
      </c>
      <c r="AA170" s="239" t="str">
        <f>IFERROR(VLOOKUP(AA169,'P1'!$B:$AP,41,FALSE),"")</f>
        <v/>
      </c>
      <c r="AB170" s="239" t="str">
        <f>IFERROR(VLOOKUP(AB169,'P1'!$B:$AP,41,FALSE),"")</f>
        <v/>
      </c>
      <c r="AC170" s="239" t="str">
        <f>IFERROR(VLOOKUP(AC169,'P1'!$B:$AP,41,FALSE),"")</f>
        <v/>
      </c>
      <c r="AD170" s="239" t="str">
        <f>IFERROR(VLOOKUP(AD169,'P1'!$B:$AP,41,FALSE),"")</f>
        <v/>
      </c>
      <c r="AE170" s="239" t="str">
        <f>IFERROR(VLOOKUP(AE169,'P1'!$B:$AP,41,FALSE),"")</f>
        <v/>
      </c>
      <c r="AF170" s="239" t="str">
        <f>IFERROR(VLOOKUP(AF169,'P1'!$B:$AP,41,FALSE),"")</f>
        <v/>
      </c>
      <c r="AG170" s="239" t="str">
        <f>IFERROR(VLOOKUP(AG169,'P1'!$B:$AP,41,FALSE),"")</f>
        <v/>
      </c>
      <c r="AH170" s="239" t="str">
        <f>IFERROR(VLOOKUP(AH169,'P1'!$B:$AP,41,FALSE),"")</f>
        <v/>
      </c>
      <c r="AI170" s="239" t="str">
        <f>IFERROR(VLOOKUP(AI169,'P1'!$B:$AP,41,FALSE),"")</f>
        <v/>
      </c>
      <c r="AJ170" s="239" t="str">
        <f>IFERROR(VLOOKUP(AJ169,'P1'!$B:$AP,41,FALSE),"")</f>
        <v/>
      </c>
      <c r="AK170" s="239" t="str">
        <f>IFERROR(VLOOKUP(AK169,'P1'!$B:$AP,41,FALSE),"")</f>
        <v/>
      </c>
      <c r="AL170" s="239" t="str">
        <f>IFERROR(VLOOKUP(AL169,'P1'!$B:$AP,41,FALSE),"")</f>
        <v/>
      </c>
      <c r="AM170" s="239" t="str">
        <f>IFERROR(VLOOKUP(AM169,'P1'!$B:$AP,41,FALSE),"")</f>
        <v/>
      </c>
      <c r="AN170" s="588"/>
      <c r="AO170" s="564"/>
      <c r="AP170" s="592"/>
      <c r="AQ170" s="593"/>
      <c r="AR170" s="564"/>
      <c r="AU170" s="486" t="str">
        <f>IFERROR(IF($D169="□",ROUNDDOWN($AO169/$AK$7,1),ROUNDDOWN($AO169/$AK$9,1)),"")</f>
        <v/>
      </c>
      <c r="AV170" s="486" t="str">
        <f>IFERROR(IF($D169="□",ROUNDDOWN($AN169/$AO$7,1),ROUNDDOWN($AN169/$AO$9,1)),"")</f>
        <v/>
      </c>
      <c r="AX170" s="486" t="str">
        <f>IFERROR(IF($D169="□",(VLOOKUP(F169,'[8]ますた君 '!$C:$E,3,FALSE)/($AK$7*4)),(VLOOKUP(F169,'[8]ますた君 '!$C:$E,3,FALSE)/($AK$9*4))),"")</f>
        <v/>
      </c>
      <c r="AY170" s="486" t="str">
        <f>IFERROR(IF($D169="□",(VLOOKUP(F169,'[8]ますた君 '!$C:$E,3,FALSE)/$AO$7),(VLOOKUP(F169,'[8]ますた君 '!$C:$E,3,FALSE)/$AO$9)),"")</f>
        <v/>
      </c>
    </row>
    <row r="171" spans="1:51" ht="12" customHeight="1">
      <c r="A171" s="568"/>
      <c r="B171" s="571"/>
      <c r="C171" s="574"/>
      <c r="D171" s="577"/>
      <c r="E171" s="580"/>
      <c r="F171" s="585"/>
      <c r="G171" s="586"/>
      <c r="H171" s="241" t="s">
        <v>374</v>
      </c>
      <c r="I171" s="239" t="str">
        <f>IFERROR(VLOOKUP(I169,'P1'!$B:$AP,31,FALSE),"")</f>
        <v/>
      </c>
      <c r="J171" s="239" t="str">
        <f>IFERROR(VLOOKUP(J169,'P1'!$B:$AP,31,FALSE),"")</f>
        <v/>
      </c>
      <c r="K171" s="239" t="str">
        <f>IFERROR(VLOOKUP(K169,'P1'!$B:$AP,31,FALSE),"")</f>
        <v/>
      </c>
      <c r="L171" s="239" t="str">
        <f>IFERROR(VLOOKUP(L169,'P1'!$B:$AP,31,FALSE),"")</f>
        <v/>
      </c>
      <c r="M171" s="239" t="str">
        <f>IFERROR(VLOOKUP(M169,'P1'!$B:$AP,31,FALSE),"")</f>
        <v/>
      </c>
      <c r="N171" s="239" t="str">
        <f>IFERROR(VLOOKUP(N169,'P1'!$B:$AP,31,FALSE),"")</f>
        <v/>
      </c>
      <c r="O171" s="239" t="str">
        <f>IFERROR(VLOOKUP(O169,'P1'!$B:$AP,31,FALSE),"")</f>
        <v/>
      </c>
      <c r="P171" s="239" t="str">
        <f>IFERROR(VLOOKUP(P169,'P1'!$B:$AP,31,FALSE),"")</f>
        <v/>
      </c>
      <c r="Q171" s="239" t="str">
        <f>IFERROR(VLOOKUP(Q169,'P1'!$B:$AP,31,FALSE),"")</f>
        <v/>
      </c>
      <c r="R171" s="239" t="str">
        <f>IFERROR(VLOOKUP(R169,'P1'!$B:$AP,31,FALSE),"")</f>
        <v/>
      </c>
      <c r="S171" s="239" t="str">
        <f>IFERROR(VLOOKUP(S169,'P1'!$B:$AP,31,FALSE),"")</f>
        <v/>
      </c>
      <c r="T171" s="239" t="str">
        <f>IFERROR(VLOOKUP(T169,'P1'!$B:$AP,31,FALSE),"")</f>
        <v/>
      </c>
      <c r="U171" s="239" t="str">
        <f>IFERROR(VLOOKUP(U169,'P1'!$B:$AP,31,FALSE),"")</f>
        <v/>
      </c>
      <c r="V171" s="239" t="str">
        <f>IFERROR(VLOOKUP(V169,'P1'!$B:$AP,31,FALSE),"")</f>
        <v/>
      </c>
      <c r="W171" s="239" t="str">
        <f>IFERROR(VLOOKUP(W169,'P1'!$B:$AP,31,FALSE),"")</f>
        <v/>
      </c>
      <c r="X171" s="239" t="str">
        <f>IFERROR(VLOOKUP(X169,'P1'!$B:$AP,31,FALSE),"")</f>
        <v/>
      </c>
      <c r="Y171" s="239" t="str">
        <f>IFERROR(VLOOKUP(Y169,'P1'!$B:$AP,31,FALSE),"")</f>
        <v/>
      </c>
      <c r="Z171" s="239" t="str">
        <f>IFERROR(VLOOKUP(Z169,'P1'!$B:$AP,31,FALSE),"")</f>
        <v/>
      </c>
      <c r="AA171" s="239" t="str">
        <f>IFERROR(VLOOKUP(AA169,'P1'!$B:$AP,31,FALSE),"")</f>
        <v/>
      </c>
      <c r="AB171" s="239" t="str">
        <f>IFERROR(VLOOKUP(AB169,'P1'!$B:$AP,31,FALSE),"")</f>
        <v/>
      </c>
      <c r="AC171" s="239" t="str">
        <f>IFERROR(VLOOKUP(AC169,'P1'!$B:$AP,31,FALSE),"")</f>
        <v/>
      </c>
      <c r="AD171" s="239" t="str">
        <f>IFERROR(VLOOKUP(AD169,'P1'!$B:$AP,31,FALSE),"")</f>
        <v/>
      </c>
      <c r="AE171" s="239" t="str">
        <f>IFERROR(VLOOKUP(AE169,'P1'!$B:$AP,31,FALSE),"")</f>
        <v/>
      </c>
      <c r="AF171" s="239" t="str">
        <f>IFERROR(VLOOKUP(AF169,'P1'!$B:$AP,31,FALSE),"")</f>
        <v/>
      </c>
      <c r="AG171" s="239" t="str">
        <f>IFERROR(VLOOKUP(AG169,'P1'!$B:$AP,31,FALSE),"")</f>
        <v/>
      </c>
      <c r="AH171" s="239" t="str">
        <f>IFERROR(VLOOKUP(AH169,'P1'!$B:$AP,31,FALSE),"")</f>
        <v/>
      </c>
      <c r="AI171" s="239" t="str">
        <f>IFERROR(VLOOKUP(AI169,'P1'!$B:$AP,31,FALSE),"")</f>
        <v/>
      </c>
      <c r="AJ171" s="239" t="str">
        <f>IFERROR(VLOOKUP(AJ169,'P1'!$B:$AP,31,FALSE),"")</f>
        <v/>
      </c>
      <c r="AK171" s="239" t="str">
        <f>IFERROR(VLOOKUP(AK169,'P1'!$B:$AP,31,FALSE),"")</f>
        <v/>
      </c>
      <c r="AL171" s="239" t="str">
        <f>IFERROR(VLOOKUP(AL169,'P1'!$B:$AP,31,FALSE),"")</f>
        <v/>
      </c>
      <c r="AM171" s="239" t="str">
        <f>IFERROR(VLOOKUP(AM169,'P1'!$B:$AP,31,FALSE),"")</f>
        <v/>
      </c>
      <c r="AN171" s="589"/>
      <c r="AO171" s="565"/>
      <c r="AP171" s="594"/>
      <c r="AQ171" s="595"/>
      <c r="AR171" s="565"/>
      <c r="AU171" s="487"/>
      <c r="AV171" s="487"/>
      <c r="AX171" s="487"/>
      <c r="AY171" s="487"/>
    </row>
    <row r="172" spans="1:51" ht="12" customHeight="1">
      <c r="A172" s="566">
        <v>51</v>
      </c>
      <c r="B172" s="569"/>
      <c r="C172" s="572"/>
      <c r="D172" s="575" t="s">
        <v>243</v>
      </c>
      <c r="E172" s="578"/>
      <c r="F172" s="581"/>
      <c r="G172" s="582"/>
      <c r="H172" s="236" t="s">
        <v>368</v>
      </c>
      <c r="I172" s="483"/>
      <c r="J172" s="483"/>
      <c r="K172" s="483"/>
      <c r="L172" s="483"/>
      <c r="M172" s="483"/>
      <c r="N172" s="483"/>
      <c r="O172" s="483"/>
      <c r="P172" s="483"/>
      <c r="Q172" s="483"/>
      <c r="R172" s="483"/>
      <c r="S172" s="483"/>
      <c r="T172" s="483"/>
      <c r="U172" s="483"/>
      <c r="V172" s="483"/>
      <c r="W172" s="483"/>
      <c r="X172" s="483"/>
      <c r="Y172" s="483"/>
      <c r="Z172" s="483"/>
      <c r="AA172" s="483"/>
      <c r="AB172" s="483"/>
      <c r="AC172" s="483"/>
      <c r="AD172" s="483"/>
      <c r="AE172" s="483"/>
      <c r="AF172" s="483"/>
      <c r="AG172" s="483"/>
      <c r="AH172" s="483"/>
      <c r="AI172" s="483"/>
      <c r="AJ172" s="483"/>
      <c r="AK172" s="483"/>
      <c r="AL172" s="483"/>
      <c r="AM172" s="483"/>
      <c r="AN172" s="587">
        <f>+SUM(I173:AM174)</f>
        <v>0</v>
      </c>
      <c r="AO172" s="563">
        <f>IF($AN$4="４週",AN172/4,AN172/(DAY(EOMONTH($I$20,0))/7))</f>
        <v>0</v>
      </c>
      <c r="AP172" s="590"/>
      <c r="AQ172" s="591"/>
      <c r="AR172" s="563" t="str">
        <f>IF(AN161="４週",AU173,AV173)</f>
        <v/>
      </c>
      <c r="AU172" s="485" t="s">
        <v>369</v>
      </c>
      <c r="AV172" s="485" t="s">
        <v>370</v>
      </c>
      <c r="AX172" s="485" t="s">
        <v>371</v>
      </c>
      <c r="AY172" s="485" t="s">
        <v>372</v>
      </c>
    </row>
    <row r="173" spans="1:51" ht="12" customHeight="1">
      <c r="A173" s="567"/>
      <c r="B173" s="570"/>
      <c r="C173" s="573"/>
      <c r="D173" s="576"/>
      <c r="E173" s="579"/>
      <c r="F173" s="583"/>
      <c r="G173" s="584"/>
      <c r="H173" s="238" t="s">
        <v>373</v>
      </c>
      <c r="I173" s="239" t="str">
        <f>IFERROR(VLOOKUP(I172,'P1'!$B:$AP,41,FALSE),"")</f>
        <v/>
      </c>
      <c r="J173" s="239" t="str">
        <f>IFERROR(VLOOKUP(J172,'P1'!$B:$AP,41,FALSE),"")</f>
        <v/>
      </c>
      <c r="K173" s="239" t="str">
        <f>IFERROR(VLOOKUP(K172,'P1'!$B:$AP,41,FALSE),"")</f>
        <v/>
      </c>
      <c r="L173" s="239" t="str">
        <f>IFERROR(VLOOKUP(L172,'P1'!$B:$AP,41,FALSE),"")</f>
        <v/>
      </c>
      <c r="M173" s="239" t="str">
        <f>IFERROR(VLOOKUP(M172,'P1'!$B:$AP,41,FALSE),"")</f>
        <v/>
      </c>
      <c r="N173" s="239" t="str">
        <f>IFERROR(VLOOKUP(N172,'P1'!$B:$AP,41,FALSE),"")</f>
        <v/>
      </c>
      <c r="O173" s="239" t="str">
        <f>IFERROR(VLOOKUP(O172,'P1'!$B:$AP,41,FALSE),"")</f>
        <v/>
      </c>
      <c r="P173" s="239" t="str">
        <f>IFERROR(VLOOKUP(P172,'P1'!$B:$AP,41,FALSE),"")</f>
        <v/>
      </c>
      <c r="Q173" s="239" t="str">
        <f>IFERROR(VLOOKUP(Q172,'P1'!$B:$AP,41,FALSE),"")</f>
        <v/>
      </c>
      <c r="R173" s="239" t="str">
        <f>IFERROR(VLOOKUP(R172,'P1'!$B:$AP,41,FALSE),"")</f>
        <v/>
      </c>
      <c r="S173" s="239" t="str">
        <f>IFERROR(VLOOKUP(S172,'P1'!$B:$AP,41,FALSE),"")</f>
        <v/>
      </c>
      <c r="T173" s="239" t="str">
        <f>IFERROR(VLOOKUP(T172,'P1'!$B:$AP,41,FALSE),"")</f>
        <v/>
      </c>
      <c r="U173" s="239" t="str">
        <f>IFERROR(VLOOKUP(U172,'P1'!$B:$AP,41,FALSE),"")</f>
        <v/>
      </c>
      <c r="V173" s="239" t="str">
        <f>IFERROR(VLOOKUP(V172,'P1'!$B:$AP,41,FALSE),"")</f>
        <v/>
      </c>
      <c r="W173" s="239" t="str">
        <f>IFERROR(VLOOKUP(W172,'P1'!$B:$AP,41,FALSE),"")</f>
        <v/>
      </c>
      <c r="X173" s="239" t="str">
        <f>IFERROR(VLOOKUP(X172,'P1'!$B:$AP,41,FALSE),"")</f>
        <v/>
      </c>
      <c r="Y173" s="239" t="str">
        <f>IFERROR(VLOOKUP(Y172,'P1'!$B:$AP,41,FALSE),"")</f>
        <v/>
      </c>
      <c r="Z173" s="239" t="str">
        <f>IFERROR(VLOOKUP(Z172,'P1'!$B:$AP,41,FALSE),"")</f>
        <v/>
      </c>
      <c r="AA173" s="239" t="str">
        <f>IFERROR(VLOOKUP(AA172,'P1'!$B:$AP,41,FALSE),"")</f>
        <v/>
      </c>
      <c r="AB173" s="239" t="str">
        <f>IFERROR(VLOOKUP(AB172,'P1'!$B:$AP,41,FALSE),"")</f>
        <v/>
      </c>
      <c r="AC173" s="239" t="str">
        <f>IFERROR(VLOOKUP(AC172,'P1'!$B:$AP,41,FALSE),"")</f>
        <v/>
      </c>
      <c r="AD173" s="239" t="str">
        <f>IFERROR(VLOOKUP(AD172,'P1'!$B:$AP,41,FALSE),"")</f>
        <v/>
      </c>
      <c r="AE173" s="239" t="str">
        <f>IFERROR(VLOOKUP(AE172,'P1'!$B:$AP,41,FALSE),"")</f>
        <v/>
      </c>
      <c r="AF173" s="239" t="str">
        <f>IFERROR(VLOOKUP(AF172,'P1'!$B:$AP,41,FALSE),"")</f>
        <v/>
      </c>
      <c r="AG173" s="239" t="str">
        <f>IFERROR(VLOOKUP(AG172,'P1'!$B:$AP,41,FALSE),"")</f>
        <v/>
      </c>
      <c r="AH173" s="239" t="str">
        <f>IFERROR(VLOOKUP(AH172,'P1'!$B:$AP,41,FALSE),"")</f>
        <v/>
      </c>
      <c r="AI173" s="239" t="str">
        <f>IFERROR(VLOOKUP(AI172,'P1'!$B:$AP,41,FALSE),"")</f>
        <v/>
      </c>
      <c r="AJ173" s="239" t="str">
        <f>IFERROR(VLOOKUP(AJ172,'P1'!$B:$AP,41,FALSE),"")</f>
        <v/>
      </c>
      <c r="AK173" s="239" t="str">
        <f>IFERROR(VLOOKUP(AK172,'P1'!$B:$AP,41,FALSE),"")</f>
        <v/>
      </c>
      <c r="AL173" s="239" t="str">
        <f>IFERROR(VLOOKUP(AL172,'P1'!$B:$AP,41,FALSE),"")</f>
        <v/>
      </c>
      <c r="AM173" s="239" t="str">
        <f>IFERROR(VLOOKUP(AM172,'P1'!$B:$AP,41,FALSE),"")</f>
        <v/>
      </c>
      <c r="AN173" s="588"/>
      <c r="AO173" s="564"/>
      <c r="AP173" s="592"/>
      <c r="AQ173" s="593"/>
      <c r="AR173" s="564"/>
      <c r="AU173" s="486" t="str">
        <f>IFERROR(IF($D172="□",ROUNDDOWN($AO172/$AK$7,1),ROUNDDOWN($AO172/$AK$9,1)),"")</f>
        <v/>
      </c>
      <c r="AV173" s="486" t="str">
        <f>IFERROR(IF($D172="□",ROUNDDOWN($AN172/$AO$7,1),ROUNDDOWN($AN172/$AO$9,1)),"")</f>
        <v/>
      </c>
      <c r="AX173" s="486" t="str">
        <f>IFERROR(IF($D172="□",(VLOOKUP(F172,'[8]ますた君 '!$C:$E,3,FALSE)/($AK$7*4)),(VLOOKUP(F172,'[8]ますた君 '!$C:$E,3,FALSE)/($AK$9*4))),"")</f>
        <v/>
      </c>
      <c r="AY173" s="486" t="str">
        <f>IFERROR(IF($D172="□",(VLOOKUP(F172,'[8]ますた君 '!$C:$E,3,FALSE)/$AO$7),(VLOOKUP(F172,'[8]ますた君 '!$C:$E,3,FALSE)/$AO$9)),"")</f>
        <v/>
      </c>
    </row>
    <row r="174" spans="1:51" ht="12" customHeight="1">
      <c r="A174" s="568"/>
      <c r="B174" s="571"/>
      <c r="C174" s="574"/>
      <c r="D174" s="577"/>
      <c r="E174" s="580"/>
      <c r="F174" s="585"/>
      <c r="G174" s="586"/>
      <c r="H174" s="241" t="s">
        <v>374</v>
      </c>
      <c r="I174" s="239" t="str">
        <f>IFERROR(VLOOKUP(I172,'P1'!$B:$AP,31,FALSE),"")</f>
        <v/>
      </c>
      <c r="J174" s="239" t="str">
        <f>IFERROR(VLOOKUP(J172,'P1'!$B:$AP,31,FALSE),"")</f>
        <v/>
      </c>
      <c r="K174" s="239" t="str">
        <f>IFERROR(VLOOKUP(K172,'P1'!$B:$AP,31,FALSE),"")</f>
        <v/>
      </c>
      <c r="L174" s="239" t="str">
        <f>IFERROR(VLOOKUP(L172,'P1'!$B:$AP,31,FALSE),"")</f>
        <v/>
      </c>
      <c r="M174" s="239" t="str">
        <f>IFERROR(VLOOKUP(M172,'P1'!$B:$AP,31,FALSE),"")</f>
        <v/>
      </c>
      <c r="N174" s="239" t="str">
        <f>IFERROR(VLOOKUP(N172,'P1'!$B:$AP,31,FALSE),"")</f>
        <v/>
      </c>
      <c r="O174" s="239" t="str">
        <f>IFERROR(VLOOKUP(O172,'P1'!$B:$AP,31,FALSE),"")</f>
        <v/>
      </c>
      <c r="P174" s="239" t="str">
        <f>IFERROR(VLOOKUP(P172,'P1'!$B:$AP,31,FALSE),"")</f>
        <v/>
      </c>
      <c r="Q174" s="239" t="str">
        <f>IFERROR(VLOOKUP(Q172,'P1'!$B:$AP,31,FALSE),"")</f>
        <v/>
      </c>
      <c r="R174" s="239" t="str">
        <f>IFERROR(VLOOKUP(R172,'P1'!$B:$AP,31,FALSE),"")</f>
        <v/>
      </c>
      <c r="S174" s="239" t="str">
        <f>IFERROR(VLOOKUP(S172,'P1'!$B:$AP,31,FALSE),"")</f>
        <v/>
      </c>
      <c r="T174" s="239" t="str">
        <f>IFERROR(VLOOKUP(T172,'P1'!$B:$AP,31,FALSE),"")</f>
        <v/>
      </c>
      <c r="U174" s="239" t="str">
        <f>IFERROR(VLOOKUP(U172,'P1'!$B:$AP,31,FALSE),"")</f>
        <v/>
      </c>
      <c r="V174" s="239" t="str">
        <f>IFERROR(VLOOKUP(V172,'P1'!$B:$AP,31,FALSE),"")</f>
        <v/>
      </c>
      <c r="W174" s="239" t="str">
        <f>IFERROR(VLOOKUP(W172,'P1'!$B:$AP,31,FALSE),"")</f>
        <v/>
      </c>
      <c r="X174" s="239" t="str">
        <f>IFERROR(VLOOKUP(X172,'P1'!$B:$AP,31,FALSE),"")</f>
        <v/>
      </c>
      <c r="Y174" s="239" t="str">
        <f>IFERROR(VLOOKUP(Y172,'P1'!$B:$AP,31,FALSE),"")</f>
        <v/>
      </c>
      <c r="Z174" s="239" t="str">
        <f>IFERROR(VLOOKUP(Z172,'P1'!$B:$AP,31,FALSE),"")</f>
        <v/>
      </c>
      <c r="AA174" s="239" t="str">
        <f>IFERROR(VLOOKUP(AA172,'P1'!$B:$AP,31,FALSE),"")</f>
        <v/>
      </c>
      <c r="AB174" s="239" t="str">
        <f>IFERROR(VLOOKUP(AB172,'P1'!$B:$AP,31,FALSE),"")</f>
        <v/>
      </c>
      <c r="AC174" s="239" t="str">
        <f>IFERROR(VLOOKUP(AC172,'P1'!$B:$AP,31,FALSE),"")</f>
        <v/>
      </c>
      <c r="AD174" s="239" t="str">
        <f>IFERROR(VLOOKUP(AD172,'P1'!$B:$AP,31,FALSE),"")</f>
        <v/>
      </c>
      <c r="AE174" s="239" t="str">
        <f>IFERROR(VLOOKUP(AE172,'P1'!$B:$AP,31,FALSE),"")</f>
        <v/>
      </c>
      <c r="AF174" s="239" t="str">
        <f>IFERROR(VLOOKUP(AF172,'P1'!$B:$AP,31,FALSE),"")</f>
        <v/>
      </c>
      <c r="AG174" s="239" t="str">
        <f>IFERROR(VLOOKUP(AG172,'P1'!$B:$AP,31,FALSE),"")</f>
        <v/>
      </c>
      <c r="AH174" s="239" t="str">
        <f>IFERROR(VLOOKUP(AH172,'P1'!$B:$AP,31,FALSE),"")</f>
        <v/>
      </c>
      <c r="AI174" s="239" t="str">
        <f>IFERROR(VLOOKUP(AI172,'P1'!$B:$AP,31,FALSE),"")</f>
        <v/>
      </c>
      <c r="AJ174" s="239" t="str">
        <f>IFERROR(VLOOKUP(AJ172,'P1'!$B:$AP,31,FALSE),"")</f>
        <v/>
      </c>
      <c r="AK174" s="239" t="str">
        <f>IFERROR(VLOOKUP(AK172,'P1'!$B:$AP,31,FALSE),"")</f>
        <v/>
      </c>
      <c r="AL174" s="239" t="str">
        <f>IFERROR(VLOOKUP(AL172,'P1'!$B:$AP,31,FALSE),"")</f>
        <v/>
      </c>
      <c r="AM174" s="239" t="str">
        <f>IFERROR(VLOOKUP(AM172,'P1'!$B:$AP,31,FALSE),"")</f>
        <v/>
      </c>
      <c r="AN174" s="589"/>
      <c r="AO174" s="565"/>
      <c r="AP174" s="594"/>
      <c r="AQ174" s="595"/>
      <c r="AR174" s="565"/>
      <c r="AU174" s="487"/>
      <c r="AV174" s="487"/>
      <c r="AX174" s="487"/>
      <c r="AY174" s="487"/>
    </row>
    <row r="175" spans="1:51" ht="12" customHeight="1">
      <c r="A175" s="566">
        <v>52</v>
      </c>
      <c r="B175" s="569"/>
      <c r="C175" s="572"/>
      <c r="D175" s="575" t="s">
        <v>243</v>
      </c>
      <c r="E175" s="578"/>
      <c r="F175" s="581"/>
      <c r="G175" s="582"/>
      <c r="H175" s="236" t="s">
        <v>368</v>
      </c>
      <c r="I175" s="483"/>
      <c r="J175" s="483"/>
      <c r="K175" s="483"/>
      <c r="L175" s="483"/>
      <c r="M175" s="483"/>
      <c r="N175" s="483"/>
      <c r="O175" s="483"/>
      <c r="P175" s="483"/>
      <c r="Q175" s="483"/>
      <c r="R175" s="483"/>
      <c r="S175" s="483"/>
      <c r="T175" s="483"/>
      <c r="U175" s="483"/>
      <c r="V175" s="483"/>
      <c r="W175" s="483"/>
      <c r="X175" s="483"/>
      <c r="Y175" s="483"/>
      <c r="Z175" s="483"/>
      <c r="AA175" s="483"/>
      <c r="AB175" s="483"/>
      <c r="AC175" s="483"/>
      <c r="AD175" s="483"/>
      <c r="AE175" s="483"/>
      <c r="AF175" s="483"/>
      <c r="AG175" s="483"/>
      <c r="AH175" s="483"/>
      <c r="AI175" s="483"/>
      <c r="AJ175" s="483"/>
      <c r="AK175" s="483"/>
      <c r="AL175" s="483"/>
      <c r="AM175" s="483"/>
      <c r="AN175" s="587">
        <f>+SUM(I176:AM177)</f>
        <v>0</v>
      </c>
      <c r="AO175" s="563">
        <f>IF($AN$4="４週",AN175/4,AN175/(DAY(EOMONTH($I$20,0))/7))</f>
        <v>0</v>
      </c>
      <c r="AP175" s="590"/>
      <c r="AQ175" s="591"/>
      <c r="AR175" s="563" t="str">
        <f>IF(AN164="４週",AU176,AV176)</f>
        <v/>
      </c>
      <c r="AU175" s="485" t="s">
        <v>369</v>
      </c>
      <c r="AV175" s="485" t="s">
        <v>370</v>
      </c>
      <c r="AX175" s="485" t="s">
        <v>371</v>
      </c>
      <c r="AY175" s="485" t="s">
        <v>372</v>
      </c>
    </row>
    <row r="176" spans="1:51" ht="12" customHeight="1">
      <c r="A176" s="567"/>
      <c r="B176" s="570"/>
      <c r="C176" s="573"/>
      <c r="D176" s="576"/>
      <c r="E176" s="579"/>
      <c r="F176" s="583"/>
      <c r="G176" s="584"/>
      <c r="H176" s="238" t="s">
        <v>373</v>
      </c>
      <c r="I176" s="239" t="str">
        <f>IFERROR(VLOOKUP(I175,'P1'!$B:$AP,41,FALSE),"")</f>
        <v/>
      </c>
      <c r="J176" s="239" t="str">
        <f>IFERROR(VLOOKUP(J175,'P1'!$B:$AP,41,FALSE),"")</f>
        <v/>
      </c>
      <c r="K176" s="239" t="str">
        <f>IFERROR(VLOOKUP(K175,'P1'!$B:$AP,41,FALSE),"")</f>
        <v/>
      </c>
      <c r="L176" s="239" t="str">
        <f>IFERROR(VLOOKUP(L175,'P1'!$B:$AP,41,FALSE),"")</f>
        <v/>
      </c>
      <c r="M176" s="239" t="str">
        <f>IFERROR(VLOOKUP(M175,'P1'!$B:$AP,41,FALSE),"")</f>
        <v/>
      </c>
      <c r="N176" s="239" t="str">
        <f>IFERROR(VLOOKUP(N175,'P1'!$B:$AP,41,FALSE),"")</f>
        <v/>
      </c>
      <c r="O176" s="239" t="str">
        <f>IFERROR(VLOOKUP(O175,'P1'!$B:$AP,41,FALSE),"")</f>
        <v/>
      </c>
      <c r="P176" s="239" t="str">
        <f>IFERROR(VLOOKUP(P175,'P1'!$B:$AP,41,FALSE),"")</f>
        <v/>
      </c>
      <c r="Q176" s="239" t="str">
        <f>IFERROR(VLOOKUP(Q175,'P1'!$B:$AP,41,FALSE),"")</f>
        <v/>
      </c>
      <c r="R176" s="239" t="str">
        <f>IFERROR(VLOOKUP(R175,'P1'!$B:$AP,41,FALSE),"")</f>
        <v/>
      </c>
      <c r="S176" s="239" t="str">
        <f>IFERROR(VLOOKUP(S175,'P1'!$B:$AP,41,FALSE),"")</f>
        <v/>
      </c>
      <c r="T176" s="239" t="str">
        <f>IFERROR(VLOOKUP(T175,'P1'!$B:$AP,41,FALSE),"")</f>
        <v/>
      </c>
      <c r="U176" s="239" t="str">
        <f>IFERROR(VLOOKUP(U175,'P1'!$B:$AP,41,FALSE),"")</f>
        <v/>
      </c>
      <c r="V176" s="239" t="str">
        <f>IFERROR(VLOOKUP(V175,'P1'!$B:$AP,41,FALSE),"")</f>
        <v/>
      </c>
      <c r="W176" s="239" t="str">
        <f>IFERROR(VLOOKUP(W175,'P1'!$B:$AP,41,FALSE),"")</f>
        <v/>
      </c>
      <c r="X176" s="239" t="str">
        <f>IFERROR(VLOOKUP(X175,'P1'!$B:$AP,41,FALSE),"")</f>
        <v/>
      </c>
      <c r="Y176" s="239" t="str">
        <f>IFERROR(VLOOKUP(Y175,'P1'!$B:$AP,41,FALSE),"")</f>
        <v/>
      </c>
      <c r="Z176" s="239" t="str">
        <f>IFERROR(VLOOKUP(Z175,'P1'!$B:$AP,41,FALSE),"")</f>
        <v/>
      </c>
      <c r="AA176" s="239" t="str">
        <f>IFERROR(VLOOKUP(AA175,'P1'!$B:$AP,41,FALSE),"")</f>
        <v/>
      </c>
      <c r="AB176" s="239" t="str">
        <f>IFERROR(VLOOKUP(AB175,'P1'!$B:$AP,41,FALSE),"")</f>
        <v/>
      </c>
      <c r="AC176" s="239" t="str">
        <f>IFERROR(VLOOKUP(AC175,'P1'!$B:$AP,41,FALSE),"")</f>
        <v/>
      </c>
      <c r="AD176" s="239" t="str">
        <f>IFERROR(VLOOKUP(AD175,'P1'!$B:$AP,41,FALSE),"")</f>
        <v/>
      </c>
      <c r="AE176" s="239" t="str">
        <f>IFERROR(VLOOKUP(AE175,'P1'!$B:$AP,41,FALSE),"")</f>
        <v/>
      </c>
      <c r="AF176" s="239" t="str">
        <f>IFERROR(VLOOKUP(AF175,'P1'!$B:$AP,41,FALSE),"")</f>
        <v/>
      </c>
      <c r="AG176" s="239" t="str">
        <f>IFERROR(VLOOKUP(AG175,'P1'!$B:$AP,41,FALSE),"")</f>
        <v/>
      </c>
      <c r="AH176" s="239" t="str">
        <f>IFERROR(VLOOKUP(AH175,'P1'!$B:$AP,41,FALSE),"")</f>
        <v/>
      </c>
      <c r="AI176" s="239" t="str">
        <f>IFERROR(VLOOKUP(AI175,'P1'!$B:$AP,41,FALSE),"")</f>
        <v/>
      </c>
      <c r="AJ176" s="239" t="str">
        <f>IFERROR(VLOOKUP(AJ175,'P1'!$B:$AP,41,FALSE),"")</f>
        <v/>
      </c>
      <c r="AK176" s="239" t="str">
        <f>IFERROR(VLOOKUP(AK175,'P1'!$B:$AP,41,FALSE),"")</f>
        <v/>
      </c>
      <c r="AL176" s="239" t="str">
        <f>IFERROR(VLOOKUP(AL175,'P1'!$B:$AP,41,FALSE),"")</f>
        <v/>
      </c>
      <c r="AM176" s="239" t="str">
        <f>IFERROR(VLOOKUP(AM175,'P1'!$B:$AP,41,FALSE),"")</f>
        <v/>
      </c>
      <c r="AN176" s="588"/>
      <c r="AO176" s="564"/>
      <c r="AP176" s="592"/>
      <c r="AQ176" s="593"/>
      <c r="AR176" s="564"/>
      <c r="AU176" s="486" t="str">
        <f>IFERROR(IF($D175="□",ROUNDDOWN($AO175/$AK$7,1),ROUNDDOWN($AO175/$AK$9,1)),"")</f>
        <v/>
      </c>
      <c r="AV176" s="486" t="str">
        <f>IFERROR(IF($D175="□",ROUNDDOWN($AN175/$AO$7,1),ROUNDDOWN($AN175/$AO$9,1)),"")</f>
        <v/>
      </c>
      <c r="AX176" s="486" t="str">
        <f>IFERROR(IF($D175="□",(VLOOKUP(F175,'[8]ますた君 '!$C:$E,3,FALSE)/($AK$7*4)),(VLOOKUP(F175,'[8]ますた君 '!$C:$E,3,FALSE)/($AK$9*4))),"")</f>
        <v/>
      </c>
      <c r="AY176" s="486" t="str">
        <f>IFERROR(IF($D175="□",(VLOOKUP(F175,'[8]ますた君 '!$C:$E,3,FALSE)/$AO$7),(VLOOKUP(F175,'[8]ますた君 '!$C:$E,3,FALSE)/$AO$9)),"")</f>
        <v/>
      </c>
    </row>
    <row r="177" spans="1:51" ht="12" customHeight="1">
      <c r="A177" s="568"/>
      <c r="B177" s="571"/>
      <c r="C177" s="574"/>
      <c r="D177" s="577"/>
      <c r="E177" s="580"/>
      <c r="F177" s="585"/>
      <c r="G177" s="586"/>
      <c r="H177" s="241" t="s">
        <v>374</v>
      </c>
      <c r="I177" s="239" t="str">
        <f>IFERROR(VLOOKUP(I175,'P1'!$B:$AP,31,FALSE),"")</f>
        <v/>
      </c>
      <c r="J177" s="239" t="str">
        <f>IFERROR(VLOOKUP(J175,'P1'!$B:$AP,31,FALSE),"")</f>
        <v/>
      </c>
      <c r="K177" s="239" t="str">
        <f>IFERROR(VLOOKUP(K175,'P1'!$B:$AP,31,FALSE),"")</f>
        <v/>
      </c>
      <c r="L177" s="239" t="str">
        <f>IFERROR(VLOOKUP(L175,'P1'!$B:$AP,31,FALSE),"")</f>
        <v/>
      </c>
      <c r="M177" s="239" t="str">
        <f>IFERROR(VLOOKUP(M175,'P1'!$B:$AP,31,FALSE),"")</f>
        <v/>
      </c>
      <c r="N177" s="239" t="str">
        <f>IFERROR(VLOOKUP(N175,'P1'!$B:$AP,31,FALSE),"")</f>
        <v/>
      </c>
      <c r="O177" s="239" t="str">
        <f>IFERROR(VLOOKUP(O175,'P1'!$B:$AP,31,FALSE),"")</f>
        <v/>
      </c>
      <c r="P177" s="239" t="str">
        <f>IFERROR(VLOOKUP(P175,'P1'!$B:$AP,31,FALSE),"")</f>
        <v/>
      </c>
      <c r="Q177" s="239" t="str">
        <f>IFERROR(VLOOKUP(Q175,'P1'!$B:$AP,31,FALSE),"")</f>
        <v/>
      </c>
      <c r="R177" s="239" t="str">
        <f>IFERROR(VLOOKUP(R175,'P1'!$B:$AP,31,FALSE),"")</f>
        <v/>
      </c>
      <c r="S177" s="239" t="str">
        <f>IFERROR(VLOOKUP(S175,'P1'!$B:$AP,31,FALSE),"")</f>
        <v/>
      </c>
      <c r="T177" s="239" t="str">
        <f>IFERROR(VLOOKUP(T175,'P1'!$B:$AP,31,FALSE),"")</f>
        <v/>
      </c>
      <c r="U177" s="239" t="str">
        <f>IFERROR(VLOOKUP(U175,'P1'!$B:$AP,31,FALSE),"")</f>
        <v/>
      </c>
      <c r="V177" s="239" t="str">
        <f>IFERROR(VLOOKUP(V175,'P1'!$B:$AP,31,FALSE),"")</f>
        <v/>
      </c>
      <c r="W177" s="239" t="str">
        <f>IFERROR(VLOOKUP(W175,'P1'!$B:$AP,31,FALSE),"")</f>
        <v/>
      </c>
      <c r="X177" s="239" t="str">
        <f>IFERROR(VLOOKUP(X175,'P1'!$B:$AP,31,FALSE),"")</f>
        <v/>
      </c>
      <c r="Y177" s="239" t="str">
        <f>IFERROR(VLOOKUP(Y175,'P1'!$B:$AP,31,FALSE),"")</f>
        <v/>
      </c>
      <c r="Z177" s="239" t="str">
        <f>IFERROR(VLOOKUP(Z175,'P1'!$B:$AP,31,FALSE),"")</f>
        <v/>
      </c>
      <c r="AA177" s="239" t="str">
        <f>IFERROR(VLOOKUP(AA175,'P1'!$B:$AP,31,FALSE),"")</f>
        <v/>
      </c>
      <c r="AB177" s="239" t="str">
        <f>IFERROR(VLOOKUP(AB175,'P1'!$B:$AP,31,FALSE),"")</f>
        <v/>
      </c>
      <c r="AC177" s="239" t="str">
        <f>IFERROR(VLOOKUP(AC175,'P1'!$B:$AP,31,FALSE),"")</f>
        <v/>
      </c>
      <c r="AD177" s="239" t="str">
        <f>IFERROR(VLOOKUP(AD175,'P1'!$B:$AP,31,FALSE),"")</f>
        <v/>
      </c>
      <c r="AE177" s="239" t="str">
        <f>IFERROR(VLOOKUP(AE175,'P1'!$B:$AP,31,FALSE),"")</f>
        <v/>
      </c>
      <c r="AF177" s="239" t="str">
        <f>IFERROR(VLOOKUP(AF175,'P1'!$B:$AP,31,FALSE),"")</f>
        <v/>
      </c>
      <c r="AG177" s="239" t="str">
        <f>IFERROR(VLOOKUP(AG175,'P1'!$B:$AP,31,FALSE),"")</f>
        <v/>
      </c>
      <c r="AH177" s="239" t="str">
        <f>IFERROR(VLOOKUP(AH175,'P1'!$B:$AP,31,FALSE),"")</f>
        <v/>
      </c>
      <c r="AI177" s="239" t="str">
        <f>IFERROR(VLOOKUP(AI175,'P1'!$B:$AP,31,FALSE),"")</f>
        <v/>
      </c>
      <c r="AJ177" s="239" t="str">
        <f>IFERROR(VLOOKUP(AJ175,'P1'!$B:$AP,31,FALSE),"")</f>
        <v/>
      </c>
      <c r="AK177" s="239" t="str">
        <f>IFERROR(VLOOKUP(AK175,'P1'!$B:$AP,31,FALSE),"")</f>
        <v/>
      </c>
      <c r="AL177" s="239" t="str">
        <f>IFERROR(VLOOKUP(AL175,'P1'!$B:$AP,31,FALSE),"")</f>
        <v/>
      </c>
      <c r="AM177" s="239" t="str">
        <f>IFERROR(VLOOKUP(AM175,'P1'!$B:$AP,31,FALSE),"")</f>
        <v/>
      </c>
      <c r="AN177" s="589"/>
      <c r="AO177" s="565"/>
      <c r="AP177" s="594"/>
      <c r="AQ177" s="595"/>
      <c r="AR177" s="565"/>
      <c r="AU177" s="487"/>
      <c r="AV177" s="487"/>
      <c r="AX177" s="487"/>
      <c r="AY177" s="487"/>
    </row>
    <row r="178" spans="1:51" ht="12" customHeight="1">
      <c r="A178" s="566">
        <v>53</v>
      </c>
      <c r="B178" s="569"/>
      <c r="C178" s="572"/>
      <c r="D178" s="575" t="s">
        <v>243</v>
      </c>
      <c r="E178" s="578"/>
      <c r="F178" s="581"/>
      <c r="G178" s="582"/>
      <c r="H178" s="236" t="s">
        <v>368</v>
      </c>
      <c r="I178" s="483"/>
      <c r="J178" s="483"/>
      <c r="K178" s="483"/>
      <c r="L178" s="483"/>
      <c r="M178" s="483"/>
      <c r="N178" s="483"/>
      <c r="O178" s="483"/>
      <c r="P178" s="483"/>
      <c r="Q178" s="483"/>
      <c r="R178" s="483"/>
      <c r="S178" s="483"/>
      <c r="T178" s="483"/>
      <c r="U178" s="483"/>
      <c r="V178" s="483"/>
      <c r="W178" s="483"/>
      <c r="X178" s="483"/>
      <c r="Y178" s="483"/>
      <c r="Z178" s="483"/>
      <c r="AA178" s="483"/>
      <c r="AB178" s="483"/>
      <c r="AC178" s="483"/>
      <c r="AD178" s="483"/>
      <c r="AE178" s="483"/>
      <c r="AF178" s="483"/>
      <c r="AG178" s="483"/>
      <c r="AH178" s="483"/>
      <c r="AI178" s="483"/>
      <c r="AJ178" s="483"/>
      <c r="AK178" s="483"/>
      <c r="AL178" s="483"/>
      <c r="AM178" s="483"/>
      <c r="AN178" s="587">
        <f>+SUM(I179:AM180)</f>
        <v>0</v>
      </c>
      <c r="AO178" s="563">
        <f>IF($AN$4="４週",AN178/4,AN178/(DAY(EOMONTH($I$20,0))/7))</f>
        <v>0</v>
      </c>
      <c r="AP178" s="590"/>
      <c r="AQ178" s="591"/>
      <c r="AR178" s="563" t="str">
        <f>IF(AN167="４週",AU179,AV179)</f>
        <v/>
      </c>
      <c r="AU178" s="485" t="s">
        <v>369</v>
      </c>
      <c r="AV178" s="485" t="s">
        <v>370</v>
      </c>
      <c r="AX178" s="485" t="s">
        <v>371</v>
      </c>
      <c r="AY178" s="485" t="s">
        <v>372</v>
      </c>
    </row>
    <row r="179" spans="1:51" ht="12" customHeight="1">
      <c r="A179" s="567"/>
      <c r="B179" s="570"/>
      <c r="C179" s="573"/>
      <c r="D179" s="576"/>
      <c r="E179" s="579"/>
      <c r="F179" s="583"/>
      <c r="G179" s="584"/>
      <c r="H179" s="238" t="s">
        <v>373</v>
      </c>
      <c r="I179" s="239" t="str">
        <f>IFERROR(VLOOKUP(I178,'P1'!$B:$AP,41,FALSE),"")</f>
        <v/>
      </c>
      <c r="J179" s="239" t="str">
        <f>IFERROR(VLOOKUP(J178,'P1'!$B:$AP,41,FALSE),"")</f>
        <v/>
      </c>
      <c r="K179" s="239" t="str">
        <f>IFERROR(VLOOKUP(K178,'P1'!$B:$AP,41,FALSE),"")</f>
        <v/>
      </c>
      <c r="L179" s="239" t="str">
        <f>IFERROR(VLOOKUP(L178,'P1'!$B:$AP,41,FALSE),"")</f>
        <v/>
      </c>
      <c r="M179" s="239" t="str">
        <f>IFERROR(VLOOKUP(M178,'P1'!$B:$AP,41,FALSE),"")</f>
        <v/>
      </c>
      <c r="N179" s="239" t="str">
        <f>IFERROR(VLOOKUP(N178,'P1'!$B:$AP,41,FALSE),"")</f>
        <v/>
      </c>
      <c r="O179" s="239" t="str">
        <f>IFERROR(VLOOKUP(O178,'P1'!$B:$AP,41,FALSE),"")</f>
        <v/>
      </c>
      <c r="P179" s="239" t="str">
        <f>IFERROR(VLOOKUP(P178,'P1'!$B:$AP,41,FALSE),"")</f>
        <v/>
      </c>
      <c r="Q179" s="239" t="str">
        <f>IFERROR(VLOOKUP(Q178,'P1'!$B:$AP,41,FALSE),"")</f>
        <v/>
      </c>
      <c r="R179" s="239" t="str">
        <f>IFERROR(VLOOKUP(R178,'P1'!$B:$AP,41,FALSE),"")</f>
        <v/>
      </c>
      <c r="S179" s="239" t="str">
        <f>IFERROR(VLOOKUP(S178,'P1'!$B:$AP,41,FALSE),"")</f>
        <v/>
      </c>
      <c r="T179" s="239" t="str">
        <f>IFERROR(VLOOKUP(T178,'P1'!$B:$AP,41,FALSE),"")</f>
        <v/>
      </c>
      <c r="U179" s="239" t="str">
        <f>IFERROR(VLOOKUP(U178,'P1'!$B:$AP,41,FALSE),"")</f>
        <v/>
      </c>
      <c r="V179" s="239" t="str">
        <f>IFERROR(VLOOKUP(V178,'P1'!$B:$AP,41,FALSE),"")</f>
        <v/>
      </c>
      <c r="W179" s="239" t="str">
        <f>IFERROR(VLOOKUP(W178,'P1'!$B:$AP,41,FALSE),"")</f>
        <v/>
      </c>
      <c r="X179" s="239" t="str">
        <f>IFERROR(VLOOKUP(X178,'P1'!$B:$AP,41,FALSE),"")</f>
        <v/>
      </c>
      <c r="Y179" s="239" t="str">
        <f>IFERROR(VLOOKUP(Y178,'P1'!$B:$AP,41,FALSE),"")</f>
        <v/>
      </c>
      <c r="Z179" s="239" t="str">
        <f>IFERROR(VLOOKUP(Z178,'P1'!$B:$AP,41,FALSE),"")</f>
        <v/>
      </c>
      <c r="AA179" s="239" t="str">
        <f>IFERROR(VLOOKUP(AA178,'P1'!$B:$AP,41,FALSE),"")</f>
        <v/>
      </c>
      <c r="AB179" s="239" t="str">
        <f>IFERROR(VLOOKUP(AB178,'P1'!$B:$AP,41,FALSE),"")</f>
        <v/>
      </c>
      <c r="AC179" s="239" t="str">
        <f>IFERROR(VLOOKUP(AC178,'P1'!$B:$AP,41,FALSE),"")</f>
        <v/>
      </c>
      <c r="AD179" s="239" t="str">
        <f>IFERROR(VLOOKUP(AD178,'P1'!$B:$AP,41,FALSE),"")</f>
        <v/>
      </c>
      <c r="AE179" s="239" t="str">
        <f>IFERROR(VLOOKUP(AE178,'P1'!$B:$AP,41,FALSE),"")</f>
        <v/>
      </c>
      <c r="AF179" s="239" t="str">
        <f>IFERROR(VLOOKUP(AF178,'P1'!$B:$AP,41,FALSE),"")</f>
        <v/>
      </c>
      <c r="AG179" s="239" t="str">
        <f>IFERROR(VLOOKUP(AG178,'P1'!$B:$AP,41,FALSE),"")</f>
        <v/>
      </c>
      <c r="AH179" s="239" t="str">
        <f>IFERROR(VLOOKUP(AH178,'P1'!$B:$AP,41,FALSE),"")</f>
        <v/>
      </c>
      <c r="AI179" s="239" t="str">
        <f>IFERROR(VLOOKUP(AI178,'P1'!$B:$AP,41,FALSE),"")</f>
        <v/>
      </c>
      <c r="AJ179" s="239" t="str">
        <f>IFERROR(VLOOKUP(AJ178,'P1'!$B:$AP,41,FALSE),"")</f>
        <v/>
      </c>
      <c r="AK179" s="239" t="str">
        <f>IFERROR(VLOOKUP(AK178,'P1'!$B:$AP,41,FALSE),"")</f>
        <v/>
      </c>
      <c r="AL179" s="239" t="str">
        <f>IFERROR(VLOOKUP(AL178,'P1'!$B:$AP,41,FALSE),"")</f>
        <v/>
      </c>
      <c r="AM179" s="239" t="str">
        <f>IFERROR(VLOOKUP(AM178,'P1'!$B:$AP,41,FALSE),"")</f>
        <v/>
      </c>
      <c r="AN179" s="588"/>
      <c r="AO179" s="564"/>
      <c r="AP179" s="592"/>
      <c r="AQ179" s="593"/>
      <c r="AR179" s="564"/>
      <c r="AU179" s="486" t="str">
        <f>IFERROR(IF($D178="□",ROUNDDOWN($AO178/$AK$7,1),ROUNDDOWN($AO178/$AK$9,1)),"")</f>
        <v/>
      </c>
      <c r="AV179" s="486" t="str">
        <f>IFERROR(IF($D178="□",ROUNDDOWN($AN178/$AO$7,1),ROUNDDOWN($AN178/$AO$9,1)),"")</f>
        <v/>
      </c>
      <c r="AX179" s="486" t="str">
        <f>IFERROR(IF($D178="□",(VLOOKUP(F178,'[8]ますた君 '!$C:$E,3,FALSE)/($AK$7*4)),(VLOOKUP(F178,'[8]ますた君 '!$C:$E,3,FALSE)/($AK$9*4))),"")</f>
        <v/>
      </c>
      <c r="AY179" s="486" t="str">
        <f>IFERROR(IF($D178="□",(VLOOKUP(F178,'[8]ますた君 '!$C:$E,3,FALSE)/$AO$7),(VLOOKUP(F178,'[8]ますた君 '!$C:$E,3,FALSE)/$AO$9)),"")</f>
        <v/>
      </c>
    </row>
    <row r="180" spans="1:51" ht="12" customHeight="1">
      <c r="A180" s="568"/>
      <c r="B180" s="571"/>
      <c r="C180" s="574"/>
      <c r="D180" s="577"/>
      <c r="E180" s="580"/>
      <c r="F180" s="585"/>
      <c r="G180" s="586"/>
      <c r="H180" s="241" t="s">
        <v>374</v>
      </c>
      <c r="I180" s="239" t="str">
        <f>IFERROR(VLOOKUP(I178,'P1'!$B:$AP,31,FALSE),"")</f>
        <v/>
      </c>
      <c r="J180" s="239" t="str">
        <f>IFERROR(VLOOKUP(J178,'P1'!$B:$AP,31,FALSE),"")</f>
        <v/>
      </c>
      <c r="K180" s="239" t="str">
        <f>IFERROR(VLOOKUP(K178,'P1'!$B:$AP,31,FALSE),"")</f>
        <v/>
      </c>
      <c r="L180" s="239" t="str">
        <f>IFERROR(VLOOKUP(L178,'P1'!$B:$AP,31,FALSE),"")</f>
        <v/>
      </c>
      <c r="M180" s="239" t="str">
        <f>IFERROR(VLOOKUP(M178,'P1'!$B:$AP,31,FALSE),"")</f>
        <v/>
      </c>
      <c r="N180" s="239" t="str">
        <f>IFERROR(VLOOKUP(N178,'P1'!$B:$AP,31,FALSE),"")</f>
        <v/>
      </c>
      <c r="O180" s="239" t="str">
        <f>IFERROR(VLOOKUP(O178,'P1'!$B:$AP,31,FALSE),"")</f>
        <v/>
      </c>
      <c r="P180" s="239" t="str">
        <f>IFERROR(VLOOKUP(P178,'P1'!$B:$AP,31,FALSE),"")</f>
        <v/>
      </c>
      <c r="Q180" s="239" t="str">
        <f>IFERROR(VLOOKUP(Q178,'P1'!$B:$AP,31,FALSE),"")</f>
        <v/>
      </c>
      <c r="R180" s="239" t="str">
        <f>IFERROR(VLOOKUP(R178,'P1'!$B:$AP,31,FALSE),"")</f>
        <v/>
      </c>
      <c r="S180" s="239" t="str">
        <f>IFERROR(VLOOKUP(S178,'P1'!$B:$AP,31,FALSE),"")</f>
        <v/>
      </c>
      <c r="T180" s="239" t="str">
        <f>IFERROR(VLOOKUP(T178,'P1'!$B:$AP,31,FALSE),"")</f>
        <v/>
      </c>
      <c r="U180" s="239" t="str">
        <f>IFERROR(VLOOKUP(U178,'P1'!$B:$AP,31,FALSE),"")</f>
        <v/>
      </c>
      <c r="V180" s="239" t="str">
        <f>IFERROR(VLOOKUP(V178,'P1'!$B:$AP,31,FALSE),"")</f>
        <v/>
      </c>
      <c r="W180" s="239" t="str">
        <f>IFERROR(VLOOKUP(W178,'P1'!$B:$AP,31,FALSE),"")</f>
        <v/>
      </c>
      <c r="X180" s="239" t="str">
        <f>IFERROR(VLOOKUP(X178,'P1'!$B:$AP,31,FALSE),"")</f>
        <v/>
      </c>
      <c r="Y180" s="239" t="str">
        <f>IFERROR(VLOOKUP(Y178,'P1'!$B:$AP,31,FALSE),"")</f>
        <v/>
      </c>
      <c r="Z180" s="239" t="str">
        <f>IFERROR(VLOOKUP(Z178,'P1'!$B:$AP,31,FALSE),"")</f>
        <v/>
      </c>
      <c r="AA180" s="239" t="str">
        <f>IFERROR(VLOOKUP(AA178,'P1'!$B:$AP,31,FALSE),"")</f>
        <v/>
      </c>
      <c r="AB180" s="239" t="str">
        <f>IFERROR(VLOOKUP(AB178,'P1'!$B:$AP,31,FALSE),"")</f>
        <v/>
      </c>
      <c r="AC180" s="239" t="str">
        <f>IFERROR(VLOOKUP(AC178,'P1'!$B:$AP,31,FALSE),"")</f>
        <v/>
      </c>
      <c r="AD180" s="239" t="str">
        <f>IFERROR(VLOOKUP(AD178,'P1'!$B:$AP,31,FALSE),"")</f>
        <v/>
      </c>
      <c r="AE180" s="239" t="str">
        <f>IFERROR(VLOOKUP(AE178,'P1'!$B:$AP,31,FALSE),"")</f>
        <v/>
      </c>
      <c r="AF180" s="239" t="str">
        <f>IFERROR(VLOOKUP(AF178,'P1'!$B:$AP,31,FALSE),"")</f>
        <v/>
      </c>
      <c r="AG180" s="239" t="str">
        <f>IFERROR(VLOOKUP(AG178,'P1'!$B:$AP,31,FALSE),"")</f>
        <v/>
      </c>
      <c r="AH180" s="239" t="str">
        <f>IFERROR(VLOOKUP(AH178,'P1'!$B:$AP,31,FALSE),"")</f>
        <v/>
      </c>
      <c r="AI180" s="239" t="str">
        <f>IFERROR(VLOOKUP(AI178,'P1'!$B:$AP,31,FALSE),"")</f>
        <v/>
      </c>
      <c r="AJ180" s="239" t="str">
        <f>IFERROR(VLOOKUP(AJ178,'P1'!$B:$AP,31,FALSE),"")</f>
        <v/>
      </c>
      <c r="AK180" s="239" t="str">
        <f>IFERROR(VLOOKUP(AK178,'P1'!$B:$AP,31,FALSE),"")</f>
        <v/>
      </c>
      <c r="AL180" s="239" t="str">
        <f>IFERROR(VLOOKUP(AL178,'P1'!$B:$AP,31,FALSE),"")</f>
        <v/>
      </c>
      <c r="AM180" s="239" t="str">
        <f>IFERROR(VLOOKUP(AM178,'P1'!$B:$AP,31,FALSE),"")</f>
        <v/>
      </c>
      <c r="AN180" s="589"/>
      <c r="AO180" s="565"/>
      <c r="AP180" s="594"/>
      <c r="AQ180" s="595"/>
      <c r="AR180" s="565"/>
      <c r="AU180" s="487"/>
      <c r="AV180" s="487"/>
      <c r="AX180" s="487"/>
      <c r="AY180" s="487"/>
    </row>
    <row r="181" spans="1:51" ht="12" customHeight="1">
      <c r="A181" s="566">
        <v>54</v>
      </c>
      <c r="B181" s="569"/>
      <c r="C181" s="572"/>
      <c r="D181" s="575" t="s">
        <v>243</v>
      </c>
      <c r="E181" s="578"/>
      <c r="F181" s="581"/>
      <c r="G181" s="582"/>
      <c r="H181" s="236" t="s">
        <v>368</v>
      </c>
      <c r="I181" s="483"/>
      <c r="J181" s="483"/>
      <c r="K181" s="483"/>
      <c r="L181" s="483"/>
      <c r="M181" s="483"/>
      <c r="N181" s="483"/>
      <c r="O181" s="483"/>
      <c r="P181" s="483"/>
      <c r="Q181" s="483"/>
      <c r="R181" s="483"/>
      <c r="S181" s="483"/>
      <c r="T181" s="483"/>
      <c r="U181" s="483"/>
      <c r="V181" s="483"/>
      <c r="W181" s="483"/>
      <c r="X181" s="483"/>
      <c r="Y181" s="483"/>
      <c r="Z181" s="483"/>
      <c r="AA181" s="483"/>
      <c r="AB181" s="483"/>
      <c r="AC181" s="483"/>
      <c r="AD181" s="483"/>
      <c r="AE181" s="483"/>
      <c r="AF181" s="483"/>
      <c r="AG181" s="483"/>
      <c r="AH181" s="483"/>
      <c r="AI181" s="483"/>
      <c r="AJ181" s="483"/>
      <c r="AK181" s="483"/>
      <c r="AL181" s="483"/>
      <c r="AM181" s="483"/>
      <c r="AN181" s="587">
        <f>+SUM(I182:AM183)</f>
        <v>0</v>
      </c>
      <c r="AO181" s="563">
        <f>IF($AN$4="４週",AN181/4,AN181/(DAY(EOMONTH($I$20,0))/7))</f>
        <v>0</v>
      </c>
      <c r="AP181" s="590"/>
      <c r="AQ181" s="591"/>
      <c r="AR181" s="563" t="str">
        <f>IF(AN170="４週",AU182,AV182)</f>
        <v/>
      </c>
      <c r="AU181" s="485" t="s">
        <v>369</v>
      </c>
      <c r="AV181" s="485" t="s">
        <v>370</v>
      </c>
      <c r="AX181" s="485" t="s">
        <v>371</v>
      </c>
      <c r="AY181" s="485" t="s">
        <v>372</v>
      </c>
    </row>
    <row r="182" spans="1:51" ht="12" customHeight="1">
      <c r="A182" s="567"/>
      <c r="B182" s="570"/>
      <c r="C182" s="573"/>
      <c r="D182" s="576"/>
      <c r="E182" s="579"/>
      <c r="F182" s="583"/>
      <c r="G182" s="584"/>
      <c r="H182" s="238" t="s">
        <v>373</v>
      </c>
      <c r="I182" s="239" t="str">
        <f>IFERROR(VLOOKUP(I181,'P1'!$B:$AP,41,FALSE),"")</f>
        <v/>
      </c>
      <c r="J182" s="239" t="str">
        <f>IFERROR(VLOOKUP(J181,'P1'!$B:$AP,41,FALSE),"")</f>
        <v/>
      </c>
      <c r="K182" s="239" t="str">
        <f>IFERROR(VLOOKUP(K181,'P1'!$B:$AP,41,FALSE),"")</f>
        <v/>
      </c>
      <c r="L182" s="239" t="str">
        <f>IFERROR(VLOOKUP(L181,'P1'!$B:$AP,41,FALSE),"")</f>
        <v/>
      </c>
      <c r="M182" s="239" t="str">
        <f>IFERROR(VLOOKUP(M181,'P1'!$B:$AP,41,FALSE),"")</f>
        <v/>
      </c>
      <c r="N182" s="239" t="str">
        <f>IFERROR(VLOOKUP(N181,'P1'!$B:$AP,41,FALSE),"")</f>
        <v/>
      </c>
      <c r="O182" s="239" t="str">
        <f>IFERROR(VLOOKUP(O181,'P1'!$B:$AP,41,FALSE),"")</f>
        <v/>
      </c>
      <c r="P182" s="239" t="str">
        <f>IFERROR(VLOOKUP(P181,'P1'!$B:$AP,41,FALSE),"")</f>
        <v/>
      </c>
      <c r="Q182" s="239" t="str">
        <f>IFERROR(VLOOKUP(Q181,'P1'!$B:$AP,41,FALSE),"")</f>
        <v/>
      </c>
      <c r="R182" s="239" t="str">
        <f>IFERROR(VLOOKUP(R181,'P1'!$B:$AP,41,FALSE),"")</f>
        <v/>
      </c>
      <c r="S182" s="239" t="str">
        <f>IFERROR(VLOOKUP(S181,'P1'!$B:$AP,41,FALSE),"")</f>
        <v/>
      </c>
      <c r="T182" s="239" t="str">
        <f>IFERROR(VLOOKUP(T181,'P1'!$B:$AP,41,FALSE),"")</f>
        <v/>
      </c>
      <c r="U182" s="239" t="str">
        <f>IFERROR(VLOOKUP(U181,'P1'!$B:$AP,41,FALSE),"")</f>
        <v/>
      </c>
      <c r="V182" s="239" t="str">
        <f>IFERROR(VLOOKUP(V181,'P1'!$B:$AP,41,FALSE),"")</f>
        <v/>
      </c>
      <c r="W182" s="239" t="str">
        <f>IFERROR(VLOOKUP(W181,'P1'!$B:$AP,41,FALSE),"")</f>
        <v/>
      </c>
      <c r="X182" s="239" t="str">
        <f>IFERROR(VLOOKUP(X181,'P1'!$B:$AP,41,FALSE),"")</f>
        <v/>
      </c>
      <c r="Y182" s="239" t="str">
        <f>IFERROR(VLOOKUP(Y181,'P1'!$B:$AP,41,FALSE),"")</f>
        <v/>
      </c>
      <c r="Z182" s="239" t="str">
        <f>IFERROR(VLOOKUP(Z181,'P1'!$B:$AP,41,FALSE),"")</f>
        <v/>
      </c>
      <c r="AA182" s="239" t="str">
        <f>IFERROR(VLOOKUP(AA181,'P1'!$B:$AP,41,FALSE),"")</f>
        <v/>
      </c>
      <c r="AB182" s="239" t="str">
        <f>IFERROR(VLOOKUP(AB181,'P1'!$B:$AP,41,FALSE),"")</f>
        <v/>
      </c>
      <c r="AC182" s="239" t="str">
        <f>IFERROR(VLOOKUP(AC181,'P1'!$B:$AP,41,FALSE),"")</f>
        <v/>
      </c>
      <c r="AD182" s="239" t="str">
        <f>IFERROR(VLOOKUP(AD181,'P1'!$B:$AP,41,FALSE),"")</f>
        <v/>
      </c>
      <c r="AE182" s="239" t="str">
        <f>IFERROR(VLOOKUP(AE181,'P1'!$B:$AP,41,FALSE),"")</f>
        <v/>
      </c>
      <c r="AF182" s="239" t="str">
        <f>IFERROR(VLOOKUP(AF181,'P1'!$B:$AP,41,FALSE),"")</f>
        <v/>
      </c>
      <c r="AG182" s="239" t="str">
        <f>IFERROR(VLOOKUP(AG181,'P1'!$B:$AP,41,FALSE),"")</f>
        <v/>
      </c>
      <c r="AH182" s="239" t="str">
        <f>IFERROR(VLOOKUP(AH181,'P1'!$B:$AP,41,FALSE),"")</f>
        <v/>
      </c>
      <c r="AI182" s="239" t="str">
        <f>IFERROR(VLOOKUP(AI181,'P1'!$B:$AP,41,FALSE),"")</f>
        <v/>
      </c>
      <c r="AJ182" s="239" t="str">
        <f>IFERROR(VLOOKUP(AJ181,'P1'!$B:$AP,41,FALSE),"")</f>
        <v/>
      </c>
      <c r="AK182" s="239" t="str">
        <f>IFERROR(VLOOKUP(AK181,'P1'!$B:$AP,41,FALSE),"")</f>
        <v/>
      </c>
      <c r="AL182" s="239" t="str">
        <f>IFERROR(VLOOKUP(AL181,'P1'!$B:$AP,41,FALSE),"")</f>
        <v/>
      </c>
      <c r="AM182" s="239" t="str">
        <f>IFERROR(VLOOKUP(AM181,'P1'!$B:$AP,41,FALSE),"")</f>
        <v/>
      </c>
      <c r="AN182" s="588"/>
      <c r="AO182" s="564"/>
      <c r="AP182" s="592"/>
      <c r="AQ182" s="593"/>
      <c r="AR182" s="564"/>
      <c r="AU182" s="486" t="str">
        <f>IFERROR(IF($D181="□",ROUNDDOWN($AO181/$AK$7,1),ROUNDDOWN($AO181/$AK$9,1)),"")</f>
        <v/>
      </c>
      <c r="AV182" s="486" t="str">
        <f>IFERROR(IF($D181="□",ROUNDDOWN($AN181/$AO$7,1),ROUNDDOWN($AN181/$AO$9,1)),"")</f>
        <v/>
      </c>
      <c r="AX182" s="486" t="str">
        <f>IFERROR(IF($D181="□",(VLOOKUP(F181,'[8]ますた君 '!$C:$E,3,FALSE)/($AK$7*4)),(VLOOKUP(F181,'[8]ますた君 '!$C:$E,3,FALSE)/($AK$9*4))),"")</f>
        <v/>
      </c>
      <c r="AY182" s="486" t="str">
        <f>IFERROR(IF($D181="□",(VLOOKUP(F181,'[8]ますた君 '!$C:$E,3,FALSE)/$AO$7),(VLOOKUP(F181,'[8]ますた君 '!$C:$E,3,FALSE)/$AO$9)),"")</f>
        <v/>
      </c>
    </row>
    <row r="183" spans="1:51" ht="12" customHeight="1">
      <c r="A183" s="568"/>
      <c r="B183" s="571"/>
      <c r="C183" s="574"/>
      <c r="D183" s="577"/>
      <c r="E183" s="580"/>
      <c r="F183" s="585"/>
      <c r="G183" s="586"/>
      <c r="H183" s="241" t="s">
        <v>374</v>
      </c>
      <c r="I183" s="243" t="str">
        <f>IFERROR(VLOOKUP(I181,'P1'!$B:$AP,31,FALSE),"")</f>
        <v/>
      </c>
      <c r="J183" s="239" t="str">
        <f>IFERROR(VLOOKUP(J181,'P1'!$B:$AP,31,FALSE),"")</f>
        <v/>
      </c>
      <c r="K183" s="239" t="str">
        <f>IFERROR(VLOOKUP(K181,'P1'!$B:$AP,31,FALSE),"")</f>
        <v/>
      </c>
      <c r="L183" s="239" t="str">
        <f>IFERROR(VLOOKUP(L181,'P1'!$B:$AP,31,FALSE),"")</f>
        <v/>
      </c>
      <c r="M183" s="239" t="str">
        <f>IFERROR(VLOOKUP(M181,'P1'!$B:$AP,31,FALSE),"")</f>
        <v/>
      </c>
      <c r="N183" s="239" t="str">
        <f>IFERROR(VLOOKUP(N181,'P1'!$B:$AP,31,FALSE),"")</f>
        <v/>
      </c>
      <c r="O183" s="239" t="str">
        <f>IFERROR(VLOOKUP(O181,'P1'!$B:$AP,31,FALSE),"")</f>
        <v/>
      </c>
      <c r="P183" s="239" t="str">
        <f>IFERROR(VLOOKUP(P181,'P1'!$B:$AP,31,FALSE),"")</f>
        <v/>
      </c>
      <c r="Q183" s="239" t="str">
        <f>IFERROR(VLOOKUP(Q181,'P1'!$B:$AP,31,FALSE),"")</f>
        <v/>
      </c>
      <c r="R183" s="239" t="str">
        <f>IFERROR(VLOOKUP(R181,'P1'!$B:$AP,31,FALSE),"")</f>
        <v/>
      </c>
      <c r="S183" s="239" t="str">
        <f>IFERROR(VLOOKUP(S181,'P1'!$B:$AP,31,FALSE),"")</f>
        <v/>
      </c>
      <c r="T183" s="239" t="str">
        <f>IFERROR(VLOOKUP(T181,'P1'!$B:$AP,31,FALSE),"")</f>
        <v/>
      </c>
      <c r="U183" s="239" t="str">
        <f>IFERROR(VLOOKUP(U181,'P1'!$B:$AP,31,FALSE),"")</f>
        <v/>
      </c>
      <c r="V183" s="239" t="str">
        <f>IFERROR(VLOOKUP(V181,'P1'!$B:$AP,31,FALSE),"")</f>
        <v/>
      </c>
      <c r="W183" s="239" t="str">
        <f>IFERROR(VLOOKUP(W181,'P1'!$B:$AP,31,FALSE),"")</f>
        <v/>
      </c>
      <c r="X183" s="239" t="str">
        <f>IFERROR(VLOOKUP(X181,'P1'!$B:$AP,31,FALSE),"")</f>
        <v/>
      </c>
      <c r="Y183" s="239" t="str">
        <f>IFERROR(VLOOKUP(Y181,'P1'!$B:$AP,31,FALSE),"")</f>
        <v/>
      </c>
      <c r="Z183" s="239" t="str">
        <f>IFERROR(VLOOKUP(Z181,'P1'!$B:$AP,31,FALSE),"")</f>
        <v/>
      </c>
      <c r="AA183" s="239" t="str">
        <f>IFERROR(VLOOKUP(AA181,'P1'!$B:$AP,31,FALSE),"")</f>
        <v/>
      </c>
      <c r="AB183" s="239" t="str">
        <f>IFERROR(VLOOKUP(AB181,'P1'!$B:$AP,31,FALSE),"")</f>
        <v/>
      </c>
      <c r="AC183" s="239" t="str">
        <f>IFERROR(VLOOKUP(AC181,'P1'!$B:$AP,31,FALSE),"")</f>
        <v/>
      </c>
      <c r="AD183" s="239" t="str">
        <f>IFERROR(VLOOKUP(AD181,'P1'!$B:$AP,31,FALSE),"")</f>
        <v/>
      </c>
      <c r="AE183" s="239" t="str">
        <f>IFERROR(VLOOKUP(AE181,'P1'!$B:$AP,31,FALSE),"")</f>
        <v/>
      </c>
      <c r="AF183" s="239" t="str">
        <f>IFERROR(VLOOKUP(AF181,'P1'!$B:$AP,31,FALSE),"")</f>
        <v/>
      </c>
      <c r="AG183" s="239" t="str">
        <f>IFERROR(VLOOKUP(AG181,'P1'!$B:$AP,31,FALSE),"")</f>
        <v/>
      </c>
      <c r="AH183" s="239" t="str">
        <f>IFERROR(VLOOKUP(AH181,'P1'!$B:$AP,31,FALSE),"")</f>
        <v/>
      </c>
      <c r="AI183" s="239" t="str">
        <f>IFERROR(VLOOKUP(AI181,'P1'!$B:$AP,31,FALSE),"")</f>
        <v/>
      </c>
      <c r="AJ183" s="239" t="str">
        <f>IFERROR(VLOOKUP(AJ181,'P1'!$B:$AP,31,FALSE),"")</f>
        <v/>
      </c>
      <c r="AK183" s="239" t="str">
        <f>IFERROR(VLOOKUP(AK181,'P1'!$B:$AP,31,FALSE),"")</f>
        <v/>
      </c>
      <c r="AL183" s="239" t="str">
        <f>IFERROR(VLOOKUP(AL181,'P1'!$B:$AP,31,FALSE),"")</f>
        <v/>
      </c>
      <c r="AM183" s="239" t="str">
        <f>IFERROR(VLOOKUP(AM181,'P1'!$B:$AP,31,FALSE),"")</f>
        <v/>
      </c>
      <c r="AN183" s="589"/>
      <c r="AO183" s="565"/>
      <c r="AP183" s="594"/>
      <c r="AQ183" s="595"/>
      <c r="AR183" s="565"/>
      <c r="AU183" s="487"/>
      <c r="AV183" s="487"/>
      <c r="AX183" s="487"/>
      <c r="AY183" s="487"/>
    </row>
    <row r="184" spans="1:51" ht="12" customHeight="1">
      <c r="A184" s="566">
        <v>55</v>
      </c>
      <c r="B184" s="569"/>
      <c r="C184" s="572"/>
      <c r="D184" s="575" t="s">
        <v>243</v>
      </c>
      <c r="E184" s="578"/>
      <c r="F184" s="581"/>
      <c r="G184" s="582"/>
      <c r="H184" s="236" t="s">
        <v>368</v>
      </c>
      <c r="I184" s="483"/>
      <c r="J184" s="483"/>
      <c r="K184" s="483"/>
      <c r="L184" s="483"/>
      <c r="M184" s="483"/>
      <c r="N184" s="483"/>
      <c r="O184" s="483"/>
      <c r="P184" s="483"/>
      <c r="Q184" s="483"/>
      <c r="R184" s="483"/>
      <c r="S184" s="483"/>
      <c r="T184" s="483"/>
      <c r="U184" s="483"/>
      <c r="V184" s="483"/>
      <c r="W184" s="483"/>
      <c r="X184" s="483"/>
      <c r="Y184" s="483"/>
      <c r="Z184" s="483"/>
      <c r="AA184" s="483"/>
      <c r="AB184" s="483"/>
      <c r="AC184" s="483"/>
      <c r="AD184" s="483"/>
      <c r="AE184" s="483"/>
      <c r="AF184" s="483"/>
      <c r="AG184" s="483"/>
      <c r="AH184" s="483"/>
      <c r="AI184" s="483"/>
      <c r="AJ184" s="483"/>
      <c r="AK184" s="483"/>
      <c r="AL184" s="483"/>
      <c r="AM184" s="483"/>
      <c r="AN184" s="587">
        <f>+SUM(I185:AM186)</f>
        <v>0</v>
      </c>
      <c r="AO184" s="563">
        <f>IF($AN$4="４週",AN184/4,AN184/(DAY(EOMONTH($I$20,0))/7))</f>
        <v>0</v>
      </c>
      <c r="AP184" s="590"/>
      <c r="AQ184" s="591"/>
      <c r="AR184" s="563" t="str">
        <f>IF(AN173="４週",AU185,AV185)</f>
        <v/>
      </c>
      <c r="AU184" s="485" t="s">
        <v>369</v>
      </c>
      <c r="AV184" s="485" t="s">
        <v>370</v>
      </c>
      <c r="AX184" s="485" t="s">
        <v>371</v>
      </c>
      <c r="AY184" s="485" t="s">
        <v>372</v>
      </c>
    </row>
    <row r="185" spans="1:51" ht="12" customHeight="1">
      <c r="A185" s="567"/>
      <c r="B185" s="570"/>
      <c r="C185" s="573"/>
      <c r="D185" s="576"/>
      <c r="E185" s="579"/>
      <c r="F185" s="583"/>
      <c r="G185" s="584"/>
      <c r="H185" s="238" t="s">
        <v>373</v>
      </c>
      <c r="I185" s="239" t="str">
        <f>IFERROR(VLOOKUP(I184,'P1'!$B:$AP,41,FALSE),"")</f>
        <v/>
      </c>
      <c r="J185" s="239" t="str">
        <f>IFERROR(VLOOKUP(J184,'P1'!$B:$AP,41,FALSE),"")</f>
        <v/>
      </c>
      <c r="K185" s="239" t="str">
        <f>IFERROR(VLOOKUP(K184,'P1'!$B:$AP,41,FALSE),"")</f>
        <v/>
      </c>
      <c r="L185" s="239" t="str">
        <f>IFERROR(VLOOKUP(L184,'P1'!$B:$AP,41,FALSE),"")</f>
        <v/>
      </c>
      <c r="M185" s="239" t="str">
        <f>IFERROR(VLOOKUP(M184,'P1'!$B:$AP,41,FALSE),"")</f>
        <v/>
      </c>
      <c r="N185" s="239" t="str">
        <f>IFERROR(VLOOKUP(N184,'P1'!$B:$AP,41,FALSE),"")</f>
        <v/>
      </c>
      <c r="O185" s="239" t="str">
        <f>IFERROR(VLOOKUP(O184,'P1'!$B:$AP,41,FALSE),"")</f>
        <v/>
      </c>
      <c r="P185" s="239" t="str">
        <f>IFERROR(VLOOKUP(P184,'P1'!$B:$AP,41,FALSE),"")</f>
        <v/>
      </c>
      <c r="Q185" s="239" t="str">
        <f>IFERROR(VLOOKUP(Q184,'P1'!$B:$AP,41,FALSE),"")</f>
        <v/>
      </c>
      <c r="R185" s="239" t="str">
        <f>IFERROR(VLOOKUP(R184,'P1'!$B:$AP,41,FALSE),"")</f>
        <v/>
      </c>
      <c r="S185" s="239" t="str">
        <f>IFERROR(VLOOKUP(S184,'P1'!$B:$AP,41,FALSE),"")</f>
        <v/>
      </c>
      <c r="T185" s="239" t="str">
        <f>IFERROR(VLOOKUP(T184,'P1'!$B:$AP,41,FALSE),"")</f>
        <v/>
      </c>
      <c r="U185" s="239" t="str">
        <f>IFERROR(VLOOKUP(U184,'P1'!$B:$AP,41,FALSE),"")</f>
        <v/>
      </c>
      <c r="V185" s="239" t="str">
        <f>IFERROR(VLOOKUP(V184,'P1'!$B:$AP,41,FALSE),"")</f>
        <v/>
      </c>
      <c r="W185" s="239" t="str">
        <f>IFERROR(VLOOKUP(W184,'P1'!$B:$AP,41,FALSE),"")</f>
        <v/>
      </c>
      <c r="X185" s="239" t="str">
        <f>IFERROR(VLOOKUP(X184,'P1'!$B:$AP,41,FALSE),"")</f>
        <v/>
      </c>
      <c r="Y185" s="239" t="str">
        <f>IFERROR(VLOOKUP(Y184,'P1'!$B:$AP,41,FALSE),"")</f>
        <v/>
      </c>
      <c r="Z185" s="239" t="str">
        <f>IFERROR(VLOOKUP(Z184,'P1'!$B:$AP,41,FALSE),"")</f>
        <v/>
      </c>
      <c r="AA185" s="239" t="str">
        <f>IFERROR(VLOOKUP(AA184,'P1'!$B:$AP,41,FALSE),"")</f>
        <v/>
      </c>
      <c r="AB185" s="239" t="str">
        <f>IFERROR(VLOOKUP(AB184,'P1'!$B:$AP,41,FALSE),"")</f>
        <v/>
      </c>
      <c r="AC185" s="239" t="str">
        <f>IFERROR(VLOOKUP(AC184,'P1'!$B:$AP,41,FALSE),"")</f>
        <v/>
      </c>
      <c r="AD185" s="239" t="str">
        <f>IFERROR(VLOOKUP(AD184,'P1'!$B:$AP,41,FALSE),"")</f>
        <v/>
      </c>
      <c r="AE185" s="239" t="str">
        <f>IFERROR(VLOOKUP(AE184,'P1'!$B:$AP,41,FALSE),"")</f>
        <v/>
      </c>
      <c r="AF185" s="239" t="str">
        <f>IFERROR(VLOOKUP(AF184,'P1'!$B:$AP,41,FALSE),"")</f>
        <v/>
      </c>
      <c r="AG185" s="239" t="str">
        <f>IFERROR(VLOOKUP(AG184,'P1'!$B:$AP,41,FALSE),"")</f>
        <v/>
      </c>
      <c r="AH185" s="239" t="str">
        <f>IFERROR(VLOOKUP(AH184,'P1'!$B:$AP,41,FALSE),"")</f>
        <v/>
      </c>
      <c r="AI185" s="239" t="str">
        <f>IFERROR(VLOOKUP(AI184,'P1'!$B:$AP,41,FALSE),"")</f>
        <v/>
      </c>
      <c r="AJ185" s="239" t="str">
        <f>IFERROR(VLOOKUP(AJ184,'P1'!$B:$AP,41,FALSE),"")</f>
        <v/>
      </c>
      <c r="AK185" s="239" t="str">
        <f>IFERROR(VLOOKUP(AK184,'P1'!$B:$AP,41,FALSE),"")</f>
        <v/>
      </c>
      <c r="AL185" s="239" t="str">
        <f>IFERROR(VLOOKUP(AL184,'P1'!$B:$AP,41,FALSE),"")</f>
        <v/>
      </c>
      <c r="AM185" s="239" t="str">
        <f>IFERROR(VLOOKUP(AM184,'P1'!$B:$AP,41,FALSE),"")</f>
        <v/>
      </c>
      <c r="AN185" s="588"/>
      <c r="AO185" s="564"/>
      <c r="AP185" s="592"/>
      <c r="AQ185" s="593"/>
      <c r="AR185" s="564"/>
      <c r="AU185" s="486" t="str">
        <f>IFERROR(IF($D184="□",ROUNDDOWN($AO184/$AK$7,1),ROUNDDOWN($AO184/$AK$9,1)),"")</f>
        <v/>
      </c>
      <c r="AV185" s="486" t="str">
        <f>IFERROR(IF($D184="□",ROUNDDOWN($AN184/$AO$7,1),ROUNDDOWN($AN184/$AO$9,1)),"")</f>
        <v/>
      </c>
      <c r="AX185" s="486" t="str">
        <f>IFERROR(IF($D184="□",(VLOOKUP(F184,'[8]ますた君 '!$C:$E,3,FALSE)/($AK$7*4)),(VLOOKUP(F184,'[8]ますた君 '!$C:$E,3,FALSE)/($AK$9*4))),"")</f>
        <v/>
      </c>
      <c r="AY185" s="486" t="str">
        <f>IFERROR(IF($D184="□",(VLOOKUP(F184,'[8]ますた君 '!$C:$E,3,FALSE)/$AO$7),(VLOOKUP(F184,'[8]ますた君 '!$C:$E,3,FALSE)/$AO$9)),"")</f>
        <v/>
      </c>
    </row>
    <row r="186" spans="1:51" ht="12" customHeight="1">
      <c r="A186" s="568"/>
      <c r="B186" s="571"/>
      <c r="C186" s="574"/>
      <c r="D186" s="577"/>
      <c r="E186" s="580"/>
      <c r="F186" s="585"/>
      <c r="G186" s="586"/>
      <c r="H186" s="241" t="s">
        <v>374</v>
      </c>
      <c r="I186" s="239" t="str">
        <f>IFERROR(VLOOKUP(I184,'P1'!$B:$AP,31,FALSE),"")</f>
        <v/>
      </c>
      <c r="J186" s="239" t="str">
        <f>IFERROR(VLOOKUP(J184,'P1'!$B:$AP,31,FALSE),"")</f>
        <v/>
      </c>
      <c r="K186" s="239" t="str">
        <f>IFERROR(VLOOKUP(K184,'P1'!$B:$AP,31,FALSE),"")</f>
        <v/>
      </c>
      <c r="L186" s="239" t="str">
        <f>IFERROR(VLOOKUP(L184,'P1'!$B:$AP,31,FALSE),"")</f>
        <v/>
      </c>
      <c r="M186" s="239" t="str">
        <f>IFERROR(VLOOKUP(M184,'P1'!$B:$AP,31,FALSE),"")</f>
        <v/>
      </c>
      <c r="N186" s="239" t="str">
        <f>IFERROR(VLOOKUP(N184,'P1'!$B:$AP,31,FALSE),"")</f>
        <v/>
      </c>
      <c r="O186" s="239" t="str">
        <f>IFERROR(VLOOKUP(O184,'P1'!$B:$AP,31,FALSE),"")</f>
        <v/>
      </c>
      <c r="P186" s="239" t="str">
        <f>IFERROR(VLOOKUP(P184,'P1'!$B:$AP,31,FALSE),"")</f>
        <v/>
      </c>
      <c r="Q186" s="239" t="str">
        <f>IFERROR(VLOOKUP(Q184,'P1'!$B:$AP,31,FALSE),"")</f>
        <v/>
      </c>
      <c r="R186" s="239" t="str">
        <f>IFERROR(VLOOKUP(R184,'P1'!$B:$AP,31,FALSE),"")</f>
        <v/>
      </c>
      <c r="S186" s="239" t="str">
        <f>IFERROR(VLOOKUP(S184,'P1'!$B:$AP,31,FALSE),"")</f>
        <v/>
      </c>
      <c r="T186" s="239" t="str">
        <f>IFERROR(VLOOKUP(T184,'P1'!$B:$AP,31,FALSE),"")</f>
        <v/>
      </c>
      <c r="U186" s="239" t="str">
        <f>IFERROR(VLOOKUP(U184,'P1'!$B:$AP,31,FALSE),"")</f>
        <v/>
      </c>
      <c r="V186" s="239" t="str">
        <f>IFERROR(VLOOKUP(V184,'P1'!$B:$AP,31,FALSE),"")</f>
        <v/>
      </c>
      <c r="W186" s="239" t="str">
        <f>IFERROR(VLOOKUP(W184,'P1'!$B:$AP,31,FALSE),"")</f>
        <v/>
      </c>
      <c r="X186" s="239" t="str">
        <f>IFERROR(VLOOKUP(X184,'P1'!$B:$AP,31,FALSE),"")</f>
        <v/>
      </c>
      <c r="Y186" s="239" t="str">
        <f>IFERROR(VLOOKUP(Y184,'P1'!$B:$AP,31,FALSE),"")</f>
        <v/>
      </c>
      <c r="Z186" s="239" t="str">
        <f>IFERROR(VLOOKUP(Z184,'P1'!$B:$AP,31,FALSE),"")</f>
        <v/>
      </c>
      <c r="AA186" s="239" t="str">
        <f>IFERROR(VLOOKUP(AA184,'P1'!$B:$AP,31,FALSE),"")</f>
        <v/>
      </c>
      <c r="AB186" s="239" t="str">
        <f>IFERROR(VLOOKUP(AB184,'P1'!$B:$AP,31,FALSE),"")</f>
        <v/>
      </c>
      <c r="AC186" s="239" t="str">
        <f>IFERROR(VLOOKUP(AC184,'P1'!$B:$AP,31,FALSE),"")</f>
        <v/>
      </c>
      <c r="AD186" s="239" t="str">
        <f>IFERROR(VLOOKUP(AD184,'P1'!$B:$AP,31,FALSE),"")</f>
        <v/>
      </c>
      <c r="AE186" s="239" t="str">
        <f>IFERROR(VLOOKUP(AE184,'P1'!$B:$AP,31,FALSE),"")</f>
        <v/>
      </c>
      <c r="AF186" s="239" t="str">
        <f>IFERROR(VLOOKUP(AF184,'P1'!$B:$AP,31,FALSE),"")</f>
        <v/>
      </c>
      <c r="AG186" s="239" t="str">
        <f>IFERROR(VLOOKUP(AG184,'P1'!$B:$AP,31,FALSE),"")</f>
        <v/>
      </c>
      <c r="AH186" s="239" t="str">
        <f>IFERROR(VLOOKUP(AH184,'P1'!$B:$AP,31,FALSE),"")</f>
        <v/>
      </c>
      <c r="AI186" s="239" t="str">
        <f>IFERROR(VLOOKUP(AI184,'P1'!$B:$AP,31,FALSE),"")</f>
        <v/>
      </c>
      <c r="AJ186" s="239" t="str">
        <f>IFERROR(VLOOKUP(AJ184,'P1'!$B:$AP,31,FALSE),"")</f>
        <v/>
      </c>
      <c r="AK186" s="239" t="str">
        <f>IFERROR(VLOOKUP(AK184,'P1'!$B:$AP,31,FALSE),"")</f>
        <v/>
      </c>
      <c r="AL186" s="239" t="str">
        <f>IFERROR(VLOOKUP(AL184,'P1'!$B:$AP,31,FALSE),"")</f>
        <v/>
      </c>
      <c r="AM186" s="239" t="str">
        <f>IFERROR(VLOOKUP(AM184,'P1'!$B:$AP,31,FALSE),"")</f>
        <v/>
      </c>
      <c r="AN186" s="589"/>
      <c r="AO186" s="565"/>
      <c r="AP186" s="594"/>
      <c r="AQ186" s="595"/>
      <c r="AR186" s="565"/>
      <c r="AU186" s="487"/>
      <c r="AV186" s="487"/>
      <c r="AX186" s="487"/>
      <c r="AY186" s="487"/>
    </row>
    <row r="187" spans="1:51" ht="12" customHeight="1">
      <c r="A187" s="566">
        <v>56</v>
      </c>
      <c r="B187" s="569"/>
      <c r="C187" s="572"/>
      <c r="D187" s="575" t="s">
        <v>243</v>
      </c>
      <c r="E187" s="578"/>
      <c r="F187" s="581"/>
      <c r="G187" s="582"/>
      <c r="H187" s="236" t="s">
        <v>368</v>
      </c>
      <c r="I187" s="483"/>
      <c r="J187" s="483"/>
      <c r="K187" s="483"/>
      <c r="L187" s="483"/>
      <c r="M187" s="483"/>
      <c r="N187" s="483"/>
      <c r="O187" s="483"/>
      <c r="P187" s="483"/>
      <c r="Q187" s="483"/>
      <c r="R187" s="483"/>
      <c r="S187" s="483"/>
      <c r="T187" s="483"/>
      <c r="U187" s="483"/>
      <c r="V187" s="483"/>
      <c r="W187" s="483"/>
      <c r="X187" s="483"/>
      <c r="Y187" s="483"/>
      <c r="Z187" s="483"/>
      <c r="AA187" s="483"/>
      <c r="AB187" s="483"/>
      <c r="AC187" s="483"/>
      <c r="AD187" s="483"/>
      <c r="AE187" s="483"/>
      <c r="AF187" s="483"/>
      <c r="AG187" s="483"/>
      <c r="AH187" s="483"/>
      <c r="AI187" s="483"/>
      <c r="AJ187" s="483"/>
      <c r="AK187" s="483"/>
      <c r="AL187" s="483"/>
      <c r="AM187" s="483"/>
      <c r="AN187" s="587">
        <f>+SUM(I188:AM189)</f>
        <v>0</v>
      </c>
      <c r="AO187" s="563">
        <f>IF($AN$4="４週",AN187/4,AN187/(DAY(EOMONTH($I$20,0))/7))</f>
        <v>0</v>
      </c>
      <c r="AP187" s="590"/>
      <c r="AQ187" s="591"/>
      <c r="AR187" s="563" t="str">
        <f>IF(AN176="４週",AU188,AV188)</f>
        <v/>
      </c>
      <c r="AU187" s="485" t="s">
        <v>369</v>
      </c>
      <c r="AV187" s="485" t="s">
        <v>370</v>
      </c>
      <c r="AX187" s="485" t="s">
        <v>371</v>
      </c>
      <c r="AY187" s="485" t="s">
        <v>372</v>
      </c>
    </row>
    <row r="188" spans="1:51" ht="12" customHeight="1">
      <c r="A188" s="567"/>
      <c r="B188" s="570"/>
      <c r="C188" s="573"/>
      <c r="D188" s="576"/>
      <c r="E188" s="579"/>
      <c r="F188" s="583"/>
      <c r="G188" s="584"/>
      <c r="H188" s="238" t="s">
        <v>373</v>
      </c>
      <c r="I188" s="239" t="str">
        <f>IFERROR(VLOOKUP(I187,'P1'!$B:$AP,41,FALSE),"")</f>
        <v/>
      </c>
      <c r="J188" s="239" t="str">
        <f>IFERROR(VLOOKUP(J187,'P1'!$B:$AP,41,FALSE),"")</f>
        <v/>
      </c>
      <c r="K188" s="239" t="str">
        <f>IFERROR(VLOOKUP(K187,'P1'!$B:$AP,41,FALSE),"")</f>
        <v/>
      </c>
      <c r="L188" s="239" t="str">
        <f>IFERROR(VLOOKUP(L187,'P1'!$B:$AP,41,FALSE),"")</f>
        <v/>
      </c>
      <c r="M188" s="239" t="str">
        <f>IFERROR(VLOOKUP(M187,'P1'!$B:$AP,41,FALSE),"")</f>
        <v/>
      </c>
      <c r="N188" s="239" t="str">
        <f>IFERROR(VLOOKUP(N187,'P1'!$B:$AP,41,FALSE),"")</f>
        <v/>
      </c>
      <c r="O188" s="239" t="str">
        <f>IFERROR(VLOOKUP(O187,'P1'!$B:$AP,41,FALSE),"")</f>
        <v/>
      </c>
      <c r="P188" s="239" t="str">
        <f>IFERROR(VLOOKUP(P187,'P1'!$B:$AP,41,FALSE),"")</f>
        <v/>
      </c>
      <c r="Q188" s="239" t="str">
        <f>IFERROR(VLOOKUP(Q187,'P1'!$B:$AP,41,FALSE),"")</f>
        <v/>
      </c>
      <c r="R188" s="239" t="str">
        <f>IFERROR(VLOOKUP(R187,'P1'!$B:$AP,41,FALSE),"")</f>
        <v/>
      </c>
      <c r="S188" s="239" t="str">
        <f>IFERROR(VLOOKUP(S187,'P1'!$B:$AP,41,FALSE),"")</f>
        <v/>
      </c>
      <c r="T188" s="239" t="str">
        <f>IFERROR(VLOOKUP(T187,'P1'!$B:$AP,41,FALSE),"")</f>
        <v/>
      </c>
      <c r="U188" s="239" t="str">
        <f>IFERROR(VLOOKUP(U187,'P1'!$B:$AP,41,FALSE),"")</f>
        <v/>
      </c>
      <c r="V188" s="239" t="str">
        <f>IFERROR(VLOOKUP(V187,'P1'!$B:$AP,41,FALSE),"")</f>
        <v/>
      </c>
      <c r="W188" s="239" t="str">
        <f>IFERROR(VLOOKUP(W187,'P1'!$B:$AP,41,FALSE),"")</f>
        <v/>
      </c>
      <c r="X188" s="239" t="str">
        <f>IFERROR(VLOOKUP(X187,'P1'!$B:$AP,41,FALSE),"")</f>
        <v/>
      </c>
      <c r="Y188" s="239" t="str">
        <f>IFERROR(VLOOKUP(Y187,'P1'!$B:$AP,41,FALSE),"")</f>
        <v/>
      </c>
      <c r="Z188" s="239" t="str">
        <f>IFERROR(VLOOKUP(Z187,'P1'!$B:$AP,41,FALSE),"")</f>
        <v/>
      </c>
      <c r="AA188" s="239" t="str">
        <f>IFERROR(VLOOKUP(AA187,'P1'!$B:$AP,41,FALSE),"")</f>
        <v/>
      </c>
      <c r="AB188" s="239" t="str">
        <f>IFERROR(VLOOKUP(AB187,'P1'!$B:$AP,41,FALSE),"")</f>
        <v/>
      </c>
      <c r="AC188" s="239" t="str">
        <f>IFERROR(VLOOKUP(AC187,'P1'!$B:$AP,41,FALSE),"")</f>
        <v/>
      </c>
      <c r="AD188" s="239" t="str">
        <f>IFERROR(VLOOKUP(AD187,'P1'!$B:$AP,41,FALSE),"")</f>
        <v/>
      </c>
      <c r="AE188" s="239" t="str">
        <f>IFERROR(VLOOKUP(AE187,'P1'!$B:$AP,41,FALSE),"")</f>
        <v/>
      </c>
      <c r="AF188" s="239" t="str">
        <f>IFERROR(VLOOKUP(AF187,'P1'!$B:$AP,41,FALSE),"")</f>
        <v/>
      </c>
      <c r="AG188" s="239" t="str">
        <f>IFERROR(VLOOKUP(AG187,'P1'!$B:$AP,41,FALSE),"")</f>
        <v/>
      </c>
      <c r="AH188" s="239" t="str">
        <f>IFERROR(VLOOKUP(AH187,'P1'!$B:$AP,41,FALSE),"")</f>
        <v/>
      </c>
      <c r="AI188" s="239" t="str">
        <f>IFERROR(VLOOKUP(AI187,'P1'!$B:$AP,41,FALSE),"")</f>
        <v/>
      </c>
      <c r="AJ188" s="239" t="str">
        <f>IFERROR(VLOOKUP(AJ187,'P1'!$B:$AP,41,FALSE),"")</f>
        <v/>
      </c>
      <c r="AK188" s="239" t="str">
        <f>IFERROR(VLOOKUP(AK187,'P1'!$B:$AP,41,FALSE),"")</f>
        <v/>
      </c>
      <c r="AL188" s="239" t="str">
        <f>IFERROR(VLOOKUP(AL187,'P1'!$B:$AP,41,FALSE),"")</f>
        <v/>
      </c>
      <c r="AM188" s="239" t="str">
        <f>IFERROR(VLOOKUP(AM187,'P1'!$B:$AP,41,FALSE),"")</f>
        <v/>
      </c>
      <c r="AN188" s="588"/>
      <c r="AO188" s="564"/>
      <c r="AP188" s="592"/>
      <c r="AQ188" s="593"/>
      <c r="AR188" s="564"/>
      <c r="AU188" s="486" t="str">
        <f>IFERROR(IF($D187="□",ROUNDDOWN($AO187/$AK$7,1),ROUNDDOWN($AO187/$AK$9,1)),"")</f>
        <v/>
      </c>
      <c r="AV188" s="486" t="str">
        <f>IFERROR(IF($D187="□",ROUNDDOWN($AN187/$AO$7,1),ROUNDDOWN($AN187/$AO$9,1)),"")</f>
        <v/>
      </c>
      <c r="AX188" s="486" t="str">
        <f>IFERROR(IF($D187="□",(VLOOKUP(F187,'[8]ますた君 '!$C:$E,3,FALSE)/($AK$7*4)),(VLOOKUP(F187,'[8]ますた君 '!$C:$E,3,FALSE)/($AK$9*4))),"")</f>
        <v/>
      </c>
      <c r="AY188" s="486" t="str">
        <f>IFERROR(IF($D187="□",(VLOOKUP(F187,'[8]ますた君 '!$C:$E,3,FALSE)/$AO$7),(VLOOKUP(F187,'[8]ますた君 '!$C:$E,3,FALSE)/$AO$9)),"")</f>
        <v/>
      </c>
    </row>
    <row r="189" spans="1:51" ht="12" customHeight="1">
      <c r="A189" s="568"/>
      <c r="B189" s="571"/>
      <c r="C189" s="574"/>
      <c r="D189" s="577"/>
      <c r="E189" s="580"/>
      <c r="F189" s="585"/>
      <c r="G189" s="586"/>
      <c r="H189" s="241" t="s">
        <v>374</v>
      </c>
      <c r="I189" s="239" t="str">
        <f>IFERROR(VLOOKUP(I187,'P1'!$B:$AP,31,FALSE),"")</f>
        <v/>
      </c>
      <c r="J189" s="239" t="str">
        <f>IFERROR(VLOOKUP(J187,'P1'!$B:$AP,31,FALSE),"")</f>
        <v/>
      </c>
      <c r="K189" s="239" t="str">
        <f>IFERROR(VLOOKUP(K187,'P1'!$B:$AP,31,FALSE),"")</f>
        <v/>
      </c>
      <c r="L189" s="239" t="str">
        <f>IFERROR(VLOOKUP(L187,'P1'!$B:$AP,31,FALSE),"")</f>
        <v/>
      </c>
      <c r="M189" s="239" t="str">
        <f>IFERROR(VLOOKUP(M187,'P1'!$B:$AP,31,FALSE),"")</f>
        <v/>
      </c>
      <c r="N189" s="239" t="str">
        <f>IFERROR(VLOOKUP(N187,'P1'!$B:$AP,31,FALSE),"")</f>
        <v/>
      </c>
      <c r="O189" s="239" t="str">
        <f>IFERROR(VLOOKUP(O187,'P1'!$B:$AP,31,FALSE),"")</f>
        <v/>
      </c>
      <c r="P189" s="239" t="str">
        <f>IFERROR(VLOOKUP(P187,'P1'!$B:$AP,31,FALSE),"")</f>
        <v/>
      </c>
      <c r="Q189" s="239" t="str">
        <f>IFERROR(VLOOKUP(Q187,'P1'!$B:$AP,31,FALSE),"")</f>
        <v/>
      </c>
      <c r="R189" s="239" t="str">
        <f>IFERROR(VLOOKUP(R187,'P1'!$B:$AP,31,FALSE),"")</f>
        <v/>
      </c>
      <c r="S189" s="239" t="str">
        <f>IFERROR(VLOOKUP(S187,'P1'!$B:$AP,31,FALSE),"")</f>
        <v/>
      </c>
      <c r="T189" s="239" t="str">
        <f>IFERROR(VLOOKUP(T187,'P1'!$B:$AP,31,FALSE),"")</f>
        <v/>
      </c>
      <c r="U189" s="239" t="str">
        <f>IFERROR(VLOOKUP(U187,'P1'!$B:$AP,31,FALSE),"")</f>
        <v/>
      </c>
      <c r="V189" s="239" t="str">
        <f>IFERROR(VLOOKUP(V187,'P1'!$B:$AP,31,FALSE),"")</f>
        <v/>
      </c>
      <c r="W189" s="239" t="str">
        <f>IFERROR(VLOOKUP(W187,'P1'!$B:$AP,31,FALSE),"")</f>
        <v/>
      </c>
      <c r="X189" s="239" t="str">
        <f>IFERROR(VLOOKUP(X187,'P1'!$B:$AP,31,FALSE),"")</f>
        <v/>
      </c>
      <c r="Y189" s="239" t="str">
        <f>IFERROR(VLOOKUP(Y187,'P1'!$B:$AP,31,FALSE),"")</f>
        <v/>
      </c>
      <c r="Z189" s="239" t="str">
        <f>IFERROR(VLOOKUP(Z187,'P1'!$B:$AP,31,FALSE),"")</f>
        <v/>
      </c>
      <c r="AA189" s="239" t="str">
        <f>IFERROR(VLOOKUP(AA187,'P1'!$B:$AP,31,FALSE),"")</f>
        <v/>
      </c>
      <c r="AB189" s="239" t="str">
        <f>IFERROR(VLOOKUP(AB187,'P1'!$B:$AP,31,FALSE),"")</f>
        <v/>
      </c>
      <c r="AC189" s="239" t="str">
        <f>IFERROR(VLOOKUP(AC187,'P1'!$B:$AP,31,FALSE),"")</f>
        <v/>
      </c>
      <c r="AD189" s="239" t="str">
        <f>IFERROR(VLOOKUP(AD187,'P1'!$B:$AP,31,FALSE),"")</f>
        <v/>
      </c>
      <c r="AE189" s="239" t="str">
        <f>IFERROR(VLOOKUP(AE187,'P1'!$B:$AP,31,FALSE),"")</f>
        <v/>
      </c>
      <c r="AF189" s="239" t="str">
        <f>IFERROR(VLOOKUP(AF187,'P1'!$B:$AP,31,FALSE),"")</f>
        <v/>
      </c>
      <c r="AG189" s="239" t="str">
        <f>IFERROR(VLOOKUP(AG187,'P1'!$B:$AP,31,FALSE),"")</f>
        <v/>
      </c>
      <c r="AH189" s="239" t="str">
        <f>IFERROR(VLOOKUP(AH187,'P1'!$B:$AP,31,FALSE),"")</f>
        <v/>
      </c>
      <c r="AI189" s="239" t="str">
        <f>IFERROR(VLOOKUP(AI187,'P1'!$B:$AP,31,FALSE),"")</f>
        <v/>
      </c>
      <c r="AJ189" s="239" t="str">
        <f>IFERROR(VLOOKUP(AJ187,'P1'!$B:$AP,31,FALSE),"")</f>
        <v/>
      </c>
      <c r="AK189" s="239" t="str">
        <f>IFERROR(VLOOKUP(AK187,'P1'!$B:$AP,31,FALSE),"")</f>
        <v/>
      </c>
      <c r="AL189" s="239" t="str">
        <f>IFERROR(VLOOKUP(AL187,'P1'!$B:$AP,31,FALSE),"")</f>
        <v/>
      </c>
      <c r="AM189" s="239" t="str">
        <f>IFERROR(VLOOKUP(AM187,'P1'!$B:$AP,31,FALSE),"")</f>
        <v/>
      </c>
      <c r="AN189" s="589"/>
      <c r="AO189" s="565"/>
      <c r="AP189" s="594"/>
      <c r="AQ189" s="595"/>
      <c r="AR189" s="565"/>
      <c r="AU189" s="487"/>
      <c r="AV189" s="487"/>
      <c r="AX189" s="487"/>
      <c r="AY189" s="487"/>
    </row>
    <row r="190" spans="1:51" ht="12" customHeight="1">
      <c r="A190" s="566">
        <v>57</v>
      </c>
      <c r="B190" s="569"/>
      <c r="C190" s="596"/>
      <c r="D190" s="575" t="s">
        <v>243</v>
      </c>
      <c r="E190" s="578"/>
      <c r="F190" s="581"/>
      <c r="G190" s="582"/>
      <c r="H190" s="236" t="s">
        <v>368</v>
      </c>
      <c r="I190" s="483"/>
      <c r="J190" s="483"/>
      <c r="K190" s="483"/>
      <c r="L190" s="483"/>
      <c r="M190" s="483"/>
      <c r="N190" s="483"/>
      <c r="O190" s="483"/>
      <c r="P190" s="483"/>
      <c r="Q190" s="483"/>
      <c r="R190" s="483"/>
      <c r="S190" s="483"/>
      <c r="T190" s="483"/>
      <c r="U190" s="483"/>
      <c r="V190" s="483"/>
      <c r="W190" s="483"/>
      <c r="X190" s="483"/>
      <c r="Y190" s="483"/>
      <c r="Z190" s="483"/>
      <c r="AA190" s="483"/>
      <c r="AB190" s="483"/>
      <c r="AC190" s="483"/>
      <c r="AD190" s="483"/>
      <c r="AE190" s="483"/>
      <c r="AF190" s="483"/>
      <c r="AG190" s="483"/>
      <c r="AH190" s="483"/>
      <c r="AI190" s="483"/>
      <c r="AJ190" s="483"/>
      <c r="AK190" s="483"/>
      <c r="AL190" s="483"/>
      <c r="AM190" s="483"/>
      <c r="AN190" s="587">
        <f>+SUM(I191:AM192)</f>
        <v>0</v>
      </c>
      <c r="AO190" s="563">
        <f>IF($AN$4="４週",AN190/4,AN190/(DAY(EOMONTH($I$20,0))/7))</f>
        <v>0</v>
      </c>
      <c r="AP190" s="590"/>
      <c r="AQ190" s="591"/>
      <c r="AR190" s="563" t="str">
        <f>IF(AN179="４週",AU191,AV191)</f>
        <v/>
      </c>
      <c r="AU190" s="485" t="s">
        <v>369</v>
      </c>
      <c r="AV190" s="485" t="s">
        <v>370</v>
      </c>
      <c r="AX190" s="485" t="s">
        <v>371</v>
      </c>
      <c r="AY190" s="485" t="s">
        <v>372</v>
      </c>
    </row>
    <row r="191" spans="1:51" ht="12" customHeight="1">
      <c r="A191" s="567"/>
      <c r="B191" s="570"/>
      <c r="C191" s="597"/>
      <c r="D191" s="576"/>
      <c r="E191" s="579"/>
      <c r="F191" s="583"/>
      <c r="G191" s="584"/>
      <c r="H191" s="238" t="s">
        <v>373</v>
      </c>
      <c r="I191" s="239" t="str">
        <f>IFERROR(VLOOKUP(I190,'P1'!$B:$AP,41,FALSE),"")</f>
        <v/>
      </c>
      <c r="J191" s="239" t="str">
        <f>IFERROR(VLOOKUP(J190,'P1'!$B:$AP,41,FALSE),"")</f>
        <v/>
      </c>
      <c r="K191" s="239" t="str">
        <f>IFERROR(VLOOKUP(K190,'P1'!$B:$AP,41,FALSE),"")</f>
        <v/>
      </c>
      <c r="L191" s="239" t="str">
        <f>IFERROR(VLOOKUP(L190,'P1'!$B:$AP,41,FALSE),"")</f>
        <v/>
      </c>
      <c r="M191" s="239" t="str">
        <f>IFERROR(VLOOKUP(M190,'P1'!$B:$AP,41,FALSE),"")</f>
        <v/>
      </c>
      <c r="N191" s="239" t="str">
        <f>IFERROR(VLOOKUP(N190,'P1'!$B:$AP,41,FALSE),"")</f>
        <v/>
      </c>
      <c r="O191" s="239" t="str">
        <f>IFERROR(VLOOKUP(O190,'P1'!$B:$AP,41,FALSE),"")</f>
        <v/>
      </c>
      <c r="P191" s="239" t="str">
        <f>IFERROR(VLOOKUP(P190,'P1'!$B:$AP,41,FALSE),"")</f>
        <v/>
      </c>
      <c r="Q191" s="239" t="str">
        <f>IFERROR(VLOOKUP(Q190,'P1'!$B:$AP,41,FALSE),"")</f>
        <v/>
      </c>
      <c r="R191" s="239" t="str">
        <f>IFERROR(VLOOKUP(R190,'P1'!$B:$AP,41,FALSE),"")</f>
        <v/>
      </c>
      <c r="S191" s="239" t="str">
        <f>IFERROR(VLOOKUP(S190,'P1'!$B:$AP,41,FALSE),"")</f>
        <v/>
      </c>
      <c r="T191" s="239" t="str">
        <f>IFERROR(VLOOKUP(T190,'P1'!$B:$AP,41,FALSE),"")</f>
        <v/>
      </c>
      <c r="U191" s="239" t="str">
        <f>IFERROR(VLOOKUP(U190,'P1'!$B:$AP,41,FALSE),"")</f>
        <v/>
      </c>
      <c r="V191" s="239" t="str">
        <f>IFERROR(VLOOKUP(V190,'P1'!$B:$AP,41,FALSE),"")</f>
        <v/>
      </c>
      <c r="W191" s="239" t="str">
        <f>IFERROR(VLOOKUP(W190,'P1'!$B:$AP,41,FALSE),"")</f>
        <v/>
      </c>
      <c r="X191" s="239" t="str">
        <f>IFERROR(VLOOKUP(X190,'P1'!$B:$AP,41,FALSE),"")</f>
        <v/>
      </c>
      <c r="Y191" s="239" t="str">
        <f>IFERROR(VLOOKUP(Y190,'P1'!$B:$AP,41,FALSE),"")</f>
        <v/>
      </c>
      <c r="Z191" s="239" t="str">
        <f>IFERROR(VLOOKUP(Z190,'P1'!$B:$AP,41,FALSE),"")</f>
        <v/>
      </c>
      <c r="AA191" s="239" t="str">
        <f>IFERROR(VLOOKUP(AA190,'P1'!$B:$AP,41,FALSE),"")</f>
        <v/>
      </c>
      <c r="AB191" s="239" t="str">
        <f>IFERROR(VLOOKUP(AB190,'P1'!$B:$AP,41,FALSE),"")</f>
        <v/>
      </c>
      <c r="AC191" s="239" t="str">
        <f>IFERROR(VLOOKUP(AC190,'P1'!$B:$AP,41,FALSE),"")</f>
        <v/>
      </c>
      <c r="AD191" s="239" t="str">
        <f>IFERROR(VLOOKUP(AD190,'P1'!$B:$AP,41,FALSE),"")</f>
        <v/>
      </c>
      <c r="AE191" s="239" t="str">
        <f>IFERROR(VLOOKUP(AE190,'P1'!$B:$AP,41,FALSE),"")</f>
        <v/>
      </c>
      <c r="AF191" s="239" t="str">
        <f>IFERROR(VLOOKUP(AF190,'P1'!$B:$AP,41,FALSE),"")</f>
        <v/>
      </c>
      <c r="AG191" s="239" t="str">
        <f>IFERROR(VLOOKUP(AG190,'P1'!$B:$AP,41,FALSE),"")</f>
        <v/>
      </c>
      <c r="AH191" s="239" t="str">
        <f>IFERROR(VLOOKUP(AH190,'P1'!$B:$AP,41,FALSE),"")</f>
        <v/>
      </c>
      <c r="AI191" s="239" t="str">
        <f>IFERROR(VLOOKUP(AI190,'P1'!$B:$AP,41,FALSE),"")</f>
        <v/>
      </c>
      <c r="AJ191" s="239" t="str">
        <f>IFERROR(VLOOKUP(AJ190,'P1'!$B:$AP,41,FALSE),"")</f>
        <v/>
      </c>
      <c r="AK191" s="239" t="str">
        <f>IFERROR(VLOOKUP(AK190,'P1'!$B:$AP,41,FALSE),"")</f>
        <v/>
      </c>
      <c r="AL191" s="239" t="str">
        <f>IFERROR(VLOOKUP(AL190,'P1'!$B:$AP,41,FALSE),"")</f>
        <v/>
      </c>
      <c r="AM191" s="239" t="str">
        <f>IFERROR(VLOOKUP(AM190,'P1'!$B:$AP,41,FALSE),"")</f>
        <v/>
      </c>
      <c r="AN191" s="588"/>
      <c r="AO191" s="564"/>
      <c r="AP191" s="592"/>
      <c r="AQ191" s="593"/>
      <c r="AR191" s="564"/>
      <c r="AU191" s="486" t="str">
        <f>IFERROR(IF($D190="□",ROUNDDOWN($AO190/$AK$7,1),ROUNDDOWN($AO190/$AK$9,1)),"")</f>
        <v/>
      </c>
      <c r="AV191" s="486" t="str">
        <f>IFERROR(IF($D190="□",ROUNDDOWN($AN190/$AO$7,1),ROUNDDOWN($AN190/$AO$9,1)),"")</f>
        <v/>
      </c>
      <c r="AX191" s="486" t="str">
        <f>IFERROR(IF($D190="□",(VLOOKUP(F190,'[8]ますた君 '!$C:$E,3,FALSE)/($AK$7*4)),(VLOOKUP(F190,'[8]ますた君 '!$C:$E,3,FALSE)/($AK$9*4))),"")</f>
        <v/>
      </c>
      <c r="AY191" s="486" t="str">
        <f>IFERROR(IF($D190="□",(VLOOKUP(F190,'[8]ますた君 '!$C:$E,3,FALSE)/$AO$7),(VLOOKUP(F190,'[8]ますた君 '!$C:$E,3,FALSE)/$AO$9)),"")</f>
        <v/>
      </c>
    </row>
    <row r="192" spans="1:51" ht="12" customHeight="1">
      <c r="A192" s="568"/>
      <c r="B192" s="571"/>
      <c r="C192" s="598"/>
      <c r="D192" s="577"/>
      <c r="E192" s="580"/>
      <c r="F192" s="585"/>
      <c r="G192" s="586"/>
      <c r="H192" s="241" t="s">
        <v>374</v>
      </c>
      <c r="I192" s="239" t="str">
        <f>IFERROR(VLOOKUP(I190,'P1'!$B:$AP,31,FALSE),"")</f>
        <v/>
      </c>
      <c r="J192" s="239" t="str">
        <f>IFERROR(VLOOKUP(J190,'P1'!$B:$AP,31,FALSE),"")</f>
        <v/>
      </c>
      <c r="K192" s="239" t="str">
        <f>IFERROR(VLOOKUP(K190,'P1'!$B:$AP,31,FALSE),"")</f>
        <v/>
      </c>
      <c r="L192" s="239" t="str">
        <f>IFERROR(VLOOKUP(L190,'P1'!$B:$AP,31,FALSE),"")</f>
        <v/>
      </c>
      <c r="M192" s="239" t="str">
        <f>IFERROR(VLOOKUP(M190,'P1'!$B:$AP,31,FALSE),"")</f>
        <v/>
      </c>
      <c r="N192" s="239" t="str">
        <f>IFERROR(VLOOKUP(N190,'P1'!$B:$AP,31,FALSE),"")</f>
        <v/>
      </c>
      <c r="O192" s="239" t="str">
        <f>IFERROR(VLOOKUP(O190,'P1'!$B:$AP,31,FALSE),"")</f>
        <v/>
      </c>
      <c r="P192" s="239" t="str">
        <f>IFERROR(VLOOKUP(P190,'P1'!$B:$AP,31,FALSE),"")</f>
        <v/>
      </c>
      <c r="Q192" s="239" t="str">
        <f>IFERROR(VLOOKUP(Q190,'P1'!$B:$AP,31,FALSE),"")</f>
        <v/>
      </c>
      <c r="R192" s="239" t="str">
        <f>IFERROR(VLOOKUP(R190,'P1'!$B:$AP,31,FALSE),"")</f>
        <v/>
      </c>
      <c r="S192" s="239" t="str">
        <f>IFERROR(VLOOKUP(S190,'P1'!$B:$AP,31,FALSE),"")</f>
        <v/>
      </c>
      <c r="T192" s="239" t="str">
        <f>IFERROR(VLOOKUP(T190,'P1'!$B:$AP,31,FALSE),"")</f>
        <v/>
      </c>
      <c r="U192" s="239" t="str">
        <f>IFERROR(VLOOKUP(U190,'P1'!$B:$AP,31,FALSE),"")</f>
        <v/>
      </c>
      <c r="V192" s="239" t="str">
        <f>IFERROR(VLOOKUP(V190,'P1'!$B:$AP,31,FALSE),"")</f>
        <v/>
      </c>
      <c r="W192" s="239" t="str">
        <f>IFERROR(VLOOKUP(W190,'P1'!$B:$AP,31,FALSE),"")</f>
        <v/>
      </c>
      <c r="X192" s="239" t="str">
        <f>IFERROR(VLOOKUP(X190,'P1'!$B:$AP,31,FALSE),"")</f>
        <v/>
      </c>
      <c r="Y192" s="239" t="str">
        <f>IFERROR(VLOOKUP(Y190,'P1'!$B:$AP,31,FALSE),"")</f>
        <v/>
      </c>
      <c r="Z192" s="239" t="str">
        <f>IFERROR(VLOOKUP(Z190,'P1'!$B:$AP,31,FALSE),"")</f>
        <v/>
      </c>
      <c r="AA192" s="239" t="str">
        <f>IFERROR(VLOOKUP(AA190,'P1'!$B:$AP,31,FALSE),"")</f>
        <v/>
      </c>
      <c r="AB192" s="239" t="str">
        <f>IFERROR(VLOOKUP(AB190,'P1'!$B:$AP,31,FALSE),"")</f>
        <v/>
      </c>
      <c r="AC192" s="239" t="str">
        <f>IFERROR(VLOOKUP(AC190,'P1'!$B:$AP,31,FALSE),"")</f>
        <v/>
      </c>
      <c r="AD192" s="239" t="str">
        <f>IFERROR(VLOOKUP(AD190,'P1'!$B:$AP,31,FALSE),"")</f>
        <v/>
      </c>
      <c r="AE192" s="239" t="str">
        <f>IFERROR(VLOOKUP(AE190,'P1'!$B:$AP,31,FALSE),"")</f>
        <v/>
      </c>
      <c r="AF192" s="239" t="str">
        <f>IFERROR(VLOOKUP(AF190,'P1'!$B:$AP,31,FALSE),"")</f>
        <v/>
      </c>
      <c r="AG192" s="239" t="str">
        <f>IFERROR(VLOOKUP(AG190,'P1'!$B:$AP,31,FALSE),"")</f>
        <v/>
      </c>
      <c r="AH192" s="239" t="str">
        <f>IFERROR(VLOOKUP(AH190,'P1'!$B:$AP,31,FALSE),"")</f>
        <v/>
      </c>
      <c r="AI192" s="239" t="str">
        <f>IFERROR(VLOOKUP(AI190,'P1'!$B:$AP,31,FALSE),"")</f>
        <v/>
      </c>
      <c r="AJ192" s="239" t="str">
        <f>IFERROR(VLOOKUP(AJ190,'P1'!$B:$AP,31,FALSE),"")</f>
        <v/>
      </c>
      <c r="AK192" s="239" t="str">
        <f>IFERROR(VLOOKUP(AK190,'P1'!$B:$AP,31,FALSE),"")</f>
        <v/>
      </c>
      <c r="AL192" s="239" t="str">
        <f>IFERROR(VLOOKUP(AL190,'P1'!$B:$AP,31,FALSE),"")</f>
        <v/>
      </c>
      <c r="AM192" s="239" t="str">
        <f>IFERROR(VLOOKUP(AM190,'P1'!$B:$AP,31,FALSE),"")</f>
        <v/>
      </c>
      <c r="AN192" s="589"/>
      <c r="AO192" s="565"/>
      <c r="AP192" s="594"/>
      <c r="AQ192" s="595"/>
      <c r="AR192" s="565"/>
      <c r="AU192" s="487"/>
      <c r="AV192" s="487"/>
      <c r="AX192" s="487"/>
      <c r="AY192" s="487"/>
    </row>
    <row r="193" spans="1:51" ht="12" customHeight="1">
      <c r="A193" s="566">
        <v>58</v>
      </c>
      <c r="B193" s="569"/>
      <c r="C193" s="572"/>
      <c r="D193" s="575" t="s">
        <v>243</v>
      </c>
      <c r="E193" s="578"/>
      <c r="F193" s="581"/>
      <c r="G193" s="582"/>
      <c r="H193" s="236" t="s">
        <v>368</v>
      </c>
      <c r="I193" s="483"/>
      <c r="J193" s="483"/>
      <c r="K193" s="483"/>
      <c r="L193" s="483"/>
      <c r="M193" s="483"/>
      <c r="N193" s="483"/>
      <c r="O193" s="483"/>
      <c r="P193" s="483"/>
      <c r="Q193" s="483"/>
      <c r="R193" s="483"/>
      <c r="S193" s="483"/>
      <c r="T193" s="483"/>
      <c r="U193" s="483"/>
      <c r="V193" s="483"/>
      <c r="W193" s="483"/>
      <c r="X193" s="483"/>
      <c r="Y193" s="483"/>
      <c r="Z193" s="483"/>
      <c r="AA193" s="483"/>
      <c r="AB193" s="483"/>
      <c r="AC193" s="483"/>
      <c r="AD193" s="483"/>
      <c r="AE193" s="483"/>
      <c r="AF193" s="483"/>
      <c r="AG193" s="483"/>
      <c r="AH193" s="483"/>
      <c r="AI193" s="483"/>
      <c r="AJ193" s="483"/>
      <c r="AK193" s="483"/>
      <c r="AL193" s="483"/>
      <c r="AM193" s="483"/>
      <c r="AN193" s="587">
        <f>+SUM(I194:AM195)</f>
        <v>0</v>
      </c>
      <c r="AO193" s="563">
        <f>IF($AN$4="４週",AN193/4,AN193/(DAY(EOMONTH($I$20,0))/7))</f>
        <v>0</v>
      </c>
      <c r="AP193" s="590"/>
      <c r="AQ193" s="591"/>
      <c r="AR193" s="563" t="str">
        <f>IF(AN182="４週",AU194,AV194)</f>
        <v/>
      </c>
      <c r="AU193" s="485" t="s">
        <v>369</v>
      </c>
      <c r="AV193" s="485" t="s">
        <v>370</v>
      </c>
      <c r="AX193" s="485" t="s">
        <v>371</v>
      </c>
      <c r="AY193" s="485" t="s">
        <v>372</v>
      </c>
    </row>
    <row r="194" spans="1:51" ht="12" customHeight="1">
      <c r="A194" s="567"/>
      <c r="B194" s="570"/>
      <c r="C194" s="573"/>
      <c r="D194" s="576"/>
      <c r="E194" s="579"/>
      <c r="F194" s="583"/>
      <c r="G194" s="584"/>
      <c r="H194" s="238" t="s">
        <v>373</v>
      </c>
      <c r="I194" s="239" t="str">
        <f>IFERROR(VLOOKUP(I193,'P1'!$B:$AP,41,FALSE),"")</f>
        <v/>
      </c>
      <c r="J194" s="239" t="str">
        <f>IFERROR(VLOOKUP(J193,'P1'!$B:$AP,41,FALSE),"")</f>
        <v/>
      </c>
      <c r="K194" s="239" t="str">
        <f>IFERROR(VLOOKUP(K193,'P1'!$B:$AP,41,FALSE),"")</f>
        <v/>
      </c>
      <c r="L194" s="239" t="str">
        <f>IFERROR(VLOOKUP(L193,'P1'!$B:$AP,41,FALSE),"")</f>
        <v/>
      </c>
      <c r="M194" s="239" t="str">
        <f>IFERROR(VLOOKUP(M193,'P1'!$B:$AP,41,FALSE),"")</f>
        <v/>
      </c>
      <c r="N194" s="239" t="str">
        <f>IFERROR(VLOOKUP(N193,'P1'!$B:$AP,41,FALSE),"")</f>
        <v/>
      </c>
      <c r="O194" s="239" t="str">
        <f>IFERROR(VLOOKUP(O193,'P1'!$B:$AP,41,FALSE),"")</f>
        <v/>
      </c>
      <c r="P194" s="239" t="str">
        <f>IFERROR(VLOOKUP(P193,'P1'!$B:$AP,41,FALSE),"")</f>
        <v/>
      </c>
      <c r="Q194" s="239" t="str">
        <f>IFERROR(VLOOKUP(Q193,'P1'!$B:$AP,41,FALSE),"")</f>
        <v/>
      </c>
      <c r="R194" s="239" t="str">
        <f>IFERROR(VLOOKUP(R193,'P1'!$B:$AP,41,FALSE),"")</f>
        <v/>
      </c>
      <c r="S194" s="239" t="str">
        <f>IFERROR(VLOOKUP(S193,'P1'!$B:$AP,41,FALSE),"")</f>
        <v/>
      </c>
      <c r="T194" s="239" t="str">
        <f>IFERROR(VLOOKUP(T193,'P1'!$B:$AP,41,FALSE),"")</f>
        <v/>
      </c>
      <c r="U194" s="239" t="str">
        <f>IFERROR(VLOOKUP(U193,'P1'!$B:$AP,41,FALSE),"")</f>
        <v/>
      </c>
      <c r="V194" s="239" t="str">
        <f>IFERROR(VLOOKUP(V193,'P1'!$B:$AP,41,FALSE),"")</f>
        <v/>
      </c>
      <c r="W194" s="239" t="str">
        <f>IFERROR(VLOOKUP(W193,'P1'!$B:$AP,41,FALSE),"")</f>
        <v/>
      </c>
      <c r="X194" s="239" t="str">
        <f>IFERROR(VLOOKUP(X193,'P1'!$B:$AP,41,FALSE),"")</f>
        <v/>
      </c>
      <c r="Y194" s="239" t="str">
        <f>IFERROR(VLOOKUP(Y193,'P1'!$B:$AP,41,FALSE),"")</f>
        <v/>
      </c>
      <c r="Z194" s="239" t="str">
        <f>IFERROR(VLOOKUP(Z193,'P1'!$B:$AP,41,FALSE),"")</f>
        <v/>
      </c>
      <c r="AA194" s="239" t="str">
        <f>IFERROR(VLOOKUP(AA193,'P1'!$B:$AP,41,FALSE),"")</f>
        <v/>
      </c>
      <c r="AB194" s="239" t="str">
        <f>IFERROR(VLOOKUP(AB193,'P1'!$B:$AP,41,FALSE),"")</f>
        <v/>
      </c>
      <c r="AC194" s="239" t="str">
        <f>IFERROR(VLOOKUP(AC193,'P1'!$B:$AP,41,FALSE),"")</f>
        <v/>
      </c>
      <c r="AD194" s="239" t="str">
        <f>IFERROR(VLOOKUP(AD193,'P1'!$B:$AP,41,FALSE),"")</f>
        <v/>
      </c>
      <c r="AE194" s="239" t="str">
        <f>IFERROR(VLOOKUP(AE193,'P1'!$B:$AP,41,FALSE),"")</f>
        <v/>
      </c>
      <c r="AF194" s="239" t="str">
        <f>IFERROR(VLOOKUP(AF193,'P1'!$B:$AP,41,FALSE),"")</f>
        <v/>
      </c>
      <c r="AG194" s="239" t="str">
        <f>IFERROR(VLOOKUP(AG193,'P1'!$B:$AP,41,FALSE),"")</f>
        <v/>
      </c>
      <c r="AH194" s="239" t="str">
        <f>IFERROR(VLOOKUP(AH193,'P1'!$B:$AP,41,FALSE),"")</f>
        <v/>
      </c>
      <c r="AI194" s="239" t="str">
        <f>IFERROR(VLOOKUP(AI193,'P1'!$B:$AP,41,FALSE),"")</f>
        <v/>
      </c>
      <c r="AJ194" s="239" t="str">
        <f>IFERROR(VLOOKUP(AJ193,'P1'!$B:$AP,41,FALSE),"")</f>
        <v/>
      </c>
      <c r="AK194" s="239" t="str">
        <f>IFERROR(VLOOKUP(AK193,'P1'!$B:$AP,41,FALSE),"")</f>
        <v/>
      </c>
      <c r="AL194" s="239" t="str">
        <f>IFERROR(VLOOKUP(AL193,'P1'!$B:$AP,41,FALSE),"")</f>
        <v/>
      </c>
      <c r="AM194" s="239" t="str">
        <f>IFERROR(VLOOKUP(AM193,'P1'!$B:$AP,41,FALSE),"")</f>
        <v/>
      </c>
      <c r="AN194" s="588"/>
      <c r="AO194" s="564"/>
      <c r="AP194" s="592"/>
      <c r="AQ194" s="593"/>
      <c r="AR194" s="564"/>
      <c r="AU194" s="486" t="str">
        <f>IFERROR(IF($D193="□",ROUNDDOWN($AO193/$AK$7,1),ROUNDDOWN($AO193/$AK$9,1)),"")</f>
        <v/>
      </c>
      <c r="AV194" s="486" t="str">
        <f>IFERROR(IF($D193="□",ROUNDDOWN($AN193/$AO$7,1),ROUNDDOWN($AN193/$AO$9,1)),"")</f>
        <v/>
      </c>
      <c r="AX194" s="486" t="str">
        <f>IFERROR(IF($D193="□",(VLOOKUP(F193,'[8]ますた君 '!$C:$E,3,FALSE)/($AK$7*4)),(VLOOKUP(F193,'[8]ますた君 '!$C:$E,3,FALSE)/($AK$9*4))),"")</f>
        <v/>
      </c>
      <c r="AY194" s="486" t="str">
        <f>IFERROR(IF($D193="□",(VLOOKUP(F193,'[8]ますた君 '!$C:$E,3,FALSE)/$AO$7),(VLOOKUP(F193,'[8]ますた君 '!$C:$E,3,FALSE)/$AO$9)),"")</f>
        <v/>
      </c>
    </row>
    <row r="195" spans="1:51" ht="12" customHeight="1">
      <c r="A195" s="568"/>
      <c r="B195" s="571"/>
      <c r="C195" s="574"/>
      <c r="D195" s="577"/>
      <c r="E195" s="580"/>
      <c r="F195" s="585"/>
      <c r="G195" s="586"/>
      <c r="H195" s="241" t="s">
        <v>374</v>
      </c>
      <c r="I195" s="239" t="str">
        <f>IFERROR(VLOOKUP(I193,'P1'!$B:$AP,31,FALSE),"")</f>
        <v/>
      </c>
      <c r="J195" s="239" t="str">
        <f>IFERROR(VLOOKUP(J193,'P1'!$B:$AP,31,FALSE),"")</f>
        <v/>
      </c>
      <c r="K195" s="239" t="str">
        <f>IFERROR(VLOOKUP(K193,'P1'!$B:$AP,31,FALSE),"")</f>
        <v/>
      </c>
      <c r="L195" s="239" t="str">
        <f>IFERROR(VLOOKUP(L193,'P1'!$B:$AP,31,FALSE),"")</f>
        <v/>
      </c>
      <c r="M195" s="239" t="str">
        <f>IFERROR(VLOOKUP(M193,'P1'!$B:$AP,31,FALSE),"")</f>
        <v/>
      </c>
      <c r="N195" s="239" t="str">
        <f>IFERROR(VLOOKUP(N193,'P1'!$B:$AP,31,FALSE),"")</f>
        <v/>
      </c>
      <c r="O195" s="239" t="str">
        <f>IFERROR(VLOOKUP(O193,'P1'!$B:$AP,31,FALSE),"")</f>
        <v/>
      </c>
      <c r="P195" s="239" t="str">
        <f>IFERROR(VLOOKUP(P193,'P1'!$B:$AP,31,FALSE),"")</f>
        <v/>
      </c>
      <c r="Q195" s="239" t="str">
        <f>IFERROR(VLOOKUP(Q193,'P1'!$B:$AP,31,FALSE),"")</f>
        <v/>
      </c>
      <c r="R195" s="239" t="str">
        <f>IFERROR(VLOOKUP(R193,'P1'!$B:$AP,31,FALSE),"")</f>
        <v/>
      </c>
      <c r="S195" s="239" t="str">
        <f>IFERROR(VLOOKUP(S193,'P1'!$B:$AP,31,FALSE),"")</f>
        <v/>
      </c>
      <c r="T195" s="239" t="str">
        <f>IFERROR(VLOOKUP(T193,'P1'!$B:$AP,31,FALSE),"")</f>
        <v/>
      </c>
      <c r="U195" s="239" t="str">
        <f>IFERROR(VLOOKUP(U193,'P1'!$B:$AP,31,FALSE),"")</f>
        <v/>
      </c>
      <c r="V195" s="239" t="str">
        <f>IFERROR(VLOOKUP(V193,'P1'!$B:$AP,31,FALSE),"")</f>
        <v/>
      </c>
      <c r="W195" s="239" t="str">
        <f>IFERROR(VLOOKUP(W193,'P1'!$B:$AP,31,FALSE),"")</f>
        <v/>
      </c>
      <c r="X195" s="239" t="str">
        <f>IFERROR(VLOOKUP(X193,'P1'!$B:$AP,31,FALSE),"")</f>
        <v/>
      </c>
      <c r="Y195" s="239" t="str">
        <f>IFERROR(VLOOKUP(Y193,'P1'!$B:$AP,31,FALSE),"")</f>
        <v/>
      </c>
      <c r="Z195" s="239" t="str">
        <f>IFERROR(VLOOKUP(Z193,'P1'!$B:$AP,31,FALSE),"")</f>
        <v/>
      </c>
      <c r="AA195" s="239" t="str">
        <f>IFERROR(VLOOKUP(AA193,'P1'!$B:$AP,31,FALSE),"")</f>
        <v/>
      </c>
      <c r="AB195" s="239" t="str">
        <f>IFERROR(VLOOKUP(AB193,'P1'!$B:$AP,31,FALSE),"")</f>
        <v/>
      </c>
      <c r="AC195" s="239" t="str">
        <f>IFERROR(VLOOKUP(AC193,'P1'!$B:$AP,31,FALSE),"")</f>
        <v/>
      </c>
      <c r="AD195" s="239" t="str">
        <f>IFERROR(VLOOKUP(AD193,'P1'!$B:$AP,31,FALSE),"")</f>
        <v/>
      </c>
      <c r="AE195" s="239" t="str">
        <f>IFERROR(VLOOKUP(AE193,'P1'!$B:$AP,31,FALSE),"")</f>
        <v/>
      </c>
      <c r="AF195" s="239" t="str">
        <f>IFERROR(VLOOKUP(AF193,'P1'!$B:$AP,31,FALSE),"")</f>
        <v/>
      </c>
      <c r="AG195" s="239" t="str">
        <f>IFERROR(VLOOKUP(AG193,'P1'!$B:$AP,31,FALSE),"")</f>
        <v/>
      </c>
      <c r="AH195" s="239" t="str">
        <f>IFERROR(VLOOKUP(AH193,'P1'!$B:$AP,31,FALSE),"")</f>
        <v/>
      </c>
      <c r="AI195" s="239" t="str">
        <f>IFERROR(VLOOKUP(AI193,'P1'!$B:$AP,31,FALSE),"")</f>
        <v/>
      </c>
      <c r="AJ195" s="239" t="str">
        <f>IFERROR(VLOOKUP(AJ193,'P1'!$B:$AP,31,FALSE),"")</f>
        <v/>
      </c>
      <c r="AK195" s="239" t="str">
        <f>IFERROR(VLOOKUP(AK193,'P1'!$B:$AP,31,FALSE),"")</f>
        <v/>
      </c>
      <c r="AL195" s="239" t="str">
        <f>IFERROR(VLOOKUP(AL193,'P1'!$B:$AP,31,FALSE),"")</f>
        <v/>
      </c>
      <c r="AM195" s="239" t="str">
        <f>IFERROR(VLOOKUP(AM193,'P1'!$B:$AP,31,FALSE),"")</f>
        <v/>
      </c>
      <c r="AN195" s="589"/>
      <c r="AO195" s="565"/>
      <c r="AP195" s="594"/>
      <c r="AQ195" s="595"/>
      <c r="AR195" s="565"/>
      <c r="AU195" s="487"/>
      <c r="AV195" s="487"/>
      <c r="AX195" s="487"/>
      <c r="AY195" s="487"/>
    </row>
    <row r="196" spans="1:51" ht="12" customHeight="1">
      <c r="A196" s="566">
        <v>59</v>
      </c>
      <c r="B196" s="569"/>
      <c r="C196" s="572"/>
      <c r="D196" s="575" t="s">
        <v>243</v>
      </c>
      <c r="E196" s="578"/>
      <c r="F196" s="581"/>
      <c r="G196" s="582"/>
      <c r="H196" s="236" t="s">
        <v>368</v>
      </c>
      <c r="I196" s="483"/>
      <c r="J196" s="483"/>
      <c r="K196" s="483"/>
      <c r="L196" s="483"/>
      <c r="M196" s="483"/>
      <c r="N196" s="483"/>
      <c r="O196" s="483"/>
      <c r="P196" s="483"/>
      <c r="Q196" s="483"/>
      <c r="R196" s="483"/>
      <c r="S196" s="483"/>
      <c r="T196" s="483"/>
      <c r="U196" s="483"/>
      <c r="V196" s="483"/>
      <c r="W196" s="483"/>
      <c r="X196" s="483"/>
      <c r="Y196" s="483"/>
      <c r="Z196" s="483"/>
      <c r="AA196" s="483"/>
      <c r="AB196" s="483"/>
      <c r="AC196" s="483"/>
      <c r="AD196" s="483"/>
      <c r="AE196" s="483"/>
      <c r="AF196" s="483"/>
      <c r="AG196" s="483"/>
      <c r="AH196" s="483"/>
      <c r="AI196" s="483"/>
      <c r="AJ196" s="483"/>
      <c r="AK196" s="483"/>
      <c r="AL196" s="483"/>
      <c r="AM196" s="483"/>
      <c r="AN196" s="587">
        <f>+SUM(I197:AM198)</f>
        <v>0</v>
      </c>
      <c r="AO196" s="563">
        <f>IF($AN$4="４週",AN196/4,AN196/(DAY(EOMONTH($I$20,0))/7))</f>
        <v>0</v>
      </c>
      <c r="AP196" s="590"/>
      <c r="AQ196" s="591"/>
      <c r="AR196" s="563" t="str">
        <f>IF(AN185="４週",AU197,AV197)</f>
        <v/>
      </c>
      <c r="AU196" s="485" t="s">
        <v>369</v>
      </c>
      <c r="AV196" s="485" t="s">
        <v>370</v>
      </c>
      <c r="AX196" s="485" t="s">
        <v>371</v>
      </c>
      <c r="AY196" s="485" t="s">
        <v>372</v>
      </c>
    </row>
    <row r="197" spans="1:51" ht="12" customHeight="1">
      <c r="A197" s="567"/>
      <c r="B197" s="570"/>
      <c r="C197" s="573"/>
      <c r="D197" s="576"/>
      <c r="E197" s="579"/>
      <c r="F197" s="583"/>
      <c r="G197" s="584"/>
      <c r="H197" s="238" t="s">
        <v>373</v>
      </c>
      <c r="I197" s="239" t="str">
        <f>IFERROR(VLOOKUP(I196,'P1'!$B:$AP,41,FALSE),"")</f>
        <v/>
      </c>
      <c r="J197" s="239" t="str">
        <f>IFERROR(VLOOKUP(J196,'P1'!$B:$AP,41,FALSE),"")</f>
        <v/>
      </c>
      <c r="K197" s="239" t="str">
        <f>IFERROR(VLOOKUP(K196,'P1'!$B:$AP,41,FALSE),"")</f>
        <v/>
      </c>
      <c r="L197" s="239" t="str">
        <f>IFERROR(VLOOKUP(L196,'P1'!$B:$AP,41,FALSE),"")</f>
        <v/>
      </c>
      <c r="M197" s="239" t="str">
        <f>IFERROR(VLOOKUP(M196,'P1'!$B:$AP,41,FALSE),"")</f>
        <v/>
      </c>
      <c r="N197" s="239" t="str">
        <f>IFERROR(VLOOKUP(N196,'P1'!$B:$AP,41,FALSE),"")</f>
        <v/>
      </c>
      <c r="O197" s="239" t="str">
        <f>IFERROR(VLOOKUP(O196,'P1'!$B:$AP,41,FALSE),"")</f>
        <v/>
      </c>
      <c r="P197" s="239" t="str">
        <f>IFERROR(VLOOKUP(P196,'P1'!$B:$AP,41,FALSE),"")</f>
        <v/>
      </c>
      <c r="Q197" s="239" t="str">
        <f>IFERROR(VLOOKUP(Q196,'P1'!$B:$AP,41,FALSE),"")</f>
        <v/>
      </c>
      <c r="R197" s="239" t="str">
        <f>IFERROR(VLOOKUP(R196,'P1'!$B:$AP,41,FALSE),"")</f>
        <v/>
      </c>
      <c r="S197" s="239" t="str">
        <f>IFERROR(VLOOKUP(S196,'P1'!$B:$AP,41,FALSE),"")</f>
        <v/>
      </c>
      <c r="T197" s="239" t="str">
        <f>IFERROR(VLOOKUP(T196,'P1'!$B:$AP,41,FALSE),"")</f>
        <v/>
      </c>
      <c r="U197" s="239" t="str">
        <f>IFERROR(VLOOKUP(U196,'P1'!$B:$AP,41,FALSE),"")</f>
        <v/>
      </c>
      <c r="V197" s="239" t="str">
        <f>IFERROR(VLOOKUP(V196,'P1'!$B:$AP,41,FALSE),"")</f>
        <v/>
      </c>
      <c r="W197" s="239" t="str">
        <f>IFERROR(VLOOKUP(W196,'P1'!$B:$AP,41,FALSE),"")</f>
        <v/>
      </c>
      <c r="X197" s="239" t="str">
        <f>IFERROR(VLOOKUP(X196,'P1'!$B:$AP,41,FALSE),"")</f>
        <v/>
      </c>
      <c r="Y197" s="239" t="str">
        <f>IFERROR(VLOOKUP(Y196,'P1'!$B:$AP,41,FALSE),"")</f>
        <v/>
      </c>
      <c r="Z197" s="239" t="str">
        <f>IFERROR(VLOOKUP(Z196,'P1'!$B:$AP,41,FALSE),"")</f>
        <v/>
      </c>
      <c r="AA197" s="239" t="str">
        <f>IFERROR(VLOOKUP(AA196,'P1'!$B:$AP,41,FALSE),"")</f>
        <v/>
      </c>
      <c r="AB197" s="239" t="str">
        <f>IFERROR(VLOOKUP(AB196,'P1'!$B:$AP,41,FALSE),"")</f>
        <v/>
      </c>
      <c r="AC197" s="239" t="str">
        <f>IFERROR(VLOOKUP(AC196,'P1'!$B:$AP,41,FALSE),"")</f>
        <v/>
      </c>
      <c r="AD197" s="239" t="str">
        <f>IFERROR(VLOOKUP(AD196,'P1'!$B:$AP,41,FALSE),"")</f>
        <v/>
      </c>
      <c r="AE197" s="239" t="str">
        <f>IFERROR(VLOOKUP(AE196,'P1'!$B:$AP,41,FALSE),"")</f>
        <v/>
      </c>
      <c r="AF197" s="239" t="str">
        <f>IFERROR(VLOOKUP(AF196,'P1'!$B:$AP,41,FALSE),"")</f>
        <v/>
      </c>
      <c r="AG197" s="239" t="str">
        <f>IFERROR(VLOOKUP(AG196,'P1'!$B:$AP,41,FALSE),"")</f>
        <v/>
      </c>
      <c r="AH197" s="239" t="str">
        <f>IFERROR(VLOOKUP(AH196,'P1'!$B:$AP,41,FALSE),"")</f>
        <v/>
      </c>
      <c r="AI197" s="239" t="str">
        <f>IFERROR(VLOOKUP(AI196,'P1'!$B:$AP,41,FALSE),"")</f>
        <v/>
      </c>
      <c r="AJ197" s="239" t="str">
        <f>IFERROR(VLOOKUP(AJ196,'P1'!$B:$AP,41,FALSE),"")</f>
        <v/>
      </c>
      <c r="AK197" s="239" t="str">
        <f>IFERROR(VLOOKUP(AK196,'P1'!$B:$AP,41,FALSE),"")</f>
        <v/>
      </c>
      <c r="AL197" s="239" t="str">
        <f>IFERROR(VLOOKUP(AL196,'P1'!$B:$AP,41,FALSE),"")</f>
        <v/>
      </c>
      <c r="AM197" s="239" t="str">
        <f>IFERROR(VLOOKUP(AM196,'P1'!$B:$AP,41,FALSE),"")</f>
        <v/>
      </c>
      <c r="AN197" s="588"/>
      <c r="AO197" s="564"/>
      <c r="AP197" s="592"/>
      <c r="AQ197" s="593"/>
      <c r="AR197" s="564"/>
      <c r="AU197" s="486" t="str">
        <f>IFERROR(IF($D196="□",ROUNDDOWN($AO196/$AK$7,1),ROUNDDOWN($AO196/$AK$9,1)),"")</f>
        <v/>
      </c>
      <c r="AV197" s="486" t="str">
        <f>IFERROR(IF($D196="□",ROUNDDOWN($AN196/$AO$7,1),ROUNDDOWN($AN196/$AO$9,1)),"")</f>
        <v/>
      </c>
      <c r="AX197" s="486" t="str">
        <f>IFERROR(IF($D196="□",(VLOOKUP(F196,'[8]ますた君 '!$C:$E,3,FALSE)/($AK$7*4)),(VLOOKUP(F196,'[8]ますた君 '!$C:$E,3,FALSE)/($AK$9*4))),"")</f>
        <v/>
      </c>
      <c r="AY197" s="486" t="str">
        <f>IFERROR(IF($D196="□",(VLOOKUP(F196,'[8]ますた君 '!$C:$E,3,FALSE)/$AO$7),(VLOOKUP(F196,'[8]ますた君 '!$C:$E,3,FALSE)/$AO$9)),"")</f>
        <v/>
      </c>
    </row>
    <row r="198" spans="1:51" ht="12" customHeight="1">
      <c r="A198" s="568"/>
      <c r="B198" s="571"/>
      <c r="C198" s="574"/>
      <c r="D198" s="577"/>
      <c r="E198" s="580"/>
      <c r="F198" s="585"/>
      <c r="G198" s="586"/>
      <c r="H198" s="241" t="s">
        <v>374</v>
      </c>
      <c r="I198" s="239" t="str">
        <f>IFERROR(VLOOKUP(I196,'P1'!$B:$AP,31,FALSE),"")</f>
        <v/>
      </c>
      <c r="J198" s="239" t="str">
        <f>IFERROR(VLOOKUP(J196,'P1'!$B:$AP,31,FALSE),"")</f>
        <v/>
      </c>
      <c r="K198" s="239" t="str">
        <f>IFERROR(VLOOKUP(K196,'P1'!$B:$AP,31,FALSE),"")</f>
        <v/>
      </c>
      <c r="L198" s="239" t="str">
        <f>IFERROR(VLOOKUP(L196,'P1'!$B:$AP,31,FALSE),"")</f>
        <v/>
      </c>
      <c r="M198" s="239" t="str">
        <f>IFERROR(VLOOKUP(M196,'P1'!$B:$AP,31,FALSE),"")</f>
        <v/>
      </c>
      <c r="N198" s="239" t="str">
        <f>IFERROR(VLOOKUP(N196,'P1'!$B:$AP,31,FALSE),"")</f>
        <v/>
      </c>
      <c r="O198" s="239" t="str">
        <f>IFERROR(VLOOKUP(O196,'P1'!$B:$AP,31,FALSE),"")</f>
        <v/>
      </c>
      <c r="P198" s="239" t="str">
        <f>IFERROR(VLOOKUP(P196,'P1'!$B:$AP,31,FALSE),"")</f>
        <v/>
      </c>
      <c r="Q198" s="239" t="str">
        <f>IFERROR(VLOOKUP(Q196,'P1'!$B:$AP,31,FALSE),"")</f>
        <v/>
      </c>
      <c r="R198" s="239" t="str">
        <f>IFERROR(VLOOKUP(R196,'P1'!$B:$AP,31,FALSE),"")</f>
        <v/>
      </c>
      <c r="S198" s="239" t="str">
        <f>IFERROR(VLOOKUP(S196,'P1'!$B:$AP,31,FALSE),"")</f>
        <v/>
      </c>
      <c r="T198" s="239" t="str">
        <f>IFERROR(VLOOKUP(T196,'P1'!$B:$AP,31,FALSE),"")</f>
        <v/>
      </c>
      <c r="U198" s="239" t="str">
        <f>IFERROR(VLOOKUP(U196,'P1'!$B:$AP,31,FALSE),"")</f>
        <v/>
      </c>
      <c r="V198" s="239" t="str">
        <f>IFERROR(VLOOKUP(V196,'P1'!$B:$AP,31,FALSE),"")</f>
        <v/>
      </c>
      <c r="W198" s="239" t="str">
        <f>IFERROR(VLOOKUP(W196,'P1'!$B:$AP,31,FALSE),"")</f>
        <v/>
      </c>
      <c r="X198" s="239" t="str">
        <f>IFERROR(VLOOKUP(X196,'P1'!$B:$AP,31,FALSE),"")</f>
        <v/>
      </c>
      <c r="Y198" s="239" t="str">
        <f>IFERROR(VLOOKUP(Y196,'P1'!$B:$AP,31,FALSE),"")</f>
        <v/>
      </c>
      <c r="Z198" s="239" t="str">
        <f>IFERROR(VLOOKUP(Z196,'P1'!$B:$AP,31,FALSE),"")</f>
        <v/>
      </c>
      <c r="AA198" s="239" t="str">
        <f>IFERROR(VLOOKUP(AA196,'P1'!$B:$AP,31,FALSE),"")</f>
        <v/>
      </c>
      <c r="AB198" s="239" t="str">
        <f>IFERROR(VLOOKUP(AB196,'P1'!$B:$AP,31,FALSE),"")</f>
        <v/>
      </c>
      <c r="AC198" s="239" t="str">
        <f>IFERROR(VLOOKUP(AC196,'P1'!$B:$AP,31,FALSE),"")</f>
        <v/>
      </c>
      <c r="AD198" s="239" t="str">
        <f>IFERROR(VLOOKUP(AD196,'P1'!$B:$AP,31,FALSE),"")</f>
        <v/>
      </c>
      <c r="AE198" s="239" t="str">
        <f>IFERROR(VLOOKUP(AE196,'P1'!$B:$AP,31,FALSE),"")</f>
        <v/>
      </c>
      <c r="AF198" s="239" t="str">
        <f>IFERROR(VLOOKUP(AF196,'P1'!$B:$AP,31,FALSE),"")</f>
        <v/>
      </c>
      <c r="AG198" s="239" t="str">
        <f>IFERROR(VLOOKUP(AG196,'P1'!$B:$AP,31,FALSE),"")</f>
        <v/>
      </c>
      <c r="AH198" s="239" t="str">
        <f>IFERROR(VLOOKUP(AH196,'P1'!$B:$AP,31,FALSE),"")</f>
        <v/>
      </c>
      <c r="AI198" s="239" t="str">
        <f>IFERROR(VLOOKUP(AI196,'P1'!$B:$AP,31,FALSE),"")</f>
        <v/>
      </c>
      <c r="AJ198" s="239" t="str">
        <f>IFERROR(VLOOKUP(AJ196,'P1'!$B:$AP,31,FALSE),"")</f>
        <v/>
      </c>
      <c r="AK198" s="239" t="str">
        <f>IFERROR(VLOOKUP(AK196,'P1'!$B:$AP,31,FALSE),"")</f>
        <v/>
      </c>
      <c r="AL198" s="239" t="str">
        <f>IFERROR(VLOOKUP(AL196,'P1'!$B:$AP,31,FALSE),"")</f>
        <v/>
      </c>
      <c r="AM198" s="239" t="str">
        <f>IFERROR(VLOOKUP(AM196,'P1'!$B:$AP,31,FALSE),"")</f>
        <v/>
      </c>
      <c r="AN198" s="589"/>
      <c r="AO198" s="565"/>
      <c r="AP198" s="594"/>
      <c r="AQ198" s="595"/>
      <c r="AR198" s="565"/>
      <c r="AU198" s="487"/>
      <c r="AV198" s="487"/>
      <c r="AX198" s="487"/>
      <c r="AY198" s="487"/>
    </row>
    <row r="199" spans="1:51" ht="12" customHeight="1">
      <c r="A199" s="566">
        <v>60</v>
      </c>
      <c r="B199" s="569"/>
      <c r="C199" s="572"/>
      <c r="D199" s="575" t="s">
        <v>243</v>
      </c>
      <c r="E199" s="578"/>
      <c r="F199" s="581"/>
      <c r="G199" s="582"/>
      <c r="H199" s="236" t="s">
        <v>368</v>
      </c>
      <c r="I199" s="483"/>
      <c r="J199" s="483"/>
      <c r="K199" s="483"/>
      <c r="L199" s="483"/>
      <c r="M199" s="483"/>
      <c r="N199" s="483"/>
      <c r="O199" s="483"/>
      <c r="P199" s="483"/>
      <c r="Q199" s="483"/>
      <c r="R199" s="483"/>
      <c r="S199" s="483"/>
      <c r="T199" s="483"/>
      <c r="U199" s="483"/>
      <c r="V199" s="483"/>
      <c r="W199" s="483"/>
      <c r="X199" s="483"/>
      <c r="Y199" s="483"/>
      <c r="Z199" s="483"/>
      <c r="AA199" s="483"/>
      <c r="AB199" s="483"/>
      <c r="AC199" s="483"/>
      <c r="AD199" s="483"/>
      <c r="AE199" s="483"/>
      <c r="AF199" s="483"/>
      <c r="AG199" s="483"/>
      <c r="AH199" s="483"/>
      <c r="AI199" s="483"/>
      <c r="AJ199" s="483"/>
      <c r="AK199" s="483"/>
      <c r="AL199" s="483"/>
      <c r="AM199" s="483"/>
      <c r="AN199" s="587">
        <f>+SUM(I200:AM201)</f>
        <v>0</v>
      </c>
      <c r="AO199" s="563">
        <f>IF($AN$4="４週",AN199/4,AN199/(DAY(EOMONTH($I$20,0))/7))</f>
        <v>0</v>
      </c>
      <c r="AP199" s="590"/>
      <c r="AQ199" s="591"/>
      <c r="AR199" s="563" t="str">
        <f>IF(AN188="４週",AU200,AV200)</f>
        <v/>
      </c>
      <c r="AU199" s="485" t="s">
        <v>369</v>
      </c>
      <c r="AV199" s="485" t="s">
        <v>370</v>
      </c>
      <c r="AX199" s="485" t="s">
        <v>371</v>
      </c>
      <c r="AY199" s="485" t="s">
        <v>372</v>
      </c>
    </row>
    <row r="200" spans="1:51" ht="12" customHeight="1">
      <c r="A200" s="567"/>
      <c r="B200" s="570"/>
      <c r="C200" s="573"/>
      <c r="D200" s="576"/>
      <c r="E200" s="579"/>
      <c r="F200" s="583"/>
      <c r="G200" s="584"/>
      <c r="H200" s="238" t="s">
        <v>373</v>
      </c>
      <c r="I200" s="239" t="str">
        <f>IFERROR(VLOOKUP(I199,'P1'!$B:$AP,41,FALSE),"")</f>
        <v/>
      </c>
      <c r="J200" s="239" t="str">
        <f>IFERROR(VLOOKUP(J199,'P1'!$B:$AP,41,FALSE),"")</f>
        <v/>
      </c>
      <c r="K200" s="239" t="str">
        <f>IFERROR(VLOOKUP(K199,'P1'!$B:$AP,41,FALSE),"")</f>
        <v/>
      </c>
      <c r="L200" s="239" t="str">
        <f>IFERROR(VLOOKUP(L199,'P1'!$B:$AP,41,FALSE),"")</f>
        <v/>
      </c>
      <c r="M200" s="239" t="str">
        <f>IFERROR(VLOOKUP(M199,'P1'!$B:$AP,41,FALSE),"")</f>
        <v/>
      </c>
      <c r="N200" s="239" t="str">
        <f>IFERROR(VLOOKUP(N199,'P1'!$B:$AP,41,FALSE),"")</f>
        <v/>
      </c>
      <c r="O200" s="239" t="str">
        <f>IFERROR(VLOOKUP(O199,'P1'!$B:$AP,41,FALSE),"")</f>
        <v/>
      </c>
      <c r="P200" s="239" t="str">
        <f>IFERROR(VLOOKUP(P199,'P1'!$B:$AP,41,FALSE),"")</f>
        <v/>
      </c>
      <c r="Q200" s="239" t="str">
        <f>IFERROR(VLOOKUP(Q199,'P1'!$B:$AP,41,FALSE),"")</f>
        <v/>
      </c>
      <c r="R200" s="239" t="str">
        <f>IFERROR(VLOOKUP(R199,'P1'!$B:$AP,41,FALSE),"")</f>
        <v/>
      </c>
      <c r="S200" s="239" t="str">
        <f>IFERROR(VLOOKUP(S199,'P1'!$B:$AP,41,FALSE),"")</f>
        <v/>
      </c>
      <c r="T200" s="239" t="str">
        <f>IFERROR(VLOOKUP(T199,'P1'!$B:$AP,41,FALSE),"")</f>
        <v/>
      </c>
      <c r="U200" s="239" t="str">
        <f>IFERROR(VLOOKUP(U199,'P1'!$B:$AP,41,FALSE),"")</f>
        <v/>
      </c>
      <c r="V200" s="239" t="str">
        <f>IFERROR(VLOOKUP(V199,'P1'!$B:$AP,41,FALSE),"")</f>
        <v/>
      </c>
      <c r="W200" s="239" t="str">
        <f>IFERROR(VLOOKUP(W199,'P1'!$B:$AP,41,FALSE),"")</f>
        <v/>
      </c>
      <c r="X200" s="239" t="str">
        <f>IFERROR(VLOOKUP(X199,'P1'!$B:$AP,41,FALSE),"")</f>
        <v/>
      </c>
      <c r="Y200" s="239" t="str">
        <f>IFERROR(VLOOKUP(Y199,'P1'!$B:$AP,41,FALSE),"")</f>
        <v/>
      </c>
      <c r="Z200" s="239" t="str">
        <f>IFERROR(VLOOKUP(Z199,'P1'!$B:$AP,41,FALSE),"")</f>
        <v/>
      </c>
      <c r="AA200" s="239" t="str">
        <f>IFERROR(VLOOKUP(AA199,'P1'!$B:$AP,41,FALSE),"")</f>
        <v/>
      </c>
      <c r="AB200" s="239" t="str">
        <f>IFERROR(VLOOKUP(AB199,'P1'!$B:$AP,41,FALSE),"")</f>
        <v/>
      </c>
      <c r="AC200" s="239" t="str">
        <f>IFERROR(VLOOKUP(AC199,'P1'!$B:$AP,41,FALSE),"")</f>
        <v/>
      </c>
      <c r="AD200" s="239" t="str">
        <f>IFERROR(VLOOKUP(AD199,'P1'!$B:$AP,41,FALSE),"")</f>
        <v/>
      </c>
      <c r="AE200" s="239" t="str">
        <f>IFERROR(VLOOKUP(AE199,'P1'!$B:$AP,41,FALSE),"")</f>
        <v/>
      </c>
      <c r="AF200" s="239" t="str">
        <f>IFERROR(VLOOKUP(AF199,'P1'!$B:$AP,41,FALSE),"")</f>
        <v/>
      </c>
      <c r="AG200" s="239" t="str">
        <f>IFERROR(VLOOKUP(AG199,'P1'!$B:$AP,41,FALSE),"")</f>
        <v/>
      </c>
      <c r="AH200" s="239" t="str">
        <f>IFERROR(VLOOKUP(AH199,'P1'!$B:$AP,41,FALSE),"")</f>
        <v/>
      </c>
      <c r="AI200" s="239" t="str">
        <f>IFERROR(VLOOKUP(AI199,'P1'!$B:$AP,41,FALSE),"")</f>
        <v/>
      </c>
      <c r="AJ200" s="239" t="str">
        <f>IFERROR(VLOOKUP(AJ199,'P1'!$B:$AP,41,FALSE),"")</f>
        <v/>
      </c>
      <c r="AK200" s="239" t="str">
        <f>IFERROR(VLOOKUP(AK199,'P1'!$B:$AP,41,FALSE),"")</f>
        <v/>
      </c>
      <c r="AL200" s="239" t="str">
        <f>IFERROR(VLOOKUP(AL199,'P1'!$B:$AP,41,FALSE),"")</f>
        <v/>
      </c>
      <c r="AM200" s="239" t="str">
        <f>IFERROR(VLOOKUP(AM199,'P1'!$B:$AP,41,FALSE),"")</f>
        <v/>
      </c>
      <c r="AN200" s="588"/>
      <c r="AO200" s="564"/>
      <c r="AP200" s="592"/>
      <c r="AQ200" s="593"/>
      <c r="AR200" s="564"/>
      <c r="AU200" s="486" t="str">
        <f>IFERROR(IF($D199="□",ROUNDDOWN($AO199/$AK$7,1),ROUNDDOWN($AO199/$AK$9,1)),"")</f>
        <v/>
      </c>
      <c r="AV200" s="486" t="str">
        <f>IFERROR(IF($D199="□",ROUNDDOWN($AN199/$AO$7,1),ROUNDDOWN($AN199/$AO$9,1)),"")</f>
        <v/>
      </c>
      <c r="AX200" s="486" t="str">
        <f>IFERROR(IF($D199="□",(VLOOKUP(F199,'[8]ますた君 '!$C:$E,3,FALSE)/($AK$7*4)),(VLOOKUP(F199,'[8]ますた君 '!$C:$E,3,FALSE)/($AK$9*4))),"")</f>
        <v/>
      </c>
      <c r="AY200" s="486" t="str">
        <f>IFERROR(IF($D199="□",(VLOOKUP(F199,'[8]ますた君 '!$C:$E,3,FALSE)/$AO$7),(VLOOKUP(F199,'[8]ますた君 '!$C:$E,3,FALSE)/$AO$9)),"")</f>
        <v/>
      </c>
    </row>
    <row r="201" spans="1:51" ht="12" customHeight="1">
      <c r="A201" s="568"/>
      <c r="B201" s="571"/>
      <c r="C201" s="574"/>
      <c r="D201" s="577"/>
      <c r="E201" s="580"/>
      <c r="F201" s="585"/>
      <c r="G201" s="586"/>
      <c r="H201" s="241" t="s">
        <v>374</v>
      </c>
      <c r="I201" s="239" t="str">
        <f>IFERROR(VLOOKUP(I199,'P1'!$B:$AP,31,FALSE),"")</f>
        <v/>
      </c>
      <c r="J201" s="239" t="str">
        <f>IFERROR(VLOOKUP(J199,'P1'!$B:$AP,31,FALSE),"")</f>
        <v/>
      </c>
      <c r="K201" s="239" t="str">
        <f>IFERROR(VLOOKUP(K199,'P1'!$B:$AP,31,FALSE),"")</f>
        <v/>
      </c>
      <c r="L201" s="239" t="str">
        <f>IFERROR(VLOOKUP(L199,'P1'!$B:$AP,31,FALSE),"")</f>
        <v/>
      </c>
      <c r="M201" s="239" t="str">
        <f>IFERROR(VLOOKUP(M199,'P1'!$B:$AP,31,FALSE),"")</f>
        <v/>
      </c>
      <c r="N201" s="239" t="str">
        <f>IFERROR(VLOOKUP(N199,'P1'!$B:$AP,31,FALSE),"")</f>
        <v/>
      </c>
      <c r="O201" s="239" t="str">
        <f>IFERROR(VLOOKUP(O199,'P1'!$B:$AP,31,FALSE),"")</f>
        <v/>
      </c>
      <c r="P201" s="239" t="str">
        <f>IFERROR(VLOOKUP(P199,'P1'!$B:$AP,31,FALSE),"")</f>
        <v/>
      </c>
      <c r="Q201" s="239" t="str">
        <f>IFERROR(VLOOKUP(Q199,'P1'!$B:$AP,31,FALSE),"")</f>
        <v/>
      </c>
      <c r="R201" s="239" t="str">
        <f>IFERROR(VLOOKUP(R199,'P1'!$B:$AP,31,FALSE),"")</f>
        <v/>
      </c>
      <c r="S201" s="239" t="str">
        <f>IFERROR(VLOOKUP(S199,'P1'!$B:$AP,31,FALSE),"")</f>
        <v/>
      </c>
      <c r="T201" s="239" t="str">
        <f>IFERROR(VLOOKUP(T199,'P1'!$B:$AP,31,FALSE),"")</f>
        <v/>
      </c>
      <c r="U201" s="239" t="str">
        <f>IFERROR(VLOOKUP(U199,'P1'!$B:$AP,31,FALSE),"")</f>
        <v/>
      </c>
      <c r="V201" s="239" t="str">
        <f>IFERROR(VLOOKUP(V199,'P1'!$B:$AP,31,FALSE),"")</f>
        <v/>
      </c>
      <c r="W201" s="239" t="str">
        <f>IFERROR(VLOOKUP(W199,'P1'!$B:$AP,31,FALSE),"")</f>
        <v/>
      </c>
      <c r="X201" s="239" t="str">
        <f>IFERROR(VLOOKUP(X199,'P1'!$B:$AP,31,FALSE),"")</f>
        <v/>
      </c>
      <c r="Y201" s="239" t="str">
        <f>IFERROR(VLOOKUP(Y199,'P1'!$B:$AP,31,FALSE),"")</f>
        <v/>
      </c>
      <c r="Z201" s="239" t="str">
        <f>IFERROR(VLOOKUP(Z199,'P1'!$B:$AP,31,FALSE),"")</f>
        <v/>
      </c>
      <c r="AA201" s="239" t="str">
        <f>IFERROR(VLOOKUP(AA199,'P1'!$B:$AP,31,FALSE),"")</f>
        <v/>
      </c>
      <c r="AB201" s="239" t="str">
        <f>IFERROR(VLOOKUP(AB199,'P1'!$B:$AP,31,FALSE),"")</f>
        <v/>
      </c>
      <c r="AC201" s="239" t="str">
        <f>IFERROR(VLOOKUP(AC199,'P1'!$B:$AP,31,FALSE),"")</f>
        <v/>
      </c>
      <c r="AD201" s="239" t="str">
        <f>IFERROR(VLOOKUP(AD199,'P1'!$B:$AP,31,FALSE),"")</f>
        <v/>
      </c>
      <c r="AE201" s="239" t="str">
        <f>IFERROR(VLOOKUP(AE199,'P1'!$B:$AP,31,FALSE),"")</f>
        <v/>
      </c>
      <c r="AF201" s="239" t="str">
        <f>IFERROR(VLOOKUP(AF199,'P1'!$B:$AP,31,FALSE),"")</f>
        <v/>
      </c>
      <c r="AG201" s="239" t="str">
        <f>IFERROR(VLOOKUP(AG199,'P1'!$B:$AP,31,FALSE),"")</f>
        <v/>
      </c>
      <c r="AH201" s="239" t="str">
        <f>IFERROR(VLOOKUP(AH199,'P1'!$B:$AP,31,FALSE),"")</f>
        <v/>
      </c>
      <c r="AI201" s="239" t="str">
        <f>IFERROR(VLOOKUP(AI199,'P1'!$B:$AP,31,FALSE),"")</f>
        <v/>
      </c>
      <c r="AJ201" s="239" t="str">
        <f>IFERROR(VLOOKUP(AJ199,'P1'!$B:$AP,31,FALSE),"")</f>
        <v/>
      </c>
      <c r="AK201" s="239" t="str">
        <f>IFERROR(VLOOKUP(AK199,'P1'!$B:$AP,31,FALSE),"")</f>
        <v/>
      </c>
      <c r="AL201" s="239" t="str">
        <f>IFERROR(VLOOKUP(AL199,'P1'!$B:$AP,31,FALSE),"")</f>
        <v/>
      </c>
      <c r="AM201" s="239" t="str">
        <f>IFERROR(VLOOKUP(AM199,'P1'!$B:$AP,31,FALSE),"")</f>
        <v/>
      </c>
      <c r="AN201" s="589"/>
      <c r="AO201" s="565"/>
      <c r="AP201" s="594"/>
      <c r="AQ201" s="595"/>
      <c r="AR201" s="565"/>
      <c r="AU201" s="487"/>
      <c r="AV201" s="487"/>
      <c r="AX201" s="487"/>
      <c r="AY201" s="487"/>
    </row>
    <row r="202" spans="1:51" ht="12" customHeight="1">
      <c r="A202" s="566">
        <v>61</v>
      </c>
      <c r="B202" s="569"/>
      <c r="C202" s="572"/>
      <c r="D202" s="575" t="s">
        <v>243</v>
      </c>
      <c r="E202" s="578"/>
      <c r="F202" s="581"/>
      <c r="G202" s="582"/>
      <c r="H202" s="236" t="s">
        <v>368</v>
      </c>
      <c r="I202" s="483"/>
      <c r="J202" s="483"/>
      <c r="K202" s="483"/>
      <c r="L202" s="483"/>
      <c r="M202" s="483"/>
      <c r="N202" s="483"/>
      <c r="O202" s="483"/>
      <c r="P202" s="483"/>
      <c r="Q202" s="483"/>
      <c r="R202" s="483"/>
      <c r="S202" s="483"/>
      <c r="T202" s="483"/>
      <c r="U202" s="483"/>
      <c r="V202" s="483"/>
      <c r="W202" s="483"/>
      <c r="X202" s="483"/>
      <c r="Y202" s="483"/>
      <c r="Z202" s="483"/>
      <c r="AA202" s="483"/>
      <c r="AB202" s="483"/>
      <c r="AC202" s="483"/>
      <c r="AD202" s="483"/>
      <c r="AE202" s="483"/>
      <c r="AF202" s="483"/>
      <c r="AG202" s="483"/>
      <c r="AH202" s="483"/>
      <c r="AI202" s="483"/>
      <c r="AJ202" s="483"/>
      <c r="AK202" s="483"/>
      <c r="AL202" s="483"/>
      <c r="AM202" s="483"/>
      <c r="AN202" s="587">
        <f>+SUM(I203:AM204)</f>
        <v>0</v>
      </c>
      <c r="AO202" s="563">
        <f>IF($AN$4="４週",AN202/4,AN202/(DAY(EOMONTH($I$20,0))/7))</f>
        <v>0</v>
      </c>
      <c r="AP202" s="590"/>
      <c r="AQ202" s="591"/>
      <c r="AR202" s="563" t="str">
        <f>IF(AN184="４週",AU203,AV203)</f>
        <v/>
      </c>
      <c r="AS202" s="205"/>
      <c r="AU202" s="485" t="s">
        <v>369</v>
      </c>
      <c r="AV202" s="485" t="s">
        <v>370</v>
      </c>
      <c r="AX202" s="485" t="s">
        <v>371</v>
      </c>
      <c r="AY202" s="485" t="s">
        <v>372</v>
      </c>
    </row>
    <row r="203" spans="1:51" ht="12" customHeight="1">
      <c r="A203" s="567"/>
      <c r="B203" s="570"/>
      <c r="C203" s="573"/>
      <c r="D203" s="576"/>
      <c r="E203" s="579"/>
      <c r="F203" s="583"/>
      <c r="G203" s="584"/>
      <c r="H203" s="238" t="s">
        <v>373</v>
      </c>
      <c r="I203" s="239" t="str">
        <f>IFERROR(VLOOKUP(I202,'P1'!$B:$AP,41,FALSE),"")</f>
        <v/>
      </c>
      <c r="J203" s="239" t="str">
        <f>IFERROR(VLOOKUP(J202,'P1'!$B:$AP,41,FALSE),"")</f>
        <v/>
      </c>
      <c r="K203" s="239" t="str">
        <f>IFERROR(VLOOKUP(K202,'P1'!$B:$AP,41,FALSE),"")</f>
        <v/>
      </c>
      <c r="L203" s="239" t="str">
        <f>IFERROR(VLOOKUP(L202,'P1'!$B:$AP,41,FALSE),"")</f>
        <v/>
      </c>
      <c r="M203" s="239" t="str">
        <f>IFERROR(VLOOKUP(M202,'P1'!$B:$AP,41,FALSE),"")</f>
        <v/>
      </c>
      <c r="N203" s="239" t="str">
        <f>IFERROR(VLOOKUP(N202,'P1'!$B:$AP,41,FALSE),"")</f>
        <v/>
      </c>
      <c r="O203" s="239" t="str">
        <f>IFERROR(VLOOKUP(O202,'P1'!$B:$AP,41,FALSE),"")</f>
        <v/>
      </c>
      <c r="P203" s="239" t="str">
        <f>IFERROR(VLOOKUP(P202,'P1'!$B:$AP,41,FALSE),"")</f>
        <v/>
      </c>
      <c r="Q203" s="239" t="str">
        <f>IFERROR(VLOOKUP(Q202,'P1'!$B:$AP,41,FALSE),"")</f>
        <v/>
      </c>
      <c r="R203" s="239" t="str">
        <f>IFERROR(VLOOKUP(R202,'P1'!$B:$AP,41,FALSE),"")</f>
        <v/>
      </c>
      <c r="S203" s="239" t="str">
        <f>IFERROR(VLOOKUP(S202,'P1'!$B:$AP,41,FALSE),"")</f>
        <v/>
      </c>
      <c r="T203" s="239" t="str">
        <f>IFERROR(VLOOKUP(T202,'P1'!$B:$AP,41,FALSE),"")</f>
        <v/>
      </c>
      <c r="U203" s="239" t="str">
        <f>IFERROR(VLOOKUP(U202,'P1'!$B:$AP,41,FALSE),"")</f>
        <v/>
      </c>
      <c r="V203" s="239" t="str">
        <f>IFERROR(VLOOKUP(V202,'P1'!$B:$AP,41,FALSE),"")</f>
        <v/>
      </c>
      <c r="W203" s="239" t="str">
        <f>IFERROR(VLOOKUP(W202,'P1'!$B:$AP,41,FALSE),"")</f>
        <v/>
      </c>
      <c r="X203" s="239" t="str">
        <f>IFERROR(VLOOKUP(X202,'P1'!$B:$AP,41,FALSE),"")</f>
        <v/>
      </c>
      <c r="Y203" s="239" t="str">
        <f>IFERROR(VLOOKUP(Y202,'P1'!$B:$AP,41,FALSE),"")</f>
        <v/>
      </c>
      <c r="Z203" s="239" t="str">
        <f>IFERROR(VLOOKUP(Z202,'P1'!$B:$AP,41,FALSE),"")</f>
        <v/>
      </c>
      <c r="AA203" s="239" t="str">
        <f>IFERROR(VLOOKUP(AA202,'P1'!$B:$AP,41,FALSE),"")</f>
        <v/>
      </c>
      <c r="AB203" s="239" t="str">
        <f>IFERROR(VLOOKUP(AB202,'P1'!$B:$AP,41,FALSE),"")</f>
        <v/>
      </c>
      <c r="AC203" s="239" t="str">
        <f>IFERROR(VLOOKUP(AC202,'P1'!$B:$AP,41,FALSE),"")</f>
        <v/>
      </c>
      <c r="AD203" s="239" t="str">
        <f>IFERROR(VLOOKUP(AD202,'P1'!$B:$AP,41,FALSE),"")</f>
        <v/>
      </c>
      <c r="AE203" s="239" t="str">
        <f>IFERROR(VLOOKUP(AE202,'P1'!$B:$AP,41,FALSE),"")</f>
        <v/>
      </c>
      <c r="AF203" s="239" t="str">
        <f>IFERROR(VLOOKUP(AF202,'P1'!$B:$AP,41,FALSE),"")</f>
        <v/>
      </c>
      <c r="AG203" s="239" t="str">
        <f>IFERROR(VLOOKUP(AG202,'P1'!$B:$AP,41,FALSE),"")</f>
        <v/>
      </c>
      <c r="AH203" s="239" t="str">
        <f>IFERROR(VLOOKUP(AH202,'P1'!$B:$AP,41,FALSE),"")</f>
        <v/>
      </c>
      <c r="AI203" s="239" t="str">
        <f>IFERROR(VLOOKUP(AI202,'P1'!$B:$AP,41,FALSE),"")</f>
        <v/>
      </c>
      <c r="AJ203" s="239" t="str">
        <f>IFERROR(VLOOKUP(AJ202,'P1'!$B:$AP,41,FALSE),"")</f>
        <v/>
      </c>
      <c r="AK203" s="239" t="str">
        <f>IFERROR(VLOOKUP(AK202,'P1'!$B:$AP,41,FALSE),"")</f>
        <v/>
      </c>
      <c r="AL203" s="239" t="str">
        <f>IFERROR(VLOOKUP(AL202,'P1'!$B:$AP,41,FALSE),"")</f>
        <v/>
      </c>
      <c r="AM203" s="239" t="str">
        <f>IFERROR(VLOOKUP(AM202,'P1'!$B:$AP,41,FALSE),"")</f>
        <v/>
      </c>
      <c r="AN203" s="588"/>
      <c r="AO203" s="564"/>
      <c r="AP203" s="592"/>
      <c r="AQ203" s="593"/>
      <c r="AR203" s="564"/>
      <c r="AS203" s="205"/>
      <c r="AU203" s="486" t="str">
        <f>IFERROR(IF($D202="□",ROUNDDOWN($AO202/$AK$7,1),ROUNDDOWN($AO202/$AK$9,1)),"")</f>
        <v/>
      </c>
      <c r="AV203" s="486" t="str">
        <f>IFERROR(IF($D202="□",ROUNDDOWN($AN202/$AO$7,1),ROUNDDOWN($AN202/$AO$9,1)),"")</f>
        <v/>
      </c>
      <c r="AX203" s="486" t="str">
        <f>IFERROR(IF($D202="□",(VLOOKUP(F202,'[8]ますた君 '!$C:$E,3,FALSE)/($AK$7*4)),(VLOOKUP(F202,'[8]ますた君 '!$C:$E,3,FALSE)/($AK$9*4))),"")</f>
        <v/>
      </c>
      <c r="AY203" s="486" t="str">
        <f>IFERROR(IF($D202="□",(VLOOKUP(F202,'[8]ますた君 '!$C:$E,3,FALSE)/$AO$7),(VLOOKUP(F202,'[8]ますた君 '!$C:$E,3,FALSE)/$AO$9)),"")</f>
        <v/>
      </c>
    </row>
    <row r="204" spans="1:51" ht="12" customHeight="1">
      <c r="A204" s="568"/>
      <c r="B204" s="571"/>
      <c r="C204" s="574"/>
      <c r="D204" s="577"/>
      <c r="E204" s="580"/>
      <c r="F204" s="585"/>
      <c r="G204" s="586"/>
      <c r="H204" s="241" t="s">
        <v>374</v>
      </c>
      <c r="I204" s="239" t="str">
        <f>IFERROR(VLOOKUP(I202,'P1'!$B:$AP,31,FALSE),"")</f>
        <v/>
      </c>
      <c r="J204" s="239" t="str">
        <f>IFERROR(VLOOKUP(J202,'P1'!$B:$AP,31,FALSE),"")</f>
        <v/>
      </c>
      <c r="K204" s="239" t="str">
        <f>IFERROR(VLOOKUP(K202,'P1'!$B:$AP,31,FALSE),"")</f>
        <v/>
      </c>
      <c r="L204" s="239" t="str">
        <f>IFERROR(VLOOKUP(L202,'P1'!$B:$AP,31,FALSE),"")</f>
        <v/>
      </c>
      <c r="M204" s="239" t="str">
        <f>IFERROR(VLOOKUP(M202,'P1'!$B:$AP,31,FALSE),"")</f>
        <v/>
      </c>
      <c r="N204" s="239" t="str">
        <f>IFERROR(VLOOKUP(N202,'P1'!$B:$AP,31,FALSE),"")</f>
        <v/>
      </c>
      <c r="O204" s="239" t="str">
        <f>IFERROR(VLOOKUP(O202,'P1'!$B:$AP,31,FALSE),"")</f>
        <v/>
      </c>
      <c r="P204" s="239" t="str">
        <f>IFERROR(VLOOKUP(P202,'P1'!$B:$AP,31,FALSE),"")</f>
        <v/>
      </c>
      <c r="Q204" s="239" t="str">
        <f>IFERROR(VLOOKUP(Q202,'P1'!$B:$AP,31,FALSE),"")</f>
        <v/>
      </c>
      <c r="R204" s="239" t="str">
        <f>IFERROR(VLOOKUP(R202,'P1'!$B:$AP,31,FALSE),"")</f>
        <v/>
      </c>
      <c r="S204" s="239" t="str">
        <f>IFERROR(VLOOKUP(S202,'P1'!$B:$AP,31,FALSE),"")</f>
        <v/>
      </c>
      <c r="T204" s="239" t="str">
        <f>IFERROR(VLOOKUP(T202,'P1'!$B:$AP,31,FALSE),"")</f>
        <v/>
      </c>
      <c r="U204" s="239" t="str">
        <f>IFERROR(VLOOKUP(U202,'P1'!$B:$AP,31,FALSE),"")</f>
        <v/>
      </c>
      <c r="V204" s="239" t="str">
        <f>IFERROR(VLOOKUP(V202,'P1'!$B:$AP,31,FALSE),"")</f>
        <v/>
      </c>
      <c r="W204" s="239" t="str">
        <f>IFERROR(VLOOKUP(W202,'P1'!$B:$AP,31,FALSE),"")</f>
        <v/>
      </c>
      <c r="X204" s="239" t="str">
        <f>IFERROR(VLOOKUP(X202,'P1'!$B:$AP,31,FALSE),"")</f>
        <v/>
      </c>
      <c r="Y204" s="239" t="str">
        <f>IFERROR(VLOOKUP(Y202,'P1'!$B:$AP,31,FALSE),"")</f>
        <v/>
      </c>
      <c r="Z204" s="239" t="str">
        <f>IFERROR(VLOOKUP(Z202,'P1'!$B:$AP,31,FALSE),"")</f>
        <v/>
      </c>
      <c r="AA204" s="239" t="str">
        <f>IFERROR(VLOOKUP(AA202,'P1'!$B:$AP,31,FALSE),"")</f>
        <v/>
      </c>
      <c r="AB204" s="239" t="str">
        <f>IFERROR(VLOOKUP(AB202,'P1'!$B:$AP,31,FALSE),"")</f>
        <v/>
      </c>
      <c r="AC204" s="239" t="str">
        <f>IFERROR(VLOOKUP(AC202,'P1'!$B:$AP,31,FALSE),"")</f>
        <v/>
      </c>
      <c r="AD204" s="239" t="str">
        <f>IFERROR(VLOOKUP(AD202,'P1'!$B:$AP,31,FALSE),"")</f>
        <v/>
      </c>
      <c r="AE204" s="239" t="str">
        <f>IFERROR(VLOOKUP(AE202,'P1'!$B:$AP,31,FALSE),"")</f>
        <v/>
      </c>
      <c r="AF204" s="239" t="str">
        <f>IFERROR(VLOOKUP(AF202,'P1'!$B:$AP,31,FALSE),"")</f>
        <v/>
      </c>
      <c r="AG204" s="239" t="str">
        <f>IFERROR(VLOOKUP(AG202,'P1'!$B:$AP,31,FALSE),"")</f>
        <v/>
      </c>
      <c r="AH204" s="239" t="str">
        <f>IFERROR(VLOOKUP(AH202,'P1'!$B:$AP,31,FALSE),"")</f>
        <v/>
      </c>
      <c r="AI204" s="239" t="str">
        <f>IFERROR(VLOOKUP(AI202,'P1'!$B:$AP,31,FALSE),"")</f>
        <v/>
      </c>
      <c r="AJ204" s="239" t="str">
        <f>IFERROR(VLOOKUP(AJ202,'P1'!$B:$AP,31,FALSE),"")</f>
        <v/>
      </c>
      <c r="AK204" s="239" t="str">
        <f>IFERROR(VLOOKUP(AK202,'P1'!$B:$AP,31,FALSE),"")</f>
        <v/>
      </c>
      <c r="AL204" s="239" t="str">
        <f>IFERROR(VLOOKUP(AL202,'P1'!$B:$AP,31,FALSE),"")</f>
        <v/>
      </c>
      <c r="AM204" s="239" t="str">
        <f>IFERROR(VLOOKUP(AM202,'P1'!$B:$AP,31,FALSE),"")</f>
        <v/>
      </c>
      <c r="AN204" s="589"/>
      <c r="AO204" s="565"/>
      <c r="AP204" s="594"/>
      <c r="AQ204" s="595"/>
      <c r="AR204" s="565"/>
      <c r="AU204" s="487"/>
      <c r="AV204" s="487"/>
      <c r="AX204" s="487"/>
      <c r="AY204" s="487"/>
    </row>
    <row r="205" spans="1:51" ht="12" customHeight="1">
      <c r="A205" s="566">
        <v>62</v>
      </c>
      <c r="B205" s="569"/>
      <c r="C205" s="572"/>
      <c r="D205" s="575" t="s">
        <v>243</v>
      </c>
      <c r="E205" s="578"/>
      <c r="F205" s="581"/>
      <c r="G205" s="582"/>
      <c r="H205" s="236" t="s">
        <v>368</v>
      </c>
      <c r="I205" s="483"/>
      <c r="J205" s="483"/>
      <c r="K205" s="483"/>
      <c r="L205" s="483"/>
      <c r="M205" s="483"/>
      <c r="N205" s="483"/>
      <c r="O205" s="483"/>
      <c r="P205" s="483"/>
      <c r="Q205" s="483"/>
      <c r="R205" s="483"/>
      <c r="S205" s="483"/>
      <c r="T205" s="483"/>
      <c r="U205" s="483"/>
      <c r="V205" s="483"/>
      <c r="W205" s="483"/>
      <c r="X205" s="483"/>
      <c r="Y205" s="483"/>
      <c r="Z205" s="483"/>
      <c r="AA205" s="483"/>
      <c r="AB205" s="483"/>
      <c r="AC205" s="483"/>
      <c r="AD205" s="483"/>
      <c r="AE205" s="483"/>
      <c r="AF205" s="483"/>
      <c r="AG205" s="483"/>
      <c r="AH205" s="483"/>
      <c r="AI205" s="483"/>
      <c r="AJ205" s="483"/>
      <c r="AK205" s="483"/>
      <c r="AL205" s="483"/>
      <c r="AM205" s="483"/>
      <c r="AN205" s="587">
        <f>+SUM(I206:AM207)</f>
        <v>0</v>
      </c>
      <c r="AO205" s="563">
        <f>IF($AN$4="４週",AN205/4,AN205/(DAY(EOMONTH($I$20,0))/7))</f>
        <v>0</v>
      </c>
      <c r="AP205" s="590"/>
      <c r="AQ205" s="591"/>
      <c r="AR205" s="563" t="str">
        <f>IF(AN187="４週",AU206,AV206)</f>
        <v/>
      </c>
      <c r="AU205" s="485" t="s">
        <v>369</v>
      </c>
      <c r="AV205" s="485" t="s">
        <v>370</v>
      </c>
      <c r="AX205" s="485" t="s">
        <v>371</v>
      </c>
      <c r="AY205" s="485" t="s">
        <v>372</v>
      </c>
    </row>
    <row r="206" spans="1:51" ht="12" customHeight="1">
      <c r="A206" s="567"/>
      <c r="B206" s="570"/>
      <c r="C206" s="573"/>
      <c r="D206" s="576"/>
      <c r="E206" s="579"/>
      <c r="F206" s="583"/>
      <c r="G206" s="584"/>
      <c r="H206" s="238" t="s">
        <v>373</v>
      </c>
      <c r="I206" s="239" t="str">
        <f>IFERROR(VLOOKUP(I205,'P1'!$B:$AP,41,FALSE),"")</f>
        <v/>
      </c>
      <c r="J206" s="239" t="str">
        <f>IFERROR(VLOOKUP(J205,'P1'!$B:$AP,41,FALSE),"")</f>
        <v/>
      </c>
      <c r="K206" s="239" t="str">
        <f>IFERROR(VLOOKUP(K205,'P1'!$B:$AP,41,FALSE),"")</f>
        <v/>
      </c>
      <c r="L206" s="239" t="str">
        <f>IFERROR(VLOOKUP(L205,'P1'!$B:$AP,41,FALSE),"")</f>
        <v/>
      </c>
      <c r="M206" s="239" t="str">
        <f>IFERROR(VLOOKUP(M205,'P1'!$B:$AP,41,FALSE),"")</f>
        <v/>
      </c>
      <c r="N206" s="239" t="str">
        <f>IFERROR(VLOOKUP(N205,'P1'!$B:$AP,41,FALSE),"")</f>
        <v/>
      </c>
      <c r="O206" s="239" t="str">
        <f>IFERROR(VLOOKUP(O205,'P1'!$B:$AP,41,FALSE),"")</f>
        <v/>
      </c>
      <c r="P206" s="239" t="str">
        <f>IFERROR(VLOOKUP(P205,'P1'!$B:$AP,41,FALSE),"")</f>
        <v/>
      </c>
      <c r="Q206" s="239" t="str">
        <f>IFERROR(VLOOKUP(Q205,'P1'!$B:$AP,41,FALSE),"")</f>
        <v/>
      </c>
      <c r="R206" s="239" t="str">
        <f>IFERROR(VLOOKUP(R205,'P1'!$B:$AP,41,FALSE),"")</f>
        <v/>
      </c>
      <c r="S206" s="239" t="str">
        <f>IFERROR(VLOOKUP(S205,'P1'!$B:$AP,41,FALSE),"")</f>
        <v/>
      </c>
      <c r="T206" s="239" t="str">
        <f>IFERROR(VLOOKUP(T205,'P1'!$B:$AP,41,FALSE),"")</f>
        <v/>
      </c>
      <c r="U206" s="239" t="str">
        <f>IFERROR(VLOOKUP(U205,'P1'!$B:$AP,41,FALSE),"")</f>
        <v/>
      </c>
      <c r="V206" s="239" t="str">
        <f>IFERROR(VLOOKUP(V205,'P1'!$B:$AP,41,FALSE),"")</f>
        <v/>
      </c>
      <c r="W206" s="239" t="str">
        <f>IFERROR(VLOOKUP(W205,'P1'!$B:$AP,41,FALSE),"")</f>
        <v/>
      </c>
      <c r="X206" s="239" t="str">
        <f>IFERROR(VLOOKUP(X205,'P1'!$B:$AP,41,FALSE),"")</f>
        <v/>
      </c>
      <c r="Y206" s="239" t="str">
        <f>IFERROR(VLOOKUP(Y205,'P1'!$B:$AP,41,FALSE),"")</f>
        <v/>
      </c>
      <c r="Z206" s="239" t="str">
        <f>IFERROR(VLOOKUP(Z205,'P1'!$B:$AP,41,FALSE),"")</f>
        <v/>
      </c>
      <c r="AA206" s="239" t="str">
        <f>IFERROR(VLOOKUP(AA205,'P1'!$B:$AP,41,FALSE),"")</f>
        <v/>
      </c>
      <c r="AB206" s="239" t="str">
        <f>IFERROR(VLOOKUP(AB205,'P1'!$B:$AP,41,FALSE),"")</f>
        <v/>
      </c>
      <c r="AC206" s="239" t="str">
        <f>IFERROR(VLOOKUP(AC205,'P1'!$B:$AP,41,FALSE),"")</f>
        <v/>
      </c>
      <c r="AD206" s="239" t="str">
        <f>IFERROR(VLOOKUP(AD205,'P1'!$B:$AP,41,FALSE),"")</f>
        <v/>
      </c>
      <c r="AE206" s="239" t="str">
        <f>IFERROR(VLOOKUP(AE205,'P1'!$B:$AP,41,FALSE),"")</f>
        <v/>
      </c>
      <c r="AF206" s="239" t="str">
        <f>IFERROR(VLOOKUP(AF205,'P1'!$B:$AP,41,FALSE),"")</f>
        <v/>
      </c>
      <c r="AG206" s="239" t="str">
        <f>IFERROR(VLOOKUP(AG205,'P1'!$B:$AP,41,FALSE),"")</f>
        <v/>
      </c>
      <c r="AH206" s="239" t="str">
        <f>IFERROR(VLOOKUP(AH205,'P1'!$B:$AP,41,FALSE),"")</f>
        <v/>
      </c>
      <c r="AI206" s="239" t="str">
        <f>IFERROR(VLOOKUP(AI205,'P1'!$B:$AP,41,FALSE),"")</f>
        <v/>
      </c>
      <c r="AJ206" s="239" t="str">
        <f>IFERROR(VLOOKUP(AJ205,'P1'!$B:$AP,41,FALSE),"")</f>
        <v/>
      </c>
      <c r="AK206" s="239" t="str">
        <f>IFERROR(VLOOKUP(AK205,'P1'!$B:$AP,41,FALSE),"")</f>
        <v/>
      </c>
      <c r="AL206" s="239" t="str">
        <f>IFERROR(VLOOKUP(AL205,'P1'!$B:$AP,41,FALSE),"")</f>
        <v/>
      </c>
      <c r="AM206" s="239" t="str">
        <f>IFERROR(VLOOKUP(AM205,'P1'!$B:$AP,41,FALSE),"")</f>
        <v/>
      </c>
      <c r="AN206" s="588"/>
      <c r="AO206" s="564"/>
      <c r="AP206" s="592"/>
      <c r="AQ206" s="593"/>
      <c r="AR206" s="564"/>
      <c r="AS206" s="205"/>
      <c r="AU206" s="486" t="str">
        <f>IFERROR(IF($D205="□",ROUNDDOWN($AO205/$AK$7,1),ROUNDDOWN($AO205/$AK$9,1)),"")</f>
        <v/>
      </c>
      <c r="AV206" s="486" t="str">
        <f>IFERROR(IF($D205="□",ROUNDDOWN($AN205/$AO$7,1),ROUNDDOWN($AN205/$AO$9,1)),"")</f>
        <v/>
      </c>
      <c r="AX206" s="486" t="str">
        <f>IFERROR(IF($D205="□",(VLOOKUP(F205,'[8]ますた君 '!$C:$E,3,FALSE)/($AK$7*4)),(VLOOKUP(F205,'[8]ますた君 '!$C:$E,3,FALSE)/($AK$9*4))),"")</f>
        <v/>
      </c>
      <c r="AY206" s="486" t="str">
        <f>IFERROR(IF($D205="□",(VLOOKUP(F205,'[8]ますた君 '!$C:$E,3,FALSE)/$AO$7),(VLOOKUP(F205,'[8]ますた君 '!$C:$E,3,FALSE)/$AO$9)),"")</f>
        <v/>
      </c>
    </row>
    <row r="207" spans="1:51" ht="12" customHeight="1">
      <c r="A207" s="568"/>
      <c r="B207" s="571"/>
      <c r="C207" s="574"/>
      <c r="D207" s="577"/>
      <c r="E207" s="580"/>
      <c r="F207" s="585"/>
      <c r="G207" s="586"/>
      <c r="H207" s="241" t="s">
        <v>374</v>
      </c>
      <c r="I207" s="239" t="str">
        <f>IFERROR(VLOOKUP(I205,'P1'!$B:$AP,31,FALSE),"")</f>
        <v/>
      </c>
      <c r="J207" s="239" t="str">
        <f>IFERROR(VLOOKUP(J205,'P1'!$B:$AP,31,FALSE),"")</f>
        <v/>
      </c>
      <c r="K207" s="239" t="str">
        <f>IFERROR(VLOOKUP(K205,'P1'!$B:$AP,31,FALSE),"")</f>
        <v/>
      </c>
      <c r="L207" s="239" t="str">
        <f>IFERROR(VLOOKUP(L205,'P1'!$B:$AP,31,FALSE),"")</f>
        <v/>
      </c>
      <c r="M207" s="239" t="str">
        <f>IFERROR(VLOOKUP(M205,'P1'!$B:$AP,31,FALSE),"")</f>
        <v/>
      </c>
      <c r="N207" s="239" t="str">
        <f>IFERROR(VLOOKUP(N205,'P1'!$B:$AP,31,FALSE),"")</f>
        <v/>
      </c>
      <c r="O207" s="239" t="str">
        <f>IFERROR(VLOOKUP(O205,'P1'!$B:$AP,31,FALSE),"")</f>
        <v/>
      </c>
      <c r="P207" s="239" t="str">
        <f>IFERROR(VLOOKUP(P205,'P1'!$B:$AP,31,FALSE),"")</f>
        <v/>
      </c>
      <c r="Q207" s="239" t="str">
        <f>IFERROR(VLOOKUP(Q205,'P1'!$B:$AP,31,FALSE),"")</f>
        <v/>
      </c>
      <c r="R207" s="239" t="str">
        <f>IFERROR(VLOOKUP(R205,'P1'!$B:$AP,31,FALSE),"")</f>
        <v/>
      </c>
      <c r="S207" s="239" t="str">
        <f>IFERROR(VLOOKUP(S205,'P1'!$B:$AP,31,FALSE),"")</f>
        <v/>
      </c>
      <c r="T207" s="239" t="str">
        <f>IFERROR(VLOOKUP(T205,'P1'!$B:$AP,31,FALSE),"")</f>
        <v/>
      </c>
      <c r="U207" s="239" t="str">
        <f>IFERROR(VLOOKUP(U205,'P1'!$B:$AP,31,FALSE),"")</f>
        <v/>
      </c>
      <c r="V207" s="239" t="str">
        <f>IFERROR(VLOOKUP(V205,'P1'!$B:$AP,31,FALSE),"")</f>
        <v/>
      </c>
      <c r="W207" s="239" t="str">
        <f>IFERROR(VLOOKUP(W205,'P1'!$B:$AP,31,FALSE),"")</f>
        <v/>
      </c>
      <c r="X207" s="239" t="str">
        <f>IFERROR(VLOOKUP(X205,'P1'!$B:$AP,31,FALSE),"")</f>
        <v/>
      </c>
      <c r="Y207" s="239" t="str">
        <f>IFERROR(VLOOKUP(Y205,'P1'!$B:$AP,31,FALSE),"")</f>
        <v/>
      </c>
      <c r="Z207" s="239" t="str">
        <f>IFERROR(VLOOKUP(Z205,'P1'!$B:$AP,31,FALSE),"")</f>
        <v/>
      </c>
      <c r="AA207" s="239" t="str">
        <f>IFERROR(VLOOKUP(AA205,'P1'!$B:$AP,31,FALSE),"")</f>
        <v/>
      </c>
      <c r="AB207" s="239" t="str">
        <f>IFERROR(VLOOKUP(AB205,'P1'!$B:$AP,31,FALSE),"")</f>
        <v/>
      </c>
      <c r="AC207" s="239" t="str">
        <f>IFERROR(VLOOKUP(AC205,'P1'!$B:$AP,31,FALSE),"")</f>
        <v/>
      </c>
      <c r="AD207" s="239" t="str">
        <f>IFERROR(VLOOKUP(AD205,'P1'!$B:$AP,31,FALSE),"")</f>
        <v/>
      </c>
      <c r="AE207" s="239" t="str">
        <f>IFERROR(VLOOKUP(AE205,'P1'!$B:$AP,31,FALSE),"")</f>
        <v/>
      </c>
      <c r="AF207" s="239" t="str">
        <f>IFERROR(VLOOKUP(AF205,'P1'!$B:$AP,31,FALSE),"")</f>
        <v/>
      </c>
      <c r="AG207" s="239" t="str">
        <f>IFERROR(VLOOKUP(AG205,'P1'!$B:$AP,31,FALSE),"")</f>
        <v/>
      </c>
      <c r="AH207" s="239" t="str">
        <f>IFERROR(VLOOKUP(AH205,'P1'!$B:$AP,31,FALSE),"")</f>
        <v/>
      </c>
      <c r="AI207" s="239" t="str">
        <f>IFERROR(VLOOKUP(AI205,'P1'!$B:$AP,31,FALSE),"")</f>
        <v/>
      </c>
      <c r="AJ207" s="239" t="str">
        <f>IFERROR(VLOOKUP(AJ205,'P1'!$B:$AP,31,FALSE),"")</f>
        <v/>
      </c>
      <c r="AK207" s="239" t="str">
        <f>IFERROR(VLOOKUP(AK205,'P1'!$B:$AP,31,FALSE),"")</f>
        <v/>
      </c>
      <c r="AL207" s="239" t="str">
        <f>IFERROR(VLOOKUP(AL205,'P1'!$B:$AP,31,FALSE),"")</f>
        <v/>
      </c>
      <c r="AM207" s="239" t="str">
        <f>IFERROR(VLOOKUP(AM205,'P1'!$B:$AP,31,FALSE),"")</f>
        <v/>
      </c>
      <c r="AN207" s="589"/>
      <c r="AO207" s="565"/>
      <c r="AP207" s="594"/>
      <c r="AQ207" s="595"/>
      <c r="AR207" s="565"/>
      <c r="AS207" s="205"/>
      <c r="AU207" s="487"/>
      <c r="AV207" s="487"/>
      <c r="AX207" s="487"/>
      <c r="AY207" s="487"/>
    </row>
    <row r="208" spans="1:51" ht="12" customHeight="1">
      <c r="A208" s="566">
        <v>63</v>
      </c>
      <c r="B208" s="569"/>
      <c r="C208" s="572"/>
      <c r="D208" s="575" t="s">
        <v>243</v>
      </c>
      <c r="E208" s="578"/>
      <c r="F208" s="581"/>
      <c r="G208" s="582"/>
      <c r="H208" s="236" t="s">
        <v>368</v>
      </c>
      <c r="I208" s="483"/>
      <c r="J208" s="483"/>
      <c r="K208" s="483"/>
      <c r="L208" s="483"/>
      <c r="M208" s="483"/>
      <c r="N208" s="483"/>
      <c r="O208" s="483"/>
      <c r="P208" s="483"/>
      <c r="Q208" s="483"/>
      <c r="R208" s="483"/>
      <c r="S208" s="483"/>
      <c r="T208" s="483"/>
      <c r="U208" s="483"/>
      <c r="V208" s="483"/>
      <c r="W208" s="483"/>
      <c r="X208" s="483"/>
      <c r="Y208" s="483"/>
      <c r="Z208" s="483"/>
      <c r="AA208" s="483"/>
      <c r="AB208" s="483"/>
      <c r="AC208" s="483"/>
      <c r="AD208" s="483"/>
      <c r="AE208" s="483"/>
      <c r="AF208" s="483"/>
      <c r="AG208" s="483"/>
      <c r="AH208" s="483"/>
      <c r="AI208" s="483"/>
      <c r="AJ208" s="483"/>
      <c r="AK208" s="483"/>
      <c r="AL208" s="483"/>
      <c r="AM208" s="483"/>
      <c r="AN208" s="587">
        <f>+SUM(I209:AM210)</f>
        <v>0</v>
      </c>
      <c r="AO208" s="563">
        <f>IF($AN$4="４週",AN208/4,AN208/(DAY(EOMONTH($I$20,0))/7))</f>
        <v>0</v>
      </c>
      <c r="AP208" s="590"/>
      <c r="AQ208" s="591"/>
      <c r="AR208" s="563" t="str">
        <f>IF(AN197="４週",AU209,AV209)</f>
        <v/>
      </c>
      <c r="AS208" s="205"/>
      <c r="AU208" s="485" t="s">
        <v>369</v>
      </c>
      <c r="AV208" s="485" t="s">
        <v>370</v>
      </c>
      <c r="AX208" s="485" t="s">
        <v>371</v>
      </c>
      <c r="AY208" s="485" t="s">
        <v>372</v>
      </c>
    </row>
    <row r="209" spans="1:51" ht="12" customHeight="1">
      <c r="A209" s="567"/>
      <c r="B209" s="570"/>
      <c r="C209" s="573"/>
      <c r="D209" s="576"/>
      <c r="E209" s="579"/>
      <c r="F209" s="583"/>
      <c r="G209" s="584"/>
      <c r="H209" s="238" t="s">
        <v>373</v>
      </c>
      <c r="I209" s="239" t="str">
        <f>IFERROR(VLOOKUP(I208,'P1'!$B:$AP,41,FALSE),"")</f>
        <v/>
      </c>
      <c r="J209" s="239" t="str">
        <f>IFERROR(VLOOKUP(J208,'P1'!$B:$AP,41,FALSE),"")</f>
        <v/>
      </c>
      <c r="K209" s="239" t="str">
        <f>IFERROR(VLOOKUP(K208,'P1'!$B:$AP,41,FALSE),"")</f>
        <v/>
      </c>
      <c r="L209" s="239" t="str">
        <f>IFERROR(VLOOKUP(L208,'P1'!$B:$AP,41,FALSE),"")</f>
        <v/>
      </c>
      <c r="M209" s="239" t="str">
        <f>IFERROR(VLOOKUP(M208,'P1'!$B:$AP,41,FALSE),"")</f>
        <v/>
      </c>
      <c r="N209" s="239" t="str">
        <f>IFERROR(VLOOKUP(N208,'P1'!$B:$AP,41,FALSE),"")</f>
        <v/>
      </c>
      <c r="O209" s="239" t="str">
        <f>IFERROR(VLOOKUP(O208,'P1'!$B:$AP,41,FALSE),"")</f>
        <v/>
      </c>
      <c r="P209" s="239" t="str">
        <f>IFERROR(VLOOKUP(P208,'P1'!$B:$AP,41,FALSE),"")</f>
        <v/>
      </c>
      <c r="Q209" s="239" t="str">
        <f>IFERROR(VLOOKUP(Q208,'P1'!$B:$AP,41,FALSE),"")</f>
        <v/>
      </c>
      <c r="R209" s="239" t="str">
        <f>IFERROR(VLOOKUP(R208,'P1'!$B:$AP,41,FALSE),"")</f>
        <v/>
      </c>
      <c r="S209" s="239" t="str">
        <f>IFERROR(VLOOKUP(S208,'P1'!$B:$AP,41,FALSE),"")</f>
        <v/>
      </c>
      <c r="T209" s="239" t="str">
        <f>IFERROR(VLOOKUP(T208,'P1'!$B:$AP,41,FALSE),"")</f>
        <v/>
      </c>
      <c r="U209" s="239" t="str">
        <f>IFERROR(VLOOKUP(U208,'P1'!$B:$AP,41,FALSE),"")</f>
        <v/>
      </c>
      <c r="V209" s="239" t="str">
        <f>IFERROR(VLOOKUP(V208,'P1'!$B:$AP,41,FALSE),"")</f>
        <v/>
      </c>
      <c r="W209" s="239" t="str">
        <f>IFERROR(VLOOKUP(W208,'P1'!$B:$AP,41,FALSE),"")</f>
        <v/>
      </c>
      <c r="X209" s="239" t="str">
        <f>IFERROR(VLOOKUP(X208,'P1'!$B:$AP,41,FALSE),"")</f>
        <v/>
      </c>
      <c r="Y209" s="239" t="str">
        <f>IFERROR(VLOOKUP(Y208,'P1'!$B:$AP,41,FALSE),"")</f>
        <v/>
      </c>
      <c r="Z209" s="239" t="str">
        <f>IFERROR(VLOOKUP(Z208,'P1'!$B:$AP,41,FALSE),"")</f>
        <v/>
      </c>
      <c r="AA209" s="239" t="str">
        <f>IFERROR(VLOOKUP(AA208,'P1'!$B:$AP,41,FALSE),"")</f>
        <v/>
      </c>
      <c r="AB209" s="239" t="str">
        <f>IFERROR(VLOOKUP(AB208,'P1'!$B:$AP,41,FALSE),"")</f>
        <v/>
      </c>
      <c r="AC209" s="239" t="str">
        <f>IFERROR(VLOOKUP(AC208,'P1'!$B:$AP,41,FALSE),"")</f>
        <v/>
      </c>
      <c r="AD209" s="239" t="str">
        <f>IFERROR(VLOOKUP(AD208,'P1'!$B:$AP,41,FALSE),"")</f>
        <v/>
      </c>
      <c r="AE209" s="239" t="str">
        <f>IFERROR(VLOOKUP(AE208,'P1'!$B:$AP,41,FALSE),"")</f>
        <v/>
      </c>
      <c r="AF209" s="239" t="str">
        <f>IFERROR(VLOOKUP(AF208,'P1'!$B:$AP,41,FALSE),"")</f>
        <v/>
      </c>
      <c r="AG209" s="239" t="str">
        <f>IFERROR(VLOOKUP(AG208,'P1'!$B:$AP,41,FALSE),"")</f>
        <v/>
      </c>
      <c r="AH209" s="239" t="str">
        <f>IFERROR(VLOOKUP(AH208,'P1'!$B:$AP,41,FALSE),"")</f>
        <v/>
      </c>
      <c r="AI209" s="239" t="str">
        <f>IFERROR(VLOOKUP(AI208,'P1'!$B:$AP,41,FALSE),"")</f>
        <v/>
      </c>
      <c r="AJ209" s="239" t="str">
        <f>IFERROR(VLOOKUP(AJ208,'P1'!$B:$AP,41,FALSE),"")</f>
        <v/>
      </c>
      <c r="AK209" s="239" t="str">
        <f>IFERROR(VLOOKUP(AK208,'P1'!$B:$AP,41,FALSE),"")</f>
        <v/>
      </c>
      <c r="AL209" s="239" t="str">
        <f>IFERROR(VLOOKUP(AL208,'P1'!$B:$AP,41,FALSE),"")</f>
        <v/>
      </c>
      <c r="AM209" s="239" t="str">
        <f>IFERROR(VLOOKUP(AM208,'P1'!$B:$AP,41,FALSE),"")</f>
        <v/>
      </c>
      <c r="AN209" s="588"/>
      <c r="AO209" s="564"/>
      <c r="AP209" s="592"/>
      <c r="AQ209" s="593"/>
      <c r="AR209" s="564"/>
      <c r="AS209" s="205"/>
      <c r="AU209" s="486" t="str">
        <f>IFERROR(IF($D208="□",ROUNDDOWN($AO208/$AK$7,1),ROUNDDOWN($AO208/$AK$9,1)),"")</f>
        <v/>
      </c>
      <c r="AV209" s="486" t="str">
        <f>IFERROR(IF($D208="□",ROUNDDOWN($AN208/$AO$7,1),ROUNDDOWN($AN208/$AO$9,1)),"")</f>
        <v/>
      </c>
      <c r="AX209" s="486" t="str">
        <f>IFERROR(IF($D208="□",(VLOOKUP(F208,'[8]ますた君 '!$C:$E,3,FALSE)/($AK$7*4)),(VLOOKUP(F208,'[8]ますた君 '!$C:$E,3,FALSE)/($AK$9*4))),"")</f>
        <v/>
      </c>
      <c r="AY209" s="486" t="str">
        <f>IFERROR(IF($D208="□",(VLOOKUP(F208,'[8]ますた君 '!$C:$E,3,FALSE)/$AO$7),(VLOOKUP(F208,'[8]ますた君 '!$C:$E,3,FALSE)/$AO$9)),"")</f>
        <v/>
      </c>
    </row>
    <row r="210" spans="1:51" ht="12" customHeight="1">
      <c r="A210" s="568"/>
      <c r="B210" s="571"/>
      <c r="C210" s="574"/>
      <c r="D210" s="577"/>
      <c r="E210" s="580"/>
      <c r="F210" s="585"/>
      <c r="G210" s="586"/>
      <c r="H210" s="241" t="s">
        <v>374</v>
      </c>
      <c r="I210" s="239" t="str">
        <f>IFERROR(VLOOKUP(I208,'P1'!$B:$AP,31,FALSE),"")</f>
        <v/>
      </c>
      <c r="J210" s="239" t="str">
        <f>IFERROR(VLOOKUP(J208,'P1'!$B:$AP,31,FALSE),"")</f>
        <v/>
      </c>
      <c r="K210" s="239" t="str">
        <f>IFERROR(VLOOKUP(K208,'P1'!$B:$AP,31,FALSE),"")</f>
        <v/>
      </c>
      <c r="L210" s="239" t="str">
        <f>IFERROR(VLOOKUP(L208,'P1'!$B:$AP,31,FALSE),"")</f>
        <v/>
      </c>
      <c r="M210" s="239" t="str">
        <f>IFERROR(VLOOKUP(M208,'P1'!$B:$AP,31,FALSE),"")</f>
        <v/>
      </c>
      <c r="N210" s="239" t="str">
        <f>IFERROR(VLOOKUP(N208,'P1'!$B:$AP,31,FALSE),"")</f>
        <v/>
      </c>
      <c r="O210" s="239" t="str">
        <f>IFERROR(VLOOKUP(O208,'P1'!$B:$AP,31,FALSE),"")</f>
        <v/>
      </c>
      <c r="P210" s="239" t="str">
        <f>IFERROR(VLOOKUP(P208,'P1'!$B:$AP,31,FALSE),"")</f>
        <v/>
      </c>
      <c r="Q210" s="239" t="str">
        <f>IFERROR(VLOOKUP(Q208,'P1'!$B:$AP,31,FALSE),"")</f>
        <v/>
      </c>
      <c r="R210" s="239" t="str">
        <f>IFERROR(VLOOKUP(R208,'P1'!$B:$AP,31,FALSE),"")</f>
        <v/>
      </c>
      <c r="S210" s="239" t="str">
        <f>IFERROR(VLOOKUP(S208,'P1'!$B:$AP,31,FALSE),"")</f>
        <v/>
      </c>
      <c r="T210" s="239" t="str">
        <f>IFERROR(VLOOKUP(T208,'P1'!$B:$AP,31,FALSE),"")</f>
        <v/>
      </c>
      <c r="U210" s="239" t="str">
        <f>IFERROR(VLOOKUP(U208,'P1'!$B:$AP,31,FALSE),"")</f>
        <v/>
      </c>
      <c r="V210" s="239" t="str">
        <f>IFERROR(VLOOKUP(V208,'P1'!$B:$AP,31,FALSE),"")</f>
        <v/>
      </c>
      <c r="W210" s="239" t="str">
        <f>IFERROR(VLOOKUP(W208,'P1'!$B:$AP,31,FALSE),"")</f>
        <v/>
      </c>
      <c r="X210" s="239" t="str">
        <f>IFERROR(VLOOKUP(X208,'P1'!$B:$AP,31,FALSE),"")</f>
        <v/>
      </c>
      <c r="Y210" s="239" t="str">
        <f>IFERROR(VLOOKUP(Y208,'P1'!$B:$AP,31,FALSE),"")</f>
        <v/>
      </c>
      <c r="Z210" s="239" t="str">
        <f>IFERROR(VLOOKUP(Z208,'P1'!$B:$AP,31,FALSE),"")</f>
        <v/>
      </c>
      <c r="AA210" s="239" t="str">
        <f>IFERROR(VLOOKUP(AA208,'P1'!$B:$AP,31,FALSE),"")</f>
        <v/>
      </c>
      <c r="AB210" s="239" t="str">
        <f>IFERROR(VLOOKUP(AB208,'P1'!$B:$AP,31,FALSE),"")</f>
        <v/>
      </c>
      <c r="AC210" s="239" t="str">
        <f>IFERROR(VLOOKUP(AC208,'P1'!$B:$AP,31,FALSE),"")</f>
        <v/>
      </c>
      <c r="AD210" s="239" t="str">
        <f>IFERROR(VLOOKUP(AD208,'P1'!$B:$AP,31,FALSE),"")</f>
        <v/>
      </c>
      <c r="AE210" s="239" t="str">
        <f>IFERROR(VLOOKUP(AE208,'P1'!$B:$AP,31,FALSE),"")</f>
        <v/>
      </c>
      <c r="AF210" s="239" t="str">
        <f>IFERROR(VLOOKUP(AF208,'P1'!$B:$AP,31,FALSE),"")</f>
        <v/>
      </c>
      <c r="AG210" s="239" t="str">
        <f>IFERROR(VLOOKUP(AG208,'P1'!$B:$AP,31,FALSE),"")</f>
        <v/>
      </c>
      <c r="AH210" s="239" t="str">
        <f>IFERROR(VLOOKUP(AH208,'P1'!$B:$AP,31,FALSE),"")</f>
        <v/>
      </c>
      <c r="AI210" s="239" t="str">
        <f>IFERROR(VLOOKUP(AI208,'P1'!$B:$AP,31,FALSE),"")</f>
        <v/>
      </c>
      <c r="AJ210" s="239" t="str">
        <f>IFERROR(VLOOKUP(AJ208,'P1'!$B:$AP,31,FALSE),"")</f>
        <v/>
      </c>
      <c r="AK210" s="239" t="str">
        <f>IFERROR(VLOOKUP(AK208,'P1'!$B:$AP,31,FALSE),"")</f>
        <v/>
      </c>
      <c r="AL210" s="239" t="str">
        <f>IFERROR(VLOOKUP(AL208,'P1'!$B:$AP,31,FALSE),"")</f>
        <v/>
      </c>
      <c r="AM210" s="239" t="str">
        <f>IFERROR(VLOOKUP(AM208,'P1'!$B:$AP,31,FALSE),"")</f>
        <v/>
      </c>
      <c r="AN210" s="589"/>
      <c r="AO210" s="565"/>
      <c r="AP210" s="594"/>
      <c r="AQ210" s="595"/>
      <c r="AR210" s="565"/>
      <c r="AS210" s="205"/>
      <c r="AU210" s="487"/>
      <c r="AV210" s="487"/>
      <c r="AX210" s="487"/>
      <c r="AY210" s="487"/>
    </row>
    <row r="211" spans="1:51" ht="12" customHeight="1">
      <c r="A211" s="566">
        <v>64</v>
      </c>
      <c r="B211" s="569"/>
      <c r="C211" s="572"/>
      <c r="D211" s="575" t="s">
        <v>243</v>
      </c>
      <c r="E211" s="578"/>
      <c r="F211" s="581"/>
      <c r="G211" s="582"/>
      <c r="H211" s="236" t="s">
        <v>368</v>
      </c>
      <c r="I211" s="483"/>
      <c r="J211" s="483"/>
      <c r="K211" s="483"/>
      <c r="L211" s="483"/>
      <c r="M211" s="483"/>
      <c r="N211" s="483"/>
      <c r="O211" s="483"/>
      <c r="P211" s="483"/>
      <c r="Q211" s="483"/>
      <c r="R211" s="483"/>
      <c r="S211" s="483"/>
      <c r="T211" s="483"/>
      <c r="U211" s="483"/>
      <c r="V211" s="483"/>
      <c r="W211" s="483"/>
      <c r="X211" s="483"/>
      <c r="Y211" s="483"/>
      <c r="Z211" s="483"/>
      <c r="AA211" s="483"/>
      <c r="AB211" s="483"/>
      <c r="AC211" s="483"/>
      <c r="AD211" s="483"/>
      <c r="AE211" s="483"/>
      <c r="AF211" s="483"/>
      <c r="AG211" s="483"/>
      <c r="AH211" s="483"/>
      <c r="AI211" s="483"/>
      <c r="AJ211" s="483"/>
      <c r="AK211" s="483"/>
      <c r="AL211" s="483"/>
      <c r="AM211" s="483"/>
      <c r="AN211" s="587">
        <f>+SUM(I212:AM213)</f>
        <v>0</v>
      </c>
      <c r="AO211" s="563">
        <f>IF($AN$4="４週",AN211/4,AN211/(DAY(EOMONTH($I$20,0))/7))</f>
        <v>0</v>
      </c>
      <c r="AP211" s="590"/>
      <c r="AQ211" s="591"/>
      <c r="AR211" s="563" t="str">
        <f>IF(AN200="４週",AU212,AV212)</f>
        <v/>
      </c>
      <c r="AU211" s="485" t="s">
        <v>369</v>
      </c>
      <c r="AV211" s="485" t="s">
        <v>370</v>
      </c>
      <c r="AX211" s="485" t="s">
        <v>371</v>
      </c>
      <c r="AY211" s="485" t="s">
        <v>372</v>
      </c>
    </row>
    <row r="212" spans="1:51" ht="12" customHeight="1">
      <c r="A212" s="567"/>
      <c r="B212" s="570"/>
      <c r="C212" s="573"/>
      <c r="D212" s="576"/>
      <c r="E212" s="579"/>
      <c r="F212" s="583"/>
      <c r="G212" s="584"/>
      <c r="H212" s="238" t="s">
        <v>373</v>
      </c>
      <c r="I212" s="239" t="str">
        <f>IFERROR(VLOOKUP(I211,'P1'!$B:$AP,41,FALSE),"")</f>
        <v/>
      </c>
      <c r="J212" s="243" t="str">
        <f>IFERROR(VLOOKUP(J211,'P1'!$B:$AP,41,FALSE),"")</f>
        <v/>
      </c>
      <c r="K212" s="239" t="str">
        <f>IFERROR(VLOOKUP(K211,'P1'!$B:$AP,41,FALSE),"")</f>
        <v/>
      </c>
      <c r="L212" s="239" t="str">
        <f>IFERROR(VLOOKUP(L211,'P1'!$B:$AP,41,FALSE),"")</f>
        <v/>
      </c>
      <c r="M212" s="239" t="str">
        <f>IFERROR(VLOOKUP(M211,'P1'!$B:$AP,41,FALSE),"")</f>
        <v/>
      </c>
      <c r="N212" s="239" t="str">
        <f>IFERROR(VLOOKUP(N211,'P1'!$B:$AP,41,FALSE),"")</f>
        <v/>
      </c>
      <c r="O212" s="239" t="str">
        <f>IFERROR(VLOOKUP(O211,'P1'!$B:$AP,41,FALSE),"")</f>
        <v/>
      </c>
      <c r="P212" s="239" t="str">
        <f>IFERROR(VLOOKUP(P211,'P1'!$B:$AP,41,FALSE),"")</f>
        <v/>
      </c>
      <c r="Q212" s="239" t="str">
        <f>IFERROR(VLOOKUP(Q211,'P1'!$B:$AP,41,FALSE),"")</f>
        <v/>
      </c>
      <c r="R212" s="239" t="str">
        <f>IFERROR(VLOOKUP(R211,'P1'!$B:$AP,41,FALSE),"")</f>
        <v/>
      </c>
      <c r="S212" s="239" t="str">
        <f>IFERROR(VLOOKUP(S211,'P1'!$B:$AP,41,FALSE),"")</f>
        <v/>
      </c>
      <c r="T212" s="239" t="str">
        <f>IFERROR(VLOOKUP(T211,'P1'!$B:$AP,41,FALSE),"")</f>
        <v/>
      </c>
      <c r="U212" s="239" t="str">
        <f>IFERROR(VLOOKUP(U211,'P1'!$B:$AP,41,FALSE),"")</f>
        <v/>
      </c>
      <c r="V212" s="239" t="str">
        <f>IFERROR(VLOOKUP(V211,'P1'!$B:$AP,41,FALSE),"")</f>
        <v/>
      </c>
      <c r="W212" s="239" t="str">
        <f>IFERROR(VLOOKUP(W211,'P1'!$B:$AP,41,FALSE),"")</f>
        <v/>
      </c>
      <c r="X212" s="239" t="str">
        <f>IFERROR(VLOOKUP(X211,'P1'!$B:$AP,41,FALSE),"")</f>
        <v/>
      </c>
      <c r="Y212" s="239" t="str">
        <f>IFERROR(VLOOKUP(Y211,'P1'!$B:$AP,41,FALSE),"")</f>
        <v/>
      </c>
      <c r="Z212" s="239" t="str">
        <f>IFERROR(VLOOKUP(Z211,'P1'!$B:$AP,41,FALSE),"")</f>
        <v/>
      </c>
      <c r="AA212" s="239" t="str">
        <f>IFERROR(VLOOKUP(AA211,'P1'!$B:$AP,41,FALSE),"")</f>
        <v/>
      </c>
      <c r="AB212" s="239" t="str">
        <f>IFERROR(VLOOKUP(AB211,'P1'!$B:$AP,41,FALSE),"")</f>
        <v/>
      </c>
      <c r="AC212" s="239" t="str">
        <f>IFERROR(VLOOKUP(AC211,'P1'!$B:$AP,41,FALSE),"")</f>
        <v/>
      </c>
      <c r="AD212" s="239" t="str">
        <f>IFERROR(VLOOKUP(AD211,'P1'!$B:$AP,41,FALSE),"")</f>
        <v/>
      </c>
      <c r="AE212" s="239" t="str">
        <f>IFERROR(VLOOKUP(AE211,'P1'!$B:$AP,41,FALSE),"")</f>
        <v/>
      </c>
      <c r="AF212" s="239" t="str">
        <f>IFERROR(VLOOKUP(AF211,'P1'!$B:$AP,41,FALSE),"")</f>
        <v/>
      </c>
      <c r="AG212" s="239" t="str">
        <f>IFERROR(VLOOKUP(AG211,'P1'!$B:$AP,41,FALSE),"")</f>
        <v/>
      </c>
      <c r="AH212" s="239" t="str">
        <f>IFERROR(VLOOKUP(AH211,'P1'!$B:$AP,41,FALSE),"")</f>
        <v/>
      </c>
      <c r="AI212" s="239" t="str">
        <f>IFERROR(VLOOKUP(AI211,'P1'!$B:$AP,41,FALSE),"")</f>
        <v/>
      </c>
      <c r="AJ212" s="239" t="str">
        <f>IFERROR(VLOOKUP(AJ211,'P1'!$B:$AP,41,FALSE),"")</f>
        <v/>
      </c>
      <c r="AK212" s="239" t="str">
        <f>IFERROR(VLOOKUP(AK211,'P1'!$B:$AP,41,FALSE),"")</f>
        <v/>
      </c>
      <c r="AL212" s="239" t="str">
        <f>IFERROR(VLOOKUP(AL211,'P1'!$B:$AP,41,FALSE),"")</f>
        <v/>
      </c>
      <c r="AM212" s="239" t="str">
        <f>IFERROR(VLOOKUP(AM211,'P1'!$B:$AP,41,FALSE),"")</f>
        <v/>
      </c>
      <c r="AN212" s="588"/>
      <c r="AO212" s="564"/>
      <c r="AP212" s="592"/>
      <c r="AQ212" s="593"/>
      <c r="AR212" s="564"/>
      <c r="AU212" s="486" t="str">
        <f>IFERROR(IF($D211="□",ROUNDDOWN($AO211/$AK$7,1),ROUNDDOWN($AO211/$AK$9,1)),"")</f>
        <v/>
      </c>
      <c r="AV212" s="486" t="str">
        <f>IFERROR(IF($D211="□",ROUNDDOWN($AN211/$AO$7,1),ROUNDDOWN($AN211/$AO$9,1)),"")</f>
        <v/>
      </c>
      <c r="AX212" s="486" t="str">
        <f>IFERROR(IF($D211="□",(VLOOKUP(F211,'[8]ますた君 '!$C:$E,3,FALSE)/($AK$7*4)),(VLOOKUP(F211,'[8]ますた君 '!$C:$E,3,FALSE)/($AK$9*4))),"")</f>
        <v/>
      </c>
      <c r="AY212" s="486" t="str">
        <f>IFERROR(IF($D211="□",(VLOOKUP(F211,'[8]ますた君 '!$C:$E,3,FALSE)/$AO$7),(VLOOKUP(F211,'[8]ますた君 '!$C:$E,3,FALSE)/$AO$9)),"")</f>
        <v/>
      </c>
    </row>
    <row r="213" spans="1:51" ht="12" customHeight="1">
      <c r="A213" s="568"/>
      <c r="B213" s="571"/>
      <c r="C213" s="574"/>
      <c r="D213" s="577"/>
      <c r="E213" s="580"/>
      <c r="F213" s="585"/>
      <c r="G213" s="586"/>
      <c r="H213" s="241" t="s">
        <v>374</v>
      </c>
      <c r="I213" s="239" t="str">
        <f>IFERROR(VLOOKUP(I211,'P1'!$B:$AP,31,FALSE),"")</f>
        <v/>
      </c>
      <c r="J213" s="239" t="str">
        <f>IFERROR(VLOOKUP(J211,'P1'!$B:$AP,31,FALSE),"")</f>
        <v/>
      </c>
      <c r="K213" s="239" t="str">
        <f>IFERROR(VLOOKUP(K211,'P1'!$B:$AP,31,FALSE),"")</f>
        <v/>
      </c>
      <c r="L213" s="239" t="str">
        <f>IFERROR(VLOOKUP(L211,'P1'!$B:$AP,31,FALSE),"")</f>
        <v/>
      </c>
      <c r="M213" s="239" t="str">
        <f>IFERROR(VLOOKUP(M211,'P1'!$B:$AP,31,FALSE),"")</f>
        <v/>
      </c>
      <c r="N213" s="239" t="str">
        <f>IFERROR(VLOOKUP(N211,'P1'!$B:$AP,31,FALSE),"")</f>
        <v/>
      </c>
      <c r="O213" s="239" t="str">
        <f>IFERROR(VLOOKUP(O211,'P1'!$B:$AP,31,FALSE),"")</f>
        <v/>
      </c>
      <c r="P213" s="239" t="str">
        <f>IFERROR(VLOOKUP(P211,'P1'!$B:$AP,31,FALSE),"")</f>
        <v/>
      </c>
      <c r="Q213" s="239" t="str">
        <f>IFERROR(VLOOKUP(Q211,'P1'!$B:$AP,31,FALSE),"")</f>
        <v/>
      </c>
      <c r="R213" s="239" t="str">
        <f>IFERROR(VLOOKUP(R211,'P1'!$B:$AP,31,FALSE),"")</f>
        <v/>
      </c>
      <c r="S213" s="239" t="str">
        <f>IFERROR(VLOOKUP(S211,'P1'!$B:$AP,31,FALSE),"")</f>
        <v/>
      </c>
      <c r="T213" s="239" t="str">
        <f>IFERROR(VLOOKUP(T211,'P1'!$B:$AP,31,FALSE),"")</f>
        <v/>
      </c>
      <c r="U213" s="239" t="str">
        <f>IFERROR(VLOOKUP(U211,'P1'!$B:$AP,31,FALSE),"")</f>
        <v/>
      </c>
      <c r="V213" s="239" t="str">
        <f>IFERROR(VLOOKUP(V211,'P1'!$B:$AP,31,FALSE),"")</f>
        <v/>
      </c>
      <c r="W213" s="239" t="str">
        <f>IFERROR(VLOOKUP(W211,'P1'!$B:$AP,31,FALSE),"")</f>
        <v/>
      </c>
      <c r="X213" s="239" t="str">
        <f>IFERROR(VLOOKUP(X211,'P1'!$B:$AP,31,FALSE),"")</f>
        <v/>
      </c>
      <c r="Y213" s="239" t="str">
        <f>IFERROR(VLOOKUP(Y211,'P1'!$B:$AP,31,FALSE),"")</f>
        <v/>
      </c>
      <c r="Z213" s="239" t="str">
        <f>IFERROR(VLOOKUP(Z211,'P1'!$B:$AP,31,FALSE),"")</f>
        <v/>
      </c>
      <c r="AA213" s="239" t="str">
        <f>IFERROR(VLOOKUP(AA211,'P1'!$B:$AP,31,FALSE),"")</f>
        <v/>
      </c>
      <c r="AB213" s="239" t="str">
        <f>IFERROR(VLOOKUP(AB211,'P1'!$B:$AP,31,FALSE),"")</f>
        <v/>
      </c>
      <c r="AC213" s="239" t="str">
        <f>IFERROR(VLOOKUP(AC211,'P1'!$B:$AP,31,FALSE),"")</f>
        <v/>
      </c>
      <c r="AD213" s="239" t="str">
        <f>IFERROR(VLOOKUP(AD211,'P1'!$B:$AP,31,FALSE),"")</f>
        <v/>
      </c>
      <c r="AE213" s="239" t="str">
        <f>IFERROR(VLOOKUP(AE211,'P1'!$B:$AP,31,FALSE),"")</f>
        <v/>
      </c>
      <c r="AF213" s="239" t="str">
        <f>IFERROR(VLOOKUP(AF211,'P1'!$B:$AP,31,FALSE),"")</f>
        <v/>
      </c>
      <c r="AG213" s="239" t="str">
        <f>IFERROR(VLOOKUP(AG211,'P1'!$B:$AP,31,FALSE),"")</f>
        <v/>
      </c>
      <c r="AH213" s="239" t="str">
        <f>IFERROR(VLOOKUP(AH211,'P1'!$B:$AP,31,FALSE),"")</f>
        <v/>
      </c>
      <c r="AI213" s="239" t="str">
        <f>IFERROR(VLOOKUP(AI211,'P1'!$B:$AP,31,FALSE),"")</f>
        <v/>
      </c>
      <c r="AJ213" s="239" t="str">
        <f>IFERROR(VLOOKUP(AJ211,'P1'!$B:$AP,31,FALSE),"")</f>
        <v/>
      </c>
      <c r="AK213" s="239" t="str">
        <f>IFERROR(VLOOKUP(AK211,'P1'!$B:$AP,31,FALSE),"")</f>
        <v/>
      </c>
      <c r="AL213" s="239" t="str">
        <f>IFERROR(VLOOKUP(AL211,'P1'!$B:$AP,31,FALSE),"")</f>
        <v/>
      </c>
      <c r="AM213" s="239" t="str">
        <f>IFERROR(VLOOKUP(AM211,'P1'!$B:$AP,31,FALSE),"")</f>
        <v/>
      </c>
      <c r="AN213" s="589"/>
      <c r="AO213" s="565"/>
      <c r="AP213" s="594"/>
      <c r="AQ213" s="595"/>
      <c r="AR213" s="565"/>
      <c r="AU213" s="487"/>
      <c r="AV213" s="487"/>
      <c r="AX213" s="487"/>
      <c r="AY213" s="487"/>
    </row>
    <row r="214" spans="1:51" ht="12" customHeight="1">
      <c r="A214" s="566">
        <v>65</v>
      </c>
      <c r="B214" s="569"/>
      <c r="C214" s="572"/>
      <c r="D214" s="575" t="s">
        <v>243</v>
      </c>
      <c r="E214" s="578"/>
      <c r="F214" s="581"/>
      <c r="G214" s="582"/>
      <c r="H214" s="236" t="s">
        <v>368</v>
      </c>
      <c r="I214" s="483"/>
      <c r="J214" s="483"/>
      <c r="K214" s="483"/>
      <c r="L214" s="483"/>
      <c r="M214" s="483"/>
      <c r="N214" s="483"/>
      <c r="O214" s="483"/>
      <c r="P214" s="483"/>
      <c r="Q214" s="483"/>
      <c r="R214" s="483"/>
      <c r="S214" s="483"/>
      <c r="T214" s="483"/>
      <c r="U214" s="483"/>
      <c r="V214" s="483"/>
      <c r="W214" s="483"/>
      <c r="X214" s="483"/>
      <c r="Y214" s="483"/>
      <c r="Z214" s="483"/>
      <c r="AA214" s="483"/>
      <c r="AB214" s="483"/>
      <c r="AC214" s="483"/>
      <c r="AD214" s="483"/>
      <c r="AE214" s="483"/>
      <c r="AF214" s="483"/>
      <c r="AG214" s="483"/>
      <c r="AH214" s="483"/>
      <c r="AI214" s="483"/>
      <c r="AJ214" s="483"/>
      <c r="AK214" s="483"/>
      <c r="AL214" s="483"/>
      <c r="AM214" s="483"/>
      <c r="AN214" s="587">
        <f>+SUM(I215:AM216)</f>
        <v>0</v>
      </c>
      <c r="AO214" s="563">
        <f>IF($AN$4="４週",AN214/4,AN214/(DAY(EOMONTH($I$20,0))/7))</f>
        <v>0</v>
      </c>
      <c r="AP214" s="590"/>
      <c r="AQ214" s="591"/>
      <c r="AR214" s="563" t="str">
        <f>IF(AN203="４週",AU215,AV215)</f>
        <v/>
      </c>
      <c r="AU214" s="485" t="s">
        <v>369</v>
      </c>
      <c r="AV214" s="485" t="s">
        <v>370</v>
      </c>
      <c r="AX214" s="485" t="s">
        <v>371</v>
      </c>
      <c r="AY214" s="485" t="s">
        <v>372</v>
      </c>
    </row>
    <row r="215" spans="1:51" ht="12" customHeight="1">
      <c r="A215" s="567"/>
      <c r="B215" s="570"/>
      <c r="C215" s="573"/>
      <c r="D215" s="576"/>
      <c r="E215" s="579"/>
      <c r="F215" s="583"/>
      <c r="G215" s="584"/>
      <c r="H215" s="238" t="s">
        <v>373</v>
      </c>
      <c r="I215" s="239" t="str">
        <f>IFERROR(VLOOKUP(I214,'P1'!$B:$AP,41,FALSE),"")</f>
        <v/>
      </c>
      <c r="J215" s="239" t="str">
        <f>IFERROR(VLOOKUP(J214,'P1'!$B:$AP,41,FALSE),"")</f>
        <v/>
      </c>
      <c r="K215" s="239" t="str">
        <f>IFERROR(VLOOKUP(K214,'P1'!$B:$AP,41,FALSE),"")</f>
        <v/>
      </c>
      <c r="L215" s="239" t="str">
        <f>IFERROR(VLOOKUP(L214,'P1'!$B:$AP,41,FALSE),"")</f>
        <v/>
      </c>
      <c r="M215" s="239" t="str">
        <f>IFERROR(VLOOKUP(M214,'P1'!$B:$AP,41,FALSE),"")</f>
        <v/>
      </c>
      <c r="N215" s="239" t="str">
        <f>IFERROR(VLOOKUP(N214,'P1'!$B:$AP,41,FALSE),"")</f>
        <v/>
      </c>
      <c r="O215" s="239" t="str">
        <f>IFERROR(VLOOKUP(O214,'P1'!$B:$AP,41,FALSE),"")</f>
        <v/>
      </c>
      <c r="P215" s="239" t="str">
        <f>IFERROR(VLOOKUP(P214,'P1'!$B:$AP,41,FALSE),"")</f>
        <v/>
      </c>
      <c r="Q215" s="239" t="str">
        <f>IFERROR(VLOOKUP(Q214,'P1'!$B:$AP,41,FALSE),"")</f>
        <v/>
      </c>
      <c r="R215" s="239" t="str">
        <f>IFERROR(VLOOKUP(R214,'P1'!$B:$AP,41,FALSE),"")</f>
        <v/>
      </c>
      <c r="S215" s="239" t="str">
        <f>IFERROR(VLOOKUP(S214,'P1'!$B:$AP,41,FALSE),"")</f>
        <v/>
      </c>
      <c r="T215" s="239" t="str">
        <f>IFERROR(VLOOKUP(T214,'P1'!$B:$AP,41,FALSE),"")</f>
        <v/>
      </c>
      <c r="U215" s="239" t="str">
        <f>IFERROR(VLOOKUP(U214,'P1'!$B:$AP,41,FALSE),"")</f>
        <v/>
      </c>
      <c r="V215" s="239" t="str">
        <f>IFERROR(VLOOKUP(V214,'P1'!$B:$AP,41,FALSE),"")</f>
        <v/>
      </c>
      <c r="W215" s="239" t="str">
        <f>IFERROR(VLOOKUP(W214,'P1'!$B:$AP,41,FALSE),"")</f>
        <v/>
      </c>
      <c r="X215" s="239" t="str">
        <f>IFERROR(VLOOKUP(X214,'P1'!$B:$AP,41,FALSE),"")</f>
        <v/>
      </c>
      <c r="Y215" s="239" t="str">
        <f>IFERROR(VLOOKUP(Y214,'P1'!$B:$AP,41,FALSE),"")</f>
        <v/>
      </c>
      <c r="Z215" s="239" t="str">
        <f>IFERROR(VLOOKUP(Z214,'P1'!$B:$AP,41,FALSE),"")</f>
        <v/>
      </c>
      <c r="AA215" s="239" t="str">
        <f>IFERROR(VLOOKUP(AA214,'P1'!$B:$AP,41,FALSE),"")</f>
        <v/>
      </c>
      <c r="AB215" s="239" t="str">
        <f>IFERROR(VLOOKUP(AB214,'P1'!$B:$AP,41,FALSE),"")</f>
        <v/>
      </c>
      <c r="AC215" s="239" t="str">
        <f>IFERROR(VLOOKUP(AC214,'P1'!$B:$AP,41,FALSE),"")</f>
        <v/>
      </c>
      <c r="AD215" s="239" t="str">
        <f>IFERROR(VLOOKUP(AD214,'P1'!$B:$AP,41,FALSE),"")</f>
        <v/>
      </c>
      <c r="AE215" s="239" t="str">
        <f>IFERROR(VLOOKUP(AE214,'P1'!$B:$AP,41,FALSE),"")</f>
        <v/>
      </c>
      <c r="AF215" s="239" t="str">
        <f>IFERROR(VLOOKUP(AF214,'P1'!$B:$AP,41,FALSE),"")</f>
        <v/>
      </c>
      <c r="AG215" s="239" t="str">
        <f>IFERROR(VLOOKUP(AG214,'P1'!$B:$AP,41,FALSE),"")</f>
        <v/>
      </c>
      <c r="AH215" s="239" t="str">
        <f>IFERROR(VLOOKUP(AH214,'P1'!$B:$AP,41,FALSE),"")</f>
        <v/>
      </c>
      <c r="AI215" s="239" t="str">
        <f>IFERROR(VLOOKUP(AI214,'P1'!$B:$AP,41,FALSE),"")</f>
        <v/>
      </c>
      <c r="AJ215" s="239" t="str">
        <f>IFERROR(VLOOKUP(AJ214,'P1'!$B:$AP,41,FALSE),"")</f>
        <v/>
      </c>
      <c r="AK215" s="239" t="str">
        <f>IFERROR(VLOOKUP(AK214,'P1'!$B:$AP,41,FALSE),"")</f>
        <v/>
      </c>
      <c r="AL215" s="239" t="str">
        <f>IFERROR(VLOOKUP(AL214,'P1'!$B:$AP,41,FALSE),"")</f>
        <v/>
      </c>
      <c r="AM215" s="239" t="str">
        <f>IFERROR(VLOOKUP(AM214,'P1'!$B:$AP,41,FALSE),"")</f>
        <v/>
      </c>
      <c r="AN215" s="588"/>
      <c r="AO215" s="564"/>
      <c r="AP215" s="592"/>
      <c r="AQ215" s="593"/>
      <c r="AR215" s="564"/>
      <c r="AU215" s="486" t="str">
        <f>IFERROR(IF($D214="□",ROUNDDOWN($AO214/$AK$7,1),ROUNDDOWN($AO214/$AK$9,1)),"")</f>
        <v/>
      </c>
      <c r="AV215" s="486" t="str">
        <f>IFERROR(IF($D214="□",ROUNDDOWN($AN214/$AO$7,1),ROUNDDOWN($AN214/$AO$9,1)),"")</f>
        <v/>
      </c>
      <c r="AX215" s="486" t="str">
        <f>IFERROR(IF($D214="□",(VLOOKUP(F214,'[8]ますた君 '!$C:$E,3,FALSE)/($AK$7*4)),(VLOOKUP(F214,'[8]ますた君 '!$C:$E,3,FALSE)/($AK$9*4))),"")</f>
        <v/>
      </c>
      <c r="AY215" s="486" t="str">
        <f>IFERROR(IF($D214="□",(VLOOKUP(F214,'[8]ますた君 '!$C:$E,3,FALSE)/$AO$7),(VLOOKUP(F214,'[8]ますた君 '!$C:$E,3,FALSE)/$AO$9)),"")</f>
        <v/>
      </c>
    </row>
    <row r="216" spans="1:51" ht="12" customHeight="1">
      <c r="A216" s="568"/>
      <c r="B216" s="571"/>
      <c r="C216" s="574"/>
      <c r="D216" s="577"/>
      <c r="E216" s="580"/>
      <c r="F216" s="585"/>
      <c r="G216" s="586"/>
      <c r="H216" s="241" t="s">
        <v>374</v>
      </c>
      <c r="I216" s="239" t="str">
        <f>IFERROR(VLOOKUP(I214,'P1'!$B:$AP,31,FALSE),"")</f>
        <v/>
      </c>
      <c r="J216" s="239" t="str">
        <f>IFERROR(VLOOKUP(J214,'P1'!$B:$AP,31,FALSE),"")</f>
        <v/>
      </c>
      <c r="K216" s="239" t="str">
        <f>IFERROR(VLOOKUP(K214,'P1'!$B:$AP,31,FALSE),"")</f>
        <v/>
      </c>
      <c r="L216" s="239" t="str">
        <f>IFERROR(VLOOKUP(L214,'P1'!$B:$AP,31,FALSE),"")</f>
        <v/>
      </c>
      <c r="M216" s="239" t="str">
        <f>IFERROR(VLOOKUP(M214,'P1'!$B:$AP,31,FALSE),"")</f>
        <v/>
      </c>
      <c r="N216" s="239" t="str">
        <f>IFERROR(VLOOKUP(N214,'P1'!$B:$AP,31,FALSE),"")</f>
        <v/>
      </c>
      <c r="O216" s="239" t="str">
        <f>IFERROR(VLOOKUP(O214,'P1'!$B:$AP,31,FALSE),"")</f>
        <v/>
      </c>
      <c r="P216" s="239" t="str">
        <f>IFERROR(VLOOKUP(P214,'P1'!$B:$AP,31,FALSE),"")</f>
        <v/>
      </c>
      <c r="Q216" s="239" t="str">
        <f>IFERROR(VLOOKUP(Q214,'P1'!$B:$AP,31,FALSE),"")</f>
        <v/>
      </c>
      <c r="R216" s="239" t="str">
        <f>IFERROR(VLOOKUP(R214,'P1'!$B:$AP,31,FALSE),"")</f>
        <v/>
      </c>
      <c r="S216" s="239" t="str">
        <f>IFERROR(VLOOKUP(S214,'P1'!$B:$AP,31,FALSE),"")</f>
        <v/>
      </c>
      <c r="T216" s="239" t="str">
        <f>IFERROR(VLOOKUP(T214,'P1'!$B:$AP,31,FALSE),"")</f>
        <v/>
      </c>
      <c r="U216" s="239" t="str">
        <f>IFERROR(VLOOKUP(U214,'P1'!$B:$AP,31,FALSE),"")</f>
        <v/>
      </c>
      <c r="V216" s="239" t="str">
        <f>IFERROR(VLOOKUP(V214,'P1'!$B:$AP,31,FALSE),"")</f>
        <v/>
      </c>
      <c r="W216" s="239" t="str">
        <f>IFERROR(VLOOKUP(W214,'P1'!$B:$AP,31,FALSE),"")</f>
        <v/>
      </c>
      <c r="X216" s="239" t="str">
        <f>IFERROR(VLOOKUP(X214,'P1'!$B:$AP,31,FALSE),"")</f>
        <v/>
      </c>
      <c r="Y216" s="239" t="str">
        <f>IFERROR(VLOOKUP(Y214,'P1'!$B:$AP,31,FALSE),"")</f>
        <v/>
      </c>
      <c r="Z216" s="239" t="str">
        <f>IFERROR(VLOOKUP(Z214,'P1'!$B:$AP,31,FALSE),"")</f>
        <v/>
      </c>
      <c r="AA216" s="239" t="str">
        <f>IFERROR(VLOOKUP(AA214,'P1'!$B:$AP,31,FALSE),"")</f>
        <v/>
      </c>
      <c r="AB216" s="239" t="str">
        <f>IFERROR(VLOOKUP(AB214,'P1'!$B:$AP,31,FALSE),"")</f>
        <v/>
      </c>
      <c r="AC216" s="239" t="str">
        <f>IFERROR(VLOOKUP(AC214,'P1'!$B:$AP,31,FALSE),"")</f>
        <v/>
      </c>
      <c r="AD216" s="239" t="str">
        <f>IFERROR(VLOOKUP(AD214,'P1'!$B:$AP,31,FALSE),"")</f>
        <v/>
      </c>
      <c r="AE216" s="239" t="str">
        <f>IFERROR(VLOOKUP(AE214,'P1'!$B:$AP,31,FALSE),"")</f>
        <v/>
      </c>
      <c r="AF216" s="239" t="str">
        <f>IFERROR(VLOOKUP(AF214,'P1'!$B:$AP,31,FALSE),"")</f>
        <v/>
      </c>
      <c r="AG216" s="239" t="str">
        <f>IFERROR(VLOOKUP(AG214,'P1'!$B:$AP,31,FALSE),"")</f>
        <v/>
      </c>
      <c r="AH216" s="239" t="str">
        <f>IFERROR(VLOOKUP(AH214,'P1'!$B:$AP,31,FALSE),"")</f>
        <v/>
      </c>
      <c r="AI216" s="239" t="str">
        <f>IFERROR(VLOOKUP(AI214,'P1'!$B:$AP,31,FALSE),"")</f>
        <v/>
      </c>
      <c r="AJ216" s="239" t="str">
        <f>IFERROR(VLOOKUP(AJ214,'P1'!$B:$AP,31,FALSE),"")</f>
        <v/>
      </c>
      <c r="AK216" s="239" t="str">
        <f>IFERROR(VLOOKUP(AK214,'P1'!$B:$AP,31,FALSE),"")</f>
        <v/>
      </c>
      <c r="AL216" s="239" t="str">
        <f>IFERROR(VLOOKUP(AL214,'P1'!$B:$AP,31,FALSE),"")</f>
        <v/>
      </c>
      <c r="AM216" s="239" t="str">
        <f>IFERROR(VLOOKUP(AM214,'P1'!$B:$AP,31,FALSE),"")</f>
        <v/>
      </c>
      <c r="AN216" s="589"/>
      <c r="AO216" s="565"/>
      <c r="AP216" s="594"/>
      <c r="AQ216" s="595"/>
      <c r="AR216" s="565"/>
      <c r="AU216" s="487"/>
      <c r="AV216" s="487"/>
      <c r="AX216" s="487"/>
      <c r="AY216" s="487"/>
    </row>
    <row r="217" spans="1:51" ht="12" customHeight="1">
      <c r="A217" s="566">
        <v>66</v>
      </c>
      <c r="B217" s="569"/>
      <c r="C217" s="572"/>
      <c r="D217" s="575" t="s">
        <v>243</v>
      </c>
      <c r="E217" s="578"/>
      <c r="F217" s="581"/>
      <c r="G217" s="582"/>
      <c r="H217" s="236" t="s">
        <v>368</v>
      </c>
      <c r="I217" s="483"/>
      <c r="J217" s="483"/>
      <c r="K217" s="483"/>
      <c r="L217" s="483"/>
      <c r="M217" s="483"/>
      <c r="N217" s="483"/>
      <c r="O217" s="483"/>
      <c r="P217" s="483"/>
      <c r="Q217" s="483"/>
      <c r="R217" s="483"/>
      <c r="S217" s="483"/>
      <c r="T217" s="483"/>
      <c r="U217" s="483"/>
      <c r="V217" s="483"/>
      <c r="W217" s="483"/>
      <c r="X217" s="483"/>
      <c r="Y217" s="483"/>
      <c r="Z217" s="483"/>
      <c r="AA217" s="483"/>
      <c r="AB217" s="483"/>
      <c r="AC217" s="483"/>
      <c r="AD217" s="483"/>
      <c r="AE217" s="483"/>
      <c r="AF217" s="483"/>
      <c r="AG217" s="483"/>
      <c r="AH217" s="483"/>
      <c r="AI217" s="483"/>
      <c r="AJ217" s="483"/>
      <c r="AK217" s="483"/>
      <c r="AL217" s="483"/>
      <c r="AM217" s="483"/>
      <c r="AN217" s="587">
        <f>+SUM(I218:AM219)</f>
        <v>0</v>
      </c>
      <c r="AO217" s="563">
        <f>IF($AN$4="４週",AN217/4,AN217/(DAY(EOMONTH($I$20,0))/7))</f>
        <v>0</v>
      </c>
      <c r="AP217" s="590"/>
      <c r="AQ217" s="591"/>
      <c r="AR217" s="563" t="str">
        <f>IF(AN206="４週",AU218,AV218)</f>
        <v/>
      </c>
      <c r="AU217" s="485" t="s">
        <v>369</v>
      </c>
      <c r="AV217" s="485" t="s">
        <v>370</v>
      </c>
      <c r="AX217" s="485" t="s">
        <v>371</v>
      </c>
      <c r="AY217" s="485" t="s">
        <v>372</v>
      </c>
    </row>
    <row r="218" spans="1:51" ht="12" customHeight="1">
      <c r="A218" s="567"/>
      <c r="B218" s="570"/>
      <c r="C218" s="573"/>
      <c r="D218" s="576"/>
      <c r="E218" s="579"/>
      <c r="F218" s="583"/>
      <c r="G218" s="584"/>
      <c r="H218" s="238" t="s">
        <v>373</v>
      </c>
      <c r="I218" s="239" t="str">
        <f>IFERROR(VLOOKUP(I217,'P1'!$B:$AP,41,FALSE),"")</f>
        <v/>
      </c>
      <c r="J218" s="239" t="str">
        <f>IFERROR(VLOOKUP(J217,'P1'!$B:$AP,41,FALSE),"")</f>
        <v/>
      </c>
      <c r="K218" s="239" t="str">
        <f>IFERROR(VLOOKUP(K217,'P1'!$B:$AP,41,FALSE),"")</f>
        <v/>
      </c>
      <c r="L218" s="239" t="str">
        <f>IFERROR(VLOOKUP(L217,'P1'!$B:$AP,41,FALSE),"")</f>
        <v/>
      </c>
      <c r="M218" s="239" t="str">
        <f>IFERROR(VLOOKUP(M217,'P1'!$B:$AP,41,FALSE),"")</f>
        <v/>
      </c>
      <c r="N218" s="239" t="str">
        <f>IFERROR(VLOOKUP(N217,'P1'!$B:$AP,41,FALSE),"")</f>
        <v/>
      </c>
      <c r="O218" s="239" t="str">
        <f>IFERROR(VLOOKUP(O217,'P1'!$B:$AP,41,FALSE),"")</f>
        <v/>
      </c>
      <c r="P218" s="239" t="str">
        <f>IFERROR(VLOOKUP(P217,'P1'!$B:$AP,41,FALSE),"")</f>
        <v/>
      </c>
      <c r="Q218" s="239" t="str">
        <f>IFERROR(VLOOKUP(Q217,'P1'!$B:$AP,41,FALSE),"")</f>
        <v/>
      </c>
      <c r="R218" s="239" t="str">
        <f>IFERROR(VLOOKUP(R217,'P1'!$B:$AP,41,FALSE),"")</f>
        <v/>
      </c>
      <c r="S218" s="239" t="str">
        <f>IFERROR(VLOOKUP(S217,'P1'!$B:$AP,41,FALSE),"")</f>
        <v/>
      </c>
      <c r="T218" s="239" t="str">
        <f>IFERROR(VLOOKUP(T217,'P1'!$B:$AP,41,FALSE),"")</f>
        <v/>
      </c>
      <c r="U218" s="239" t="str">
        <f>IFERROR(VLOOKUP(U217,'P1'!$B:$AP,41,FALSE),"")</f>
        <v/>
      </c>
      <c r="V218" s="239" t="str">
        <f>IFERROR(VLOOKUP(V217,'P1'!$B:$AP,41,FALSE),"")</f>
        <v/>
      </c>
      <c r="W218" s="239" t="str">
        <f>IFERROR(VLOOKUP(W217,'P1'!$B:$AP,41,FALSE),"")</f>
        <v/>
      </c>
      <c r="X218" s="239" t="str">
        <f>IFERROR(VLOOKUP(X217,'P1'!$B:$AP,41,FALSE),"")</f>
        <v/>
      </c>
      <c r="Y218" s="239" t="str">
        <f>IFERROR(VLOOKUP(Y217,'P1'!$B:$AP,41,FALSE),"")</f>
        <v/>
      </c>
      <c r="Z218" s="239" t="str">
        <f>IFERROR(VLOOKUP(Z217,'P1'!$B:$AP,41,FALSE),"")</f>
        <v/>
      </c>
      <c r="AA218" s="239" t="str">
        <f>IFERROR(VLOOKUP(AA217,'P1'!$B:$AP,41,FALSE),"")</f>
        <v/>
      </c>
      <c r="AB218" s="239" t="str">
        <f>IFERROR(VLOOKUP(AB217,'P1'!$B:$AP,41,FALSE),"")</f>
        <v/>
      </c>
      <c r="AC218" s="239" t="str">
        <f>IFERROR(VLOOKUP(AC217,'P1'!$B:$AP,41,FALSE),"")</f>
        <v/>
      </c>
      <c r="AD218" s="239" t="str">
        <f>IFERROR(VLOOKUP(AD217,'P1'!$B:$AP,41,FALSE),"")</f>
        <v/>
      </c>
      <c r="AE218" s="239" t="str">
        <f>IFERROR(VLOOKUP(AE217,'P1'!$B:$AP,41,FALSE),"")</f>
        <v/>
      </c>
      <c r="AF218" s="239" t="str">
        <f>IFERROR(VLOOKUP(AF217,'P1'!$B:$AP,41,FALSE),"")</f>
        <v/>
      </c>
      <c r="AG218" s="239" t="str">
        <f>IFERROR(VLOOKUP(AG217,'P1'!$B:$AP,41,FALSE),"")</f>
        <v/>
      </c>
      <c r="AH218" s="239" t="str">
        <f>IFERROR(VLOOKUP(AH217,'P1'!$B:$AP,41,FALSE),"")</f>
        <v/>
      </c>
      <c r="AI218" s="239" t="str">
        <f>IFERROR(VLOOKUP(AI217,'P1'!$B:$AP,41,FALSE),"")</f>
        <v/>
      </c>
      <c r="AJ218" s="239" t="str">
        <f>IFERROR(VLOOKUP(AJ217,'P1'!$B:$AP,41,FALSE),"")</f>
        <v/>
      </c>
      <c r="AK218" s="239" t="str">
        <f>IFERROR(VLOOKUP(AK217,'P1'!$B:$AP,41,FALSE),"")</f>
        <v/>
      </c>
      <c r="AL218" s="239" t="str">
        <f>IFERROR(VLOOKUP(AL217,'P1'!$B:$AP,41,FALSE),"")</f>
        <v/>
      </c>
      <c r="AM218" s="239" t="str">
        <f>IFERROR(VLOOKUP(AM217,'P1'!$B:$AP,41,FALSE),"")</f>
        <v/>
      </c>
      <c r="AN218" s="588"/>
      <c r="AO218" s="564"/>
      <c r="AP218" s="592"/>
      <c r="AQ218" s="593"/>
      <c r="AR218" s="564"/>
      <c r="AU218" s="486" t="str">
        <f>IFERROR(IF($D217="□",ROUNDDOWN($AO217/$AK$7,1),ROUNDDOWN($AO217/$AK$9,1)),"")</f>
        <v/>
      </c>
      <c r="AV218" s="486" t="str">
        <f>IFERROR(IF($D217="□",ROUNDDOWN($AN217/$AO$7,1),ROUNDDOWN($AN217/$AO$9,1)),"")</f>
        <v/>
      </c>
      <c r="AX218" s="486" t="str">
        <f>IFERROR(IF($D217="□",(VLOOKUP(F217,'[8]ますた君 '!$C:$E,3,FALSE)/($AK$7*4)),(VLOOKUP(F217,'[8]ますた君 '!$C:$E,3,FALSE)/($AK$9*4))),"")</f>
        <v/>
      </c>
      <c r="AY218" s="486" t="str">
        <f>IFERROR(IF($D217="□",(VLOOKUP(F217,'[8]ますた君 '!$C:$E,3,FALSE)/$AO$7),(VLOOKUP(F217,'[8]ますた君 '!$C:$E,3,FALSE)/$AO$9)),"")</f>
        <v/>
      </c>
    </row>
    <row r="219" spans="1:51" ht="12" customHeight="1">
      <c r="A219" s="568"/>
      <c r="B219" s="571"/>
      <c r="C219" s="574"/>
      <c r="D219" s="577"/>
      <c r="E219" s="580"/>
      <c r="F219" s="585"/>
      <c r="G219" s="586"/>
      <c r="H219" s="241" t="s">
        <v>374</v>
      </c>
      <c r="I219" s="239" t="str">
        <f>IFERROR(VLOOKUP(I217,'P1'!$B:$AP,31,FALSE),"")</f>
        <v/>
      </c>
      <c r="J219" s="239" t="str">
        <f>IFERROR(VLOOKUP(J217,'P1'!$B:$AP,31,FALSE),"")</f>
        <v/>
      </c>
      <c r="K219" s="239" t="str">
        <f>IFERROR(VLOOKUP(K217,'P1'!$B:$AP,31,FALSE),"")</f>
        <v/>
      </c>
      <c r="L219" s="239" t="str">
        <f>IFERROR(VLOOKUP(L217,'P1'!$B:$AP,31,FALSE),"")</f>
        <v/>
      </c>
      <c r="M219" s="239" t="str">
        <f>IFERROR(VLOOKUP(M217,'P1'!$B:$AP,31,FALSE),"")</f>
        <v/>
      </c>
      <c r="N219" s="239" t="str">
        <f>IFERROR(VLOOKUP(N217,'P1'!$B:$AP,31,FALSE),"")</f>
        <v/>
      </c>
      <c r="O219" s="239" t="str">
        <f>IFERROR(VLOOKUP(O217,'P1'!$B:$AP,31,FALSE),"")</f>
        <v/>
      </c>
      <c r="P219" s="239" t="str">
        <f>IFERROR(VLOOKUP(P217,'P1'!$B:$AP,31,FALSE),"")</f>
        <v/>
      </c>
      <c r="Q219" s="239" t="str">
        <f>IFERROR(VLOOKUP(Q217,'P1'!$B:$AP,31,FALSE),"")</f>
        <v/>
      </c>
      <c r="R219" s="239" t="str">
        <f>IFERROR(VLOOKUP(R217,'P1'!$B:$AP,31,FALSE),"")</f>
        <v/>
      </c>
      <c r="S219" s="239" t="str">
        <f>IFERROR(VLOOKUP(S217,'P1'!$B:$AP,31,FALSE),"")</f>
        <v/>
      </c>
      <c r="T219" s="239" t="str">
        <f>IFERROR(VLOOKUP(T217,'P1'!$B:$AP,31,FALSE),"")</f>
        <v/>
      </c>
      <c r="U219" s="239" t="str">
        <f>IFERROR(VLOOKUP(U217,'P1'!$B:$AP,31,FALSE),"")</f>
        <v/>
      </c>
      <c r="V219" s="239" t="str">
        <f>IFERROR(VLOOKUP(V217,'P1'!$B:$AP,31,FALSE),"")</f>
        <v/>
      </c>
      <c r="W219" s="239" t="str">
        <f>IFERROR(VLOOKUP(W217,'P1'!$B:$AP,31,FALSE),"")</f>
        <v/>
      </c>
      <c r="X219" s="239" t="str">
        <f>IFERROR(VLOOKUP(X217,'P1'!$B:$AP,31,FALSE),"")</f>
        <v/>
      </c>
      <c r="Y219" s="239" t="str">
        <f>IFERROR(VLOOKUP(Y217,'P1'!$B:$AP,31,FALSE),"")</f>
        <v/>
      </c>
      <c r="Z219" s="239" t="str">
        <f>IFERROR(VLOOKUP(Z217,'P1'!$B:$AP,31,FALSE),"")</f>
        <v/>
      </c>
      <c r="AA219" s="239" t="str">
        <f>IFERROR(VLOOKUP(AA217,'P1'!$B:$AP,31,FALSE),"")</f>
        <v/>
      </c>
      <c r="AB219" s="239" t="str">
        <f>IFERROR(VLOOKUP(AB217,'P1'!$B:$AP,31,FALSE),"")</f>
        <v/>
      </c>
      <c r="AC219" s="239" t="str">
        <f>IFERROR(VLOOKUP(AC217,'P1'!$B:$AP,31,FALSE),"")</f>
        <v/>
      </c>
      <c r="AD219" s="239" t="str">
        <f>IFERROR(VLOOKUP(AD217,'P1'!$B:$AP,31,FALSE),"")</f>
        <v/>
      </c>
      <c r="AE219" s="239" t="str">
        <f>IFERROR(VLOOKUP(AE217,'P1'!$B:$AP,31,FALSE),"")</f>
        <v/>
      </c>
      <c r="AF219" s="239" t="str">
        <f>IFERROR(VLOOKUP(AF217,'P1'!$B:$AP,31,FALSE),"")</f>
        <v/>
      </c>
      <c r="AG219" s="239" t="str">
        <f>IFERROR(VLOOKUP(AG217,'P1'!$B:$AP,31,FALSE),"")</f>
        <v/>
      </c>
      <c r="AH219" s="239" t="str">
        <f>IFERROR(VLOOKUP(AH217,'P1'!$B:$AP,31,FALSE),"")</f>
        <v/>
      </c>
      <c r="AI219" s="239" t="str">
        <f>IFERROR(VLOOKUP(AI217,'P1'!$B:$AP,31,FALSE),"")</f>
        <v/>
      </c>
      <c r="AJ219" s="239" t="str">
        <f>IFERROR(VLOOKUP(AJ217,'P1'!$B:$AP,31,FALSE),"")</f>
        <v/>
      </c>
      <c r="AK219" s="239" t="str">
        <f>IFERROR(VLOOKUP(AK217,'P1'!$B:$AP,31,FALSE),"")</f>
        <v/>
      </c>
      <c r="AL219" s="239" t="str">
        <f>IFERROR(VLOOKUP(AL217,'P1'!$B:$AP,31,FALSE),"")</f>
        <v/>
      </c>
      <c r="AM219" s="239" t="str">
        <f>IFERROR(VLOOKUP(AM217,'P1'!$B:$AP,31,FALSE),"")</f>
        <v/>
      </c>
      <c r="AN219" s="589"/>
      <c r="AO219" s="565"/>
      <c r="AP219" s="594"/>
      <c r="AQ219" s="595"/>
      <c r="AR219" s="565"/>
      <c r="AU219" s="487"/>
      <c r="AV219" s="487"/>
      <c r="AX219" s="487"/>
      <c r="AY219" s="487"/>
    </row>
    <row r="220" spans="1:51" ht="12" customHeight="1">
      <c r="A220" s="566">
        <v>67</v>
      </c>
      <c r="B220" s="569"/>
      <c r="C220" s="572"/>
      <c r="D220" s="575" t="s">
        <v>243</v>
      </c>
      <c r="E220" s="578"/>
      <c r="F220" s="581"/>
      <c r="G220" s="582"/>
      <c r="H220" s="236" t="s">
        <v>368</v>
      </c>
      <c r="I220" s="483"/>
      <c r="J220" s="483"/>
      <c r="K220" s="483"/>
      <c r="L220" s="483"/>
      <c r="M220" s="483"/>
      <c r="N220" s="483"/>
      <c r="O220" s="483"/>
      <c r="P220" s="483"/>
      <c r="Q220" s="483"/>
      <c r="R220" s="483"/>
      <c r="S220" s="483"/>
      <c r="T220" s="483"/>
      <c r="U220" s="483"/>
      <c r="V220" s="483"/>
      <c r="W220" s="483"/>
      <c r="X220" s="483"/>
      <c r="Y220" s="483"/>
      <c r="Z220" s="483"/>
      <c r="AA220" s="483"/>
      <c r="AB220" s="483"/>
      <c r="AC220" s="483"/>
      <c r="AD220" s="483"/>
      <c r="AE220" s="483"/>
      <c r="AF220" s="483"/>
      <c r="AG220" s="483"/>
      <c r="AH220" s="483"/>
      <c r="AI220" s="483"/>
      <c r="AJ220" s="483"/>
      <c r="AK220" s="483"/>
      <c r="AL220" s="483"/>
      <c r="AM220" s="483"/>
      <c r="AN220" s="587">
        <f>+SUM(I221:AM222)</f>
        <v>0</v>
      </c>
      <c r="AO220" s="563">
        <f>IF($AN$4="４週",AN220/4,AN220/(DAY(EOMONTH($I$20,0))/7))</f>
        <v>0</v>
      </c>
      <c r="AP220" s="590"/>
      <c r="AQ220" s="591"/>
      <c r="AR220" s="563" t="str">
        <f>IF(AN209="４週",AU221,AV221)</f>
        <v/>
      </c>
      <c r="AU220" s="485" t="s">
        <v>369</v>
      </c>
      <c r="AV220" s="485" t="s">
        <v>370</v>
      </c>
      <c r="AX220" s="485" t="s">
        <v>371</v>
      </c>
      <c r="AY220" s="485" t="s">
        <v>372</v>
      </c>
    </row>
    <row r="221" spans="1:51" ht="12" customHeight="1">
      <c r="A221" s="567"/>
      <c r="B221" s="570"/>
      <c r="C221" s="573"/>
      <c r="D221" s="576"/>
      <c r="E221" s="579"/>
      <c r="F221" s="583"/>
      <c r="G221" s="584"/>
      <c r="H221" s="238" t="s">
        <v>373</v>
      </c>
      <c r="I221" s="239" t="str">
        <f>IFERROR(VLOOKUP(I220,'P1'!$B:$AP,41,FALSE),"")</f>
        <v/>
      </c>
      <c r="J221" s="239" t="str">
        <f>IFERROR(VLOOKUP(J220,'P1'!$B:$AP,41,FALSE),"")</f>
        <v/>
      </c>
      <c r="K221" s="239" t="str">
        <f>IFERROR(VLOOKUP(K220,'P1'!$B:$AP,41,FALSE),"")</f>
        <v/>
      </c>
      <c r="L221" s="239" t="str">
        <f>IFERROR(VLOOKUP(L220,'P1'!$B:$AP,41,FALSE),"")</f>
        <v/>
      </c>
      <c r="M221" s="239" t="str">
        <f>IFERROR(VLOOKUP(M220,'P1'!$B:$AP,41,FALSE),"")</f>
        <v/>
      </c>
      <c r="N221" s="239" t="str">
        <f>IFERROR(VLOOKUP(N220,'P1'!$B:$AP,41,FALSE),"")</f>
        <v/>
      </c>
      <c r="O221" s="239" t="str">
        <f>IFERROR(VLOOKUP(O220,'P1'!$B:$AP,41,FALSE),"")</f>
        <v/>
      </c>
      <c r="P221" s="239" t="str">
        <f>IFERROR(VLOOKUP(P220,'P1'!$B:$AP,41,FALSE),"")</f>
        <v/>
      </c>
      <c r="Q221" s="239" t="str">
        <f>IFERROR(VLOOKUP(Q220,'P1'!$B:$AP,41,FALSE),"")</f>
        <v/>
      </c>
      <c r="R221" s="239" t="str">
        <f>IFERROR(VLOOKUP(R220,'P1'!$B:$AP,41,FALSE),"")</f>
        <v/>
      </c>
      <c r="S221" s="239" t="str">
        <f>IFERROR(VLOOKUP(S220,'P1'!$B:$AP,41,FALSE),"")</f>
        <v/>
      </c>
      <c r="T221" s="239" t="str">
        <f>IFERROR(VLOOKUP(T220,'P1'!$B:$AP,41,FALSE),"")</f>
        <v/>
      </c>
      <c r="U221" s="239" t="str">
        <f>IFERROR(VLOOKUP(U220,'P1'!$B:$AP,41,FALSE),"")</f>
        <v/>
      </c>
      <c r="V221" s="239" t="str">
        <f>IFERROR(VLOOKUP(V220,'P1'!$B:$AP,41,FALSE),"")</f>
        <v/>
      </c>
      <c r="W221" s="239" t="str">
        <f>IFERROR(VLOOKUP(W220,'P1'!$B:$AP,41,FALSE),"")</f>
        <v/>
      </c>
      <c r="X221" s="239" t="str">
        <f>IFERROR(VLOOKUP(X220,'P1'!$B:$AP,41,FALSE),"")</f>
        <v/>
      </c>
      <c r="Y221" s="239" t="str">
        <f>IFERROR(VLOOKUP(Y220,'P1'!$B:$AP,41,FALSE),"")</f>
        <v/>
      </c>
      <c r="Z221" s="239" t="str">
        <f>IFERROR(VLOOKUP(Z220,'P1'!$B:$AP,41,FALSE),"")</f>
        <v/>
      </c>
      <c r="AA221" s="239" t="str">
        <f>IFERROR(VLOOKUP(AA220,'P1'!$B:$AP,41,FALSE),"")</f>
        <v/>
      </c>
      <c r="AB221" s="239" t="str">
        <f>IFERROR(VLOOKUP(AB220,'P1'!$B:$AP,41,FALSE),"")</f>
        <v/>
      </c>
      <c r="AC221" s="239" t="str">
        <f>IFERROR(VLOOKUP(AC220,'P1'!$B:$AP,41,FALSE),"")</f>
        <v/>
      </c>
      <c r="AD221" s="239" t="str">
        <f>IFERROR(VLOOKUP(AD220,'P1'!$B:$AP,41,FALSE),"")</f>
        <v/>
      </c>
      <c r="AE221" s="239" t="str">
        <f>IFERROR(VLOOKUP(AE220,'P1'!$B:$AP,41,FALSE),"")</f>
        <v/>
      </c>
      <c r="AF221" s="239" t="str">
        <f>IFERROR(VLOOKUP(AF220,'P1'!$B:$AP,41,FALSE),"")</f>
        <v/>
      </c>
      <c r="AG221" s="239" t="str">
        <f>IFERROR(VLOOKUP(AG220,'P1'!$B:$AP,41,FALSE),"")</f>
        <v/>
      </c>
      <c r="AH221" s="239" t="str">
        <f>IFERROR(VLOOKUP(AH220,'P1'!$B:$AP,41,FALSE),"")</f>
        <v/>
      </c>
      <c r="AI221" s="239" t="str">
        <f>IFERROR(VLOOKUP(AI220,'P1'!$B:$AP,41,FALSE),"")</f>
        <v/>
      </c>
      <c r="AJ221" s="239" t="str">
        <f>IFERROR(VLOOKUP(AJ220,'P1'!$B:$AP,41,FALSE),"")</f>
        <v/>
      </c>
      <c r="AK221" s="239" t="str">
        <f>IFERROR(VLOOKUP(AK220,'P1'!$B:$AP,41,FALSE),"")</f>
        <v/>
      </c>
      <c r="AL221" s="239" t="str">
        <f>IFERROR(VLOOKUP(AL220,'P1'!$B:$AP,41,FALSE),"")</f>
        <v/>
      </c>
      <c r="AM221" s="239" t="str">
        <f>IFERROR(VLOOKUP(AM220,'P1'!$B:$AP,41,FALSE),"")</f>
        <v/>
      </c>
      <c r="AN221" s="588"/>
      <c r="AO221" s="564"/>
      <c r="AP221" s="592"/>
      <c r="AQ221" s="593"/>
      <c r="AR221" s="564"/>
      <c r="AU221" s="486" t="str">
        <f>IFERROR(IF($D220="□",ROUNDDOWN($AO220/$AK$7,1),ROUNDDOWN($AO220/$AK$9,1)),"")</f>
        <v/>
      </c>
      <c r="AV221" s="486" t="str">
        <f>IFERROR(IF($D220="□",ROUNDDOWN($AN220/$AO$7,1),ROUNDDOWN($AN220/$AO$9,1)),"")</f>
        <v/>
      </c>
      <c r="AX221" s="486" t="str">
        <f>IFERROR(IF($D220="□",(VLOOKUP(F220,'[8]ますた君 '!$C:$E,3,FALSE)/($AK$7*4)),(VLOOKUP(F220,'[8]ますた君 '!$C:$E,3,FALSE)/($AK$9*4))),"")</f>
        <v/>
      </c>
      <c r="AY221" s="486" t="str">
        <f>IFERROR(IF($D220="□",(VLOOKUP(F220,'[8]ますた君 '!$C:$E,3,FALSE)/$AO$7),(VLOOKUP(F220,'[8]ますた君 '!$C:$E,3,FALSE)/$AO$9)),"")</f>
        <v/>
      </c>
    </row>
    <row r="222" spans="1:51" ht="12" customHeight="1">
      <c r="A222" s="568"/>
      <c r="B222" s="571"/>
      <c r="C222" s="574"/>
      <c r="D222" s="577"/>
      <c r="E222" s="580"/>
      <c r="F222" s="585"/>
      <c r="G222" s="586"/>
      <c r="H222" s="241" t="s">
        <v>374</v>
      </c>
      <c r="I222" s="239" t="str">
        <f>IFERROR(VLOOKUP(I220,'P1'!$B:$AP,31,FALSE),"")</f>
        <v/>
      </c>
      <c r="J222" s="239" t="str">
        <f>IFERROR(VLOOKUP(J220,'P1'!$B:$AP,31,FALSE),"")</f>
        <v/>
      </c>
      <c r="K222" s="239" t="str">
        <f>IFERROR(VLOOKUP(K220,'P1'!$B:$AP,31,FALSE),"")</f>
        <v/>
      </c>
      <c r="L222" s="239" t="str">
        <f>IFERROR(VLOOKUP(L220,'P1'!$B:$AP,31,FALSE),"")</f>
        <v/>
      </c>
      <c r="M222" s="239" t="str">
        <f>IFERROR(VLOOKUP(M220,'P1'!$B:$AP,31,FALSE),"")</f>
        <v/>
      </c>
      <c r="N222" s="239" t="str">
        <f>IFERROR(VLOOKUP(N220,'P1'!$B:$AP,31,FALSE),"")</f>
        <v/>
      </c>
      <c r="O222" s="239" t="str">
        <f>IFERROR(VLOOKUP(O220,'P1'!$B:$AP,31,FALSE),"")</f>
        <v/>
      </c>
      <c r="P222" s="239" t="str">
        <f>IFERROR(VLOOKUP(P220,'P1'!$B:$AP,31,FALSE),"")</f>
        <v/>
      </c>
      <c r="Q222" s="239" t="str">
        <f>IFERROR(VLOOKUP(Q220,'P1'!$B:$AP,31,FALSE),"")</f>
        <v/>
      </c>
      <c r="R222" s="239" t="str">
        <f>IFERROR(VLOOKUP(R220,'P1'!$B:$AP,31,FALSE),"")</f>
        <v/>
      </c>
      <c r="S222" s="239" t="str">
        <f>IFERROR(VLOOKUP(S220,'P1'!$B:$AP,31,FALSE),"")</f>
        <v/>
      </c>
      <c r="T222" s="239" t="str">
        <f>IFERROR(VLOOKUP(T220,'P1'!$B:$AP,31,FALSE),"")</f>
        <v/>
      </c>
      <c r="U222" s="239" t="str">
        <f>IFERROR(VLOOKUP(U220,'P1'!$B:$AP,31,FALSE),"")</f>
        <v/>
      </c>
      <c r="V222" s="239" t="str">
        <f>IFERROR(VLOOKUP(V220,'P1'!$B:$AP,31,FALSE),"")</f>
        <v/>
      </c>
      <c r="W222" s="239" t="str">
        <f>IFERROR(VLOOKUP(W220,'P1'!$B:$AP,31,FALSE),"")</f>
        <v/>
      </c>
      <c r="X222" s="239" t="str">
        <f>IFERROR(VLOOKUP(X220,'P1'!$B:$AP,31,FALSE),"")</f>
        <v/>
      </c>
      <c r="Y222" s="239" t="str">
        <f>IFERROR(VLOOKUP(Y220,'P1'!$B:$AP,31,FALSE),"")</f>
        <v/>
      </c>
      <c r="Z222" s="239" t="str">
        <f>IFERROR(VLOOKUP(Z220,'P1'!$B:$AP,31,FALSE),"")</f>
        <v/>
      </c>
      <c r="AA222" s="239" t="str">
        <f>IFERROR(VLOOKUP(AA220,'P1'!$B:$AP,31,FALSE),"")</f>
        <v/>
      </c>
      <c r="AB222" s="239" t="str">
        <f>IFERROR(VLOOKUP(AB220,'P1'!$B:$AP,31,FALSE),"")</f>
        <v/>
      </c>
      <c r="AC222" s="239" t="str">
        <f>IFERROR(VLOOKUP(AC220,'P1'!$B:$AP,31,FALSE),"")</f>
        <v/>
      </c>
      <c r="AD222" s="239" t="str">
        <f>IFERROR(VLOOKUP(AD220,'P1'!$B:$AP,31,FALSE),"")</f>
        <v/>
      </c>
      <c r="AE222" s="239" t="str">
        <f>IFERROR(VLOOKUP(AE220,'P1'!$B:$AP,31,FALSE),"")</f>
        <v/>
      </c>
      <c r="AF222" s="239" t="str">
        <f>IFERROR(VLOOKUP(AF220,'P1'!$B:$AP,31,FALSE),"")</f>
        <v/>
      </c>
      <c r="AG222" s="239" t="str">
        <f>IFERROR(VLOOKUP(AG220,'P1'!$B:$AP,31,FALSE),"")</f>
        <v/>
      </c>
      <c r="AH222" s="239" t="str">
        <f>IFERROR(VLOOKUP(AH220,'P1'!$B:$AP,31,FALSE),"")</f>
        <v/>
      </c>
      <c r="AI222" s="239" t="str">
        <f>IFERROR(VLOOKUP(AI220,'P1'!$B:$AP,31,FALSE),"")</f>
        <v/>
      </c>
      <c r="AJ222" s="239" t="str">
        <f>IFERROR(VLOOKUP(AJ220,'P1'!$B:$AP,31,FALSE),"")</f>
        <v/>
      </c>
      <c r="AK222" s="239" t="str">
        <f>IFERROR(VLOOKUP(AK220,'P1'!$B:$AP,31,FALSE),"")</f>
        <v/>
      </c>
      <c r="AL222" s="239" t="str">
        <f>IFERROR(VLOOKUP(AL220,'P1'!$B:$AP,31,FALSE),"")</f>
        <v/>
      </c>
      <c r="AM222" s="239" t="str">
        <f>IFERROR(VLOOKUP(AM220,'P1'!$B:$AP,31,FALSE),"")</f>
        <v/>
      </c>
      <c r="AN222" s="589"/>
      <c r="AO222" s="565"/>
      <c r="AP222" s="594"/>
      <c r="AQ222" s="595"/>
      <c r="AR222" s="565"/>
      <c r="AU222" s="487"/>
      <c r="AV222" s="487"/>
      <c r="AX222" s="487"/>
      <c r="AY222" s="487"/>
    </row>
    <row r="223" spans="1:51" ht="12" customHeight="1">
      <c r="A223" s="566">
        <v>68</v>
      </c>
      <c r="B223" s="569"/>
      <c r="C223" s="572"/>
      <c r="D223" s="575" t="s">
        <v>243</v>
      </c>
      <c r="E223" s="578"/>
      <c r="F223" s="581"/>
      <c r="G223" s="582"/>
      <c r="H223" s="236" t="s">
        <v>368</v>
      </c>
      <c r="I223" s="483"/>
      <c r="J223" s="483"/>
      <c r="K223" s="483"/>
      <c r="L223" s="483"/>
      <c r="M223" s="483"/>
      <c r="N223" s="483"/>
      <c r="O223" s="483"/>
      <c r="P223" s="483"/>
      <c r="Q223" s="483"/>
      <c r="R223" s="483"/>
      <c r="S223" s="483"/>
      <c r="T223" s="483"/>
      <c r="U223" s="483"/>
      <c r="V223" s="483"/>
      <c r="W223" s="483"/>
      <c r="X223" s="483"/>
      <c r="Y223" s="483"/>
      <c r="Z223" s="483"/>
      <c r="AA223" s="483"/>
      <c r="AB223" s="483"/>
      <c r="AC223" s="483"/>
      <c r="AD223" s="483"/>
      <c r="AE223" s="483"/>
      <c r="AF223" s="483"/>
      <c r="AG223" s="483"/>
      <c r="AH223" s="483"/>
      <c r="AI223" s="483"/>
      <c r="AJ223" s="483"/>
      <c r="AK223" s="483"/>
      <c r="AL223" s="483"/>
      <c r="AM223" s="483"/>
      <c r="AN223" s="587">
        <f>+SUM(I224:AM225)</f>
        <v>0</v>
      </c>
      <c r="AO223" s="563">
        <f>IF($AN$4="４週",AN223/4,AN223/(DAY(EOMONTH($I$20,0))/7))</f>
        <v>0</v>
      </c>
      <c r="AP223" s="590"/>
      <c r="AQ223" s="591"/>
      <c r="AR223" s="563" t="str">
        <f>IF(AN212="４週",AU224,AV224)</f>
        <v/>
      </c>
      <c r="AU223" s="485" t="s">
        <v>369</v>
      </c>
      <c r="AV223" s="485" t="s">
        <v>370</v>
      </c>
      <c r="AX223" s="485" t="s">
        <v>371</v>
      </c>
      <c r="AY223" s="485" t="s">
        <v>372</v>
      </c>
    </row>
    <row r="224" spans="1:51" ht="12" customHeight="1">
      <c r="A224" s="567"/>
      <c r="B224" s="570"/>
      <c r="C224" s="573"/>
      <c r="D224" s="576"/>
      <c r="E224" s="579"/>
      <c r="F224" s="583"/>
      <c r="G224" s="584"/>
      <c r="H224" s="238" t="s">
        <v>373</v>
      </c>
      <c r="I224" s="239" t="str">
        <f>IFERROR(VLOOKUP(I223,'P1'!$B:$AP,41,FALSE),"")</f>
        <v/>
      </c>
      <c r="J224" s="239" t="str">
        <f>IFERROR(VLOOKUP(J223,'P1'!$B:$AP,41,FALSE),"")</f>
        <v/>
      </c>
      <c r="K224" s="239" t="str">
        <f>IFERROR(VLOOKUP(K223,'P1'!$B:$AP,41,FALSE),"")</f>
        <v/>
      </c>
      <c r="L224" s="239" t="str">
        <f>IFERROR(VLOOKUP(L223,'P1'!$B:$AP,41,FALSE),"")</f>
        <v/>
      </c>
      <c r="M224" s="239" t="str">
        <f>IFERROR(VLOOKUP(M223,'P1'!$B:$AP,41,FALSE),"")</f>
        <v/>
      </c>
      <c r="N224" s="239" t="str">
        <f>IFERROR(VLOOKUP(N223,'P1'!$B:$AP,41,FALSE),"")</f>
        <v/>
      </c>
      <c r="O224" s="239" t="str">
        <f>IFERROR(VLOOKUP(O223,'P1'!$B:$AP,41,FALSE),"")</f>
        <v/>
      </c>
      <c r="P224" s="239" t="str">
        <f>IFERROR(VLOOKUP(P223,'P1'!$B:$AP,41,FALSE),"")</f>
        <v/>
      </c>
      <c r="Q224" s="239" t="str">
        <f>IFERROR(VLOOKUP(Q223,'P1'!$B:$AP,41,FALSE),"")</f>
        <v/>
      </c>
      <c r="R224" s="239" t="str">
        <f>IFERROR(VLOOKUP(R223,'P1'!$B:$AP,41,FALSE),"")</f>
        <v/>
      </c>
      <c r="S224" s="239" t="str">
        <f>IFERROR(VLOOKUP(S223,'P1'!$B:$AP,41,FALSE),"")</f>
        <v/>
      </c>
      <c r="T224" s="239" t="str">
        <f>IFERROR(VLOOKUP(T223,'P1'!$B:$AP,41,FALSE),"")</f>
        <v/>
      </c>
      <c r="U224" s="239" t="str">
        <f>IFERROR(VLOOKUP(U223,'P1'!$B:$AP,41,FALSE),"")</f>
        <v/>
      </c>
      <c r="V224" s="239" t="str">
        <f>IFERROR(VLOOKUP(V223,'P1'!$B:$AP,41,FALSE),"")</f>
        <v/>
      </c>
      <c r="W224" s="239" t="str">
        <f>IFERROR(VLOOKUP(W223,'P1'!$B:$AP,41,FALSE),"")</f>
        <v/>
      </c>
      <c r="X224" s="239" t="str">
        <f>IFERROR(VLOOKUP(X223,'P1'!$B:$AP,41,FALSE),"")</f>
        <v/>
      </c>
      <c r="Y224" s="239" t="str">
        <f>IFERROR(VLOOKUP(Y223,'P1'!$B:$AP,41,FALSE),"")</f>
        <v/>
      </c>
      <c r="Z224" s="239" t="str">
        <f>IFERROR(VLOOKUP(Z223,'P1'!$B:$AP,41,FALSE),"")</f>
        <v/>
      </c>
      <c r="AA224" s="239" t="str">
        <f>IFERROR(VLOOKUP(AA223,'P1'!$B:$AP,41,FALSE),"")</f>
        <v/>
      </c>
      <c r="AB224" s="239" t="str">
        <f>IFERROR(VLOOKUP(AB223,'P1'!$B:$AP,41,FALSE),"")</f>
        <v/>
      </c>
      <c r="AC224" s="239" t="str">
        <f>IFERROR(VLOOKUP(AC223,'P1'!$B:$AP,41,FALSE),"")</f>
        <v/>
      </c>
      <c r="AD224" s="239" t="str">
        <f>IFERROR(VLOOKUP(AD223,'P1'!$B:$AP,41,FALSE),"")</f>
        <v/>
      </c>
      <c r="AE224" s="239" t="str">
        <f>IFERROR(VLOOKUP(AE223,'P1'!$B:$AP,41,FALSE),"")</f>
        <v/>
      </c>
      <c r="AF224" s="239" t="str">
        <f>IFERROR(VLOOKUP(AF223,'P1'!$B:$AP,41,FALSE),"")</f>
        <v/>
      </c>
      <c r="AG224" s="239" t="str">
        <f>IFERROR(VLOOKUP(AG223,'P1'!$B:$AP,41,FALSE),"")</f>
        <v/>
      </c>
      <c r="AH224" s="239" t="str">
        <f>IFERROR(VLOOKUP(AH223,'P1'!$B:$AP,41,FALSE),"")</f>
        <v/>
      </c>
      <c r="AI224" s="239" t="str">
        <f>IFERROR(VLOOKUP(AI223,'P1'!$B:$AP,41,FALSE),"")</f>
        <v/>
      </c>
      <c r="AJ224" s="239" t="str">
        <f>IFERROR(VLOOKUP(AJ223,'P1'!$B:$AP,41,FALSE),"")</f>
        <v/>
      </c>
      <c r="AK224" s="239" t="str">
        <f>IFERROR(VLOOKUP(AK223,'P1'!$B:$AP,41,FALSE),"")</f>
        <v/>
      </c>
      <c r="AL224" s="239" t="str">
        <f>IFERROR(VLOOKUP(AL223,'P1'!$B:$AP,41,FALSE),"")</f>
        <v/>
      </c>
      <c r="AM224" s="239" t="str">
        <f>IFERROR(VLOOKUP(AM223,'P1'!$B:$AP,41,FALSE),"")</f>
        <v/>
      </c>
      <c r="AN224" s="588"/>
      <c r="AO224" s="564"/>
      <c r="AP224" s="592"/>
      <c r="AQ224" s="593"/>
      <c r="AR224" s="564"/>
      <c r="AU224" s="486" t="str">
        <f>IFERROR(IF($D223="□",ROUNDDOWN($AO223/$AK$7,1),ROUNDDOWN($AO223/$AK$9,1)),"")</f>
        <v/>
      </c>
      <c r="AV224" s="486" t="str">
        <f>IFERROR(IF($D223="□",ROUNDDOWN($AN223/$AO$7,1),ROUNDDOWN($AN223/$AO$9,1)),"")</f>
        <v/>
      </c>
      <c r="AX224" s="486" t="str">
        <f>IFERROR(IF($D223="□",(VLOOKUP(F223,'[8]ますた君 '!$C:$E,3,FALSE)/($AK$7*4)),(VLOOKUP(F223,'[8]ますた君 '!$C:$E,3,FALSE)/($AK$9*4))),"")</f>
        <v/>
      </c>
      <c r="AY224" s="486" t="str">
        <f>IFERROR(IF($D223="□",(VLOOKUP(F223,'[8]ますた君 '!$C:$E,3,FALSE)/$AO$7),(VLOOKUP(F223,'[8]ますた君 '!$C:$E,3,FALSE)/$AO$9)),"")</f>
        <v/>
      </c>
    </row>
    <row r="225" spans="1:51" ht="12" customHeight="1">
      <c r="A225" s="568"/>
      <c r="B225" s="571"/>
      <c r="C225" s="574"/>
      <c r="D225" s="577"/>
      <c r="E225" s="580"/>
      <c r="F225" s="585"/>
      <c r="G225" s="586"/>
      <c r="H225" s="241" t="s">
        <v>374</v>
      </c>
      <c r="I225" s="239" t="str">
        <f>IFERROR(VLOOKUP(I223,'P1'!$B:$AP,31,FALSE),"")</f>
        <v/>
      </c>
      <c r="J225" s="239" t="str">
        <f>IFERROR(VLOOKUP(J223,'P1'!$B:$AP,31,FALSE),"")</f>
        <v/>
      </c>
      <c r="K225" s="239" t="str">
        <f>IFERROR(VLOOKUP(K223,'P1'!$B:$AP,31,FALSE),"")</f>
        <v/>
      </c>
      <c r="L225" s="239" t="str">
        <f>IFERROR(VLOOKUP(L223,'P1'!$B:$AP,31,FALSE),"")</f>
        <v/>
      </c>
      <c r="M225" s="239" t="str">
        <f>IFERROR(VLOOKUP(M223,'P1'!$B:$AP,31,FALSE),"")</f>
        <v/>
      </c>
      <c r="N225" s="239" t="str">
        <f>IFERROR(VLOOKUP(N223,'P1'!$B:$AP,31,FALSE),"")</f>
        <v/>
      </c>
      <c r="O225" s="239" t="str">
        <f>IFERROR(VLOOKUP(O223,'P1'!$B:$AP,31,FALSE),"")</f>
        <v/>
      </c>
      <c r="P225" s="239" t="str">
        <f>IFERROR(VLOOKUP(P223,'P1'!$B:$AP,31,FALSE),"")</f>
        <v/>
      </c>
      <c r="Q225" s="239" t="str">
        <f>IFERROR(VLOOKUP(Q223,'P1'!$B:$AP,31,FALSE),"")</f>
        <v/>
      </c>
      <c r="R225" s="239" t="str">
        <f>IFERROR(VLOOKUP(R223,'P1'!$B:$AP,31,FALSE),"")</f>
        <v/>
      </c>
      <c r="S225" s="239" t="str">
        <f>IFERROR(VLOOKUP(S223,'P1'!$B:$AP,31,FALSE),"")</f>
        <v/>
      </c>
      <c r="T225" s="239" t="str">
        <f>IFERROR(VLOOKUP(T223,'P1'!$B:$AP,31,FALSE),"")</f>
        <v/>
      </c>
      <c r="U225" s="239" t="str">
        <f>IFERROR(VLOOKUP(U223,'P1'!$B:$AP,31,FALSE),"")</f>
        <v/>
      </c>
      <c r="V225" s="239" t="str">
        <f>IFERROR(VLOOKUP(V223,'P1'!$B:$AP,31,FALSE),"")</f>
        <v/>
      </c>
      <c r="W225" s="239" t="str">
        <f>IFERROR(VLOOKUP(W223,'P1'!$B:$AP,31,FALSE),"")</f>
        <v/>
      </c>
      <c r="X225" s="239" t="str">
        <f>IFERROR(VLOOKUP(X223,'P1'!$B:$AP,31,FALSE),"")</f>
        <v/>
      </c>
      <c r="Y225" s="239" t="str">
        <f>IFERROR(VLOOKUP(Y223,'P1'!$B:$AP,31,FALSE),"")</f>
        <v/>
      </c>
      <c r="Z225" s="239" t="str">
        <f>IFERROR(VLOOKUP(Z223,'P1'!$B:$AP,31,FALSE),"")</f>
        <v/>
      </c>
      <c r="AA225" s="239" t="str">
        <f>IFERROR(VLOOKUP(AA223,'P1'!$B:$AP,31,FALSE),"")</f>
        <v/>
      </c>
      <c r="AB225" s="239" t="str">
        <f>IFERROR(VLOOKUP(AB223,'P1'!$B:$AP,31,FALSE),"")</f>
        <v/>
      </c>
      <c r="AC225" s="239" t="str">
        <f>IFERROR(VLOOKUP(AC223,'P1'!$B:$AP,31,FALSE),"")</f>
        <v/>
      </c>
      <c r="AD225" s="239" t="str">
        <f>IFERROR(VLOOKUP(AD223,'P1'!$B:$AP,31,FALSE),"")</f>
        <v/>
      </c>
      <c r="AE225" s="239" t="str">
        <f>IFERROR(VLOOKUP(AE223,'P1'!$B:$AP,31,FALSE),"")</f>
        <v/>
      </c>
      <c r="AF225" s="239" t="str">
        <f>IFERROR(VLOOKUP(AF223,'P1'!$B:$AP,31,FALSE),"")</f>
        <v/>
      </c>
      <c r="AG225" s="239" t="str">
        <f>IFERROR(VLOOKUP(AG223,'P1'!$B:$AP,31,FALSE),"")</f>
        <v/>
      </c>
      <c r="AH225" s="239" t="str">
        <f>IFERROR(VLOOKUP(AH223,'P1'!$B:$AP,31,FALSE),"")</f>
        <v/>
      </c>
      <c r="AI225" s="239" t="str">
        <f>IFERROR(VLOOKUP(AI223,'P1'!$B:$AP,31,FALSE),"")</f>
        <v/>
      </c>
      <c r="AJ225" s="239" t="str">
        <f>IFERROR(VLOOKUP(AJ223,'P1'!$B:$AP,31,FALSE),"")</f>
        <v/>
      </c>
      <c r="AK225" s="239" t="str">
        <f>IFERROR(VLOOKUP(AK223,'P1'!$B:$AP,31,FALSE),"")</f>
        <v/>
      </c>
      <c r="AL225" s="239" t="str">
        <f>IFERROR(VLOOKUP(AL223,'P1'!$B:$AP,31,FALSE),"")</f>
        <v/>
      </c>
      <c r="AM225" s="239" t="str">
        <f>IFERROR(VLOOKUP(AM223,'P1'!$B:$AP,31,FALSE),"")</f>
        <v/>
      </c>
      <c r="AN225" s="589"/>
      <c r="AO225" s="565"/>
      <c r="AP225" s="594"/>
      <c r="AQ225" s="595"/>
      <c r="AR225" s="565"/>
      <c r="AU225" s="487"/>
      <c r="AV225" s="487"/>
      <c r="AX225" s="487"/>
      <c r="AY225" s="487"/>
    </row>
    <row r="226" spans="1:51" ht="12" customHeight="1">
      <c r="A226" s="566">
        <v>69</v>
      </c>
      <c r="B226" s="569"/>
      <c r="C226" s="572"/>
      <c r="D226" s="575" t="s">
        <v>243</v>
      </c>
      <c r="E226" s="578"/>
      <c r="F226" s="581"/>
      <c r="G226" s="582"/>
      <c r="H226" s="236" t="s">
        <v>368</v>
      </c>
      <c r="I226" s="483"/>
      <c r="J226" s="483"/>
      <c r="K226" s="483"/>
      <c r="L226" s="483"/>
      <c r="M226" s="483"/>
      <c r="N226" s="483"/>
      <c r="O226" s="483"/>
      <c r="P226" s="483"/>
      <c r="Q226" s="483"/>
      <c r="R226" s="483"/>
      <c r="S226" s="483"/>
      <c r="T226" s="483"/>
      <c r="U226" s="483"/>
      <c r="V226" s="483"/>
      <c r="W226" s="483"/>
      <c r="X226" s="483"/>
      <c r="Y226" s="483"/>
      <c r="Z226" s="483"/>
      <c r="AA226" s="483"/>
      <c r="AB226" s="483"/>
      <c r="AC226" s="483"/>
      <c r="AD226" s="483"/>
      <c r="AE226" s="483"/>
      <c r="AF226" s="483"/>
      <c r="AG226" s="483"/>
      <c r="AH226" s="483"/>
      <c r="AI226" s="483"/>
      <c r="AJ226" s="483"/>
      <c r="AK226" s="483"/>
      <c r="AL226" s="483"/>
      <c r="AM226" s="483"/>
      <c r="AN226" s="587">
        <f>+SUM(I227:AM228)</f>
        <v>0</v>
      </c>
      <c r="AO226" s="563">
        <f>IF($AN$4="４週",AN226/4,AN226/(DAY(EOMONTH($I$20,0))/7))</f>
        <v>0</v>
      </c>
      <c r="AP226" s="590"/>
      <c r="AQ226" s="591"/>
      <c r="AR226" s="563" t="str">
        <f>IF(AN215="４週",AU227,AV227)</f>
        <v/>
      </c>
      <c r="AU226" s="485" t="s">
        <v>369</v>
      </c>
      <c r="AV226" s="485" t="s">
        <v>370</v>
      </c>
      <c r="AX226" s="485" t="s">
        <v>371</v>
      </c>
      <c r="AY226" s="485" t="s">
        <v>372</v>
      </c>
    </row>
    <row r="227" spans="1:51" ht="12" customHeight="1">
      <c r="A227" s="567"/>
      <c r="B227" s="570"/>
      <c r="C227" s="573"/>
      <c r="D227" s="576"/>
      <c r="E227" s="579"/>
      <c r="F227" s="583"/>
      <c r="G227" s="584"/>
      <c r="H227" s="238" t="s">
        <v>373</v>
      </c>
      <c r="I227" s="239" t="str">
        <f>IFERROR(VLOOKUP(I226,'P1'!$B:$AP,41,FALSE),"")</f>
        <v/>
      </c>
      <c r="J227" s="239" t="str">
        <f>IFERROR(VLOOKUP(J226,'P1'!$B:$AP,41,FALSE),"")</f>
        <v/>
      </c>
      <c r="K227" s="239" t="str">
        <f>IFERROR(VLOOKUP(K226,'P1'!$B:$AP,41,FALSE),"")</f>
        <v/>
      </c>
      <c r="L227" s="239" t="str">
        <f>IFERROR(VLOOKUP(L226,'P1'!$B:$AP,41,FALSE),"")</f>
        <v/>
      </c>
      <c r="M227" s="239" t="str">
        <f>IFERROR(VLOOKUP(M226,'P1'!$B:$AP,41,FALSE),"")</f>
        <v/>
      </c>
      <c r="N227" s="239" t="str">
        <f>IFERROR(VLOOKUP(N226,'P1'!$B:$AP,41,FALSE),"")</f>
        <v/>
      </c>
      <c r="O227" s="239" t="str">
        <f>IFERROR(VLOOKUP(O226,'P1'!$B:$AP,41,FALSE),"")</f>
        <v/>
      </c>
      <c r="P227" s="239" t="str">
        <f>IFERROR(VLOOKUP(P226,'P1'!$B:$AP,41,FALSE),"")</f>
        <v/>
      </c>
      <c r="Q227" s="239" t="str">
        <f>IFERROR(VLOOKUP(Q226,'P1'!$B:$AP,41,FALSE),"")</f>
        <v/>
      </c>
      <c r="R227" s="239" t="str">
        <f>IFERROR(VLOOKUP(R226,'P1'!$B:$AP,41,FALSE),"")</f>
        <v/>
      </c>
      <c r="S227" s="239" t="str">
        <f>IFERROR(VLOOKUP(S226,'P1'!$B:$AP,41,FALSE),"")</f>
        <v/>
      </c>
      <c r="T227" s="239" t="str">
        <f>IFERROR(VLOOKUP(T226,'P1'!$B:$AP,41,FALSE),"")</f>
        <v/>
      </c>
      <c r="U227" s="239" t="str">
        <f>IFERROR(VLOOKUP(U226,'P1'!$B:$AP,41,FALSE),"")</f>
        <v/>
      </c>
      <c r="V227" s="239" t="str">
        <f>IFERROR(VLOOKUP(V226,'P1'!$B:$AP,41,FALSE),"")</f>
        <v/>
      </c>
      <c r="W227" s="239" t="str">
        <f>IFERROR(VLOOKUP(W226,'P1'!$B:$AP,41,FALSE),"")</f>
        <v/>
      </c>
      <c r="X227" s="239" t="str">
        <f>IFERROR(VLOOKUP(X226,'P1'!$B:$AP,41,FALSE),"")</f>
        <v/>
      </c>
      <c r="Y227" s="239" t="str">
        <f>IFERROR(VLOOKUP(Y226,'P1'!$B:$AP,41,FALSE),"")</f>
        <v/>
      </c>
      <c r="Z227" s="239" t="str">
        <f>IFERROR(VLOOKUP(Z226,'P1'!$B:$AP,41,FALSE),"")</f>
        <v/>
      </c>
      <c r="AA227" s="239" t="str">
        <f>IFERROR(VLOOKUP(AA226,'P1'!$B:$AP,41,FALSE),"")</f>
        <v/>
      </c>
      <c r="AB227" s="239" t="str">
        <f>IFERROR(VLOOKUP(AB226,'P1'!$B:$AP,41,FALSE),"")</f>
        <v/>
      </c>
      <c r="AC227" s="239" t="str">
        <f>IFERROR(VLOOKUP(AC226,'P1'!$B:$AP,41,FALSE),"")</f>
        <v/>
      </c>
      <c r="AD227" s="239" t="str">
        <f>IFERROR(VLOOKUP(AD226,'P1'!$B:$AP,41,FALSE),"")</f>
        <v/>
      </c>
      <c r="AE227" s="239" t="str">
        <f>IFERROR(VLOOKUP(AE226,'P1'!$B:$AP,41,FALSE),"")</f>
        <v/>
      </c>
      <c r="AF227" s="239" t="str">
        <f>IFERROR(VLOOKUP(AF226,'P1'!$B:$AP,41,FALSE),"")</f>
        <v/>
      </c>
      <c r="AG227" s="239" t="str">
        <f>IFERROR(VLOOKUP(AG226,'P1'!$B:$AP,41,FALSE),"")</f>
        <v/>
      </c>
      <c r="AH227" s="239" t="str">
        <f>IFERROR(VLOOKUP(AH226,'P1'!$B:$AP,41,FALSE),"")</f>
        <v/>
      </c>
      <c r="AI227" s="239" t="str">
        <f>IFERROR(VLOOKUP(AI226,'P1'!$B:$AP,41,FALSE),"")</f>
        <v/>
      </c>
      <c r="AJ227" s="239" t="str">
        <f>IFERROR(VLOOKUP(AJ226,'P1'!$B:$AP,41,FALSE),"")</f>
        <v/>
      </c>
      <c r="AK227" s="239" t="str">
        <f>IFERROR(VLOOKUP(AK226,'P1'!$B:$AP,41,FALSE),"")</f>
        <v/>
      </c>
      <c r="AL227" s="239" t="str">
        <f>IFERROR(VLOOKUP(AL226,'P1'!$B:$AP,41,FALSE),"")</f>
        <v/>
      </c>
      <c r="AM227" s="239" t="str">
        <f>IFERROR(VLOOKUP(AM226,'P1'!$B:$AP,41,FALSE),"")</f>
        <v/>
      </c>
      <c r="AN227" s="588"/>
      <c r="AO227" s="564"/>
      <c r="AP227" s="592"/>
      <c r="AQ227" s="593"/>
      <c r="AR227" s="564"/>
      <c r="AU227" s="486" t="str">
        <f>IFERROR(IF($D226="□",ROUNDDOWN($AO226/$AK$7,1),ROUNDDOWN($AO226/$AK$9,1)),"")</f>
        <v/>
      </c>
      <c r="AV227" s="486" t="str">
        <f>IFERROR(IF($D226="□",ROUNDDOWN($AN226/$AO$7,1),ROUNDDOWN($AN226/$AO$9,1)),"")</f>
        <v/>
      </c>
      <c r="AX227" s="486" t="str">
        <f>IFERROR(IF($D226="□",(VLOOKUP(F226,'[8]ますた君 '!$C:$E,3,FALSE)/($AK$7*4)),(VLOOKUP(F226,'[8]ますた君 '!$C:$E,3,FALSE)/($AK$9*4))),"")</f>
        <v/>
      </c>
      <c r="AY227" s="486" t="str">
        <f>IFERROR(IF($D226="□",(VLOOKUP(F226,'[8]ますた君 '!$C:$E,3,FALSE)/$AO$7),(VLOOKUP(F226,'[8]ますた君 '!$C:$E,3,FALSE)/$AO$9)),"")</f>
        <v/>
      </c>
    </row>
    <row r="228" spans="1:51" ht="12" customHeight="1">
      <c r="A228" s="568"/>
      <c r="B228" s="571"/>
      <c r="C228" s="574"/>
      <c r="D228" s="577"/>
      <c r="E228" s="580"/>
      <c r="F228" s="585"/>
      <c r="G228" s="586"/>
      <c r="H228" s="241" t="s">
        <v>374</v>
      </c>
      <c r="I228" s="239" t="str">
        <f>IFERROR(VLOOKUP(I226,'P1'!$B:$AP,31,FALSE),"")</f>
        <v/>
      </c>
      <c r="J228" s="239" t="str">
        <f>IFERROR(VLOOKUP(J226,'P1'!$B:$AP,31,FALSE),"")</f>
        <v/>
      </c>
      <c r="K228" s="239" t="str">
        <f>IFERROR(VLOOKUP(K226,'P1'!$B:$AP,31,FALSE),"")</f>
        <v/>
      </c>
      <c r="L228" s="239" t="str">
        <f>IFERROR(VLOOKUP(L226,'P1'!$B:$AP,31,FALSE),"")</f>
        <v/>
      </c>
      <c r="M228" s="239" t="str">
        <f>IFERROR(VLOOKUP(M226,'P1'!$B:$AP,31,FALSE),"")</f>
        <v/>
      </c>
      <c r="N228" s="239" t="str">
        <f>IFERROR(VLOOKUP(N226,'P1'!$B:$AP,31,FALSE),"")</f>
        <v/>
      </c>
      <c r="O228" s="239" t="str">
        <f>IFERROR(VLOOKUP(O226,'P1'!$B:$AP,31,FALSE),"")</f>
        <v/>
      </c>
      <c r="P228" s="239" t="str">
        <f>IFERROR(VLOOKUP(P226,'P1'!$B:$AP,31,FALSE),"")</f>
        <v/>
      </c>
      <c r="Q228" s="239" t="str">
        <f>IFERROR(VLOOKUP(Q226,'P1'!$B:$AP,31,FALSE),"")</f>
        <v/>
      </c>
      <c r="R228" s="239" t="str">
        <f>IFERROR(VLOOKUP(R226,'P1'!$B:$AP,31,FALSE),"")</f>
        <v/>
      </c>
      <c r="S228" s="239" t="str">
        <f>IFERROR(VLOOKUP(S226,'P1'!$B:$AP,31,FALSE),"")</f>
        <v/>
      </c>
      <c r="T228" s="239" t="str">
        <f>IFERROR(VLOOKUP(T226,'P1'!$B:$AP,31,FALSE),"")</f>
        <v/>
      </c>
      <c r="U228" s="239" t="str">
        <f>IFERROR(VLOOKUP(U226,'P1'!$B:$AP,31,FALSE),"")</f>
        <v/>
      </c>
      <c r="V228" s="239" t="str">
        <f>IFERROR(VLOOKUP(V226,'P1'!$B:$AP,31,FALSE),"")</f>
        <v/>
      </c>
      <c r="W228" s="239" t="str">
        <f>IFERROR(VLOOKUP(W226,'P1'!$B:$AP,31,FALSE),"")</f>
        <v/>
      </c>
      <c r="X228" s="239" t="str">
        <f>IFERROR(VLOOKUP(X226,'P1'!$B:$AP,31,FALSE),"")</f>
        <v/>
      </c>
      <c r="Y228" s="239" t="str">
        <f>IFERROR(VLOOKUP(Y226,'P1'!$B:$AP,31,FALSE),"")</f>
        <v/>
      </c>
      <c r="Z228" s="239" t="str">
        <f>IFERROR(VLOOKUP(Z226,'P1'!$B:$AP,31,FALSE),"")</f>
        <v/>
      </c>
      <c r="AA228" s="239" t="str">
        <f>IFERROR(VLOOKUP(AA226,'P1'!$B:$AP,31,FALSE),"")</f>
        <v/>
      </c>
      <c r="AB228" s="239" t="str">
        <f>IFERROR(VLOOKUP(AB226,'P1'!$B:$AP,31,FALSE),"")</f>
        <v/>
      </c>
      <c r="AC228" s="239" t="str">
        <f>IFERROR(VLOOKUP(AC226,'P1'!$B:$AP,31,FALSE),"")</f>
        <v/>
      </c>
      <c r="AD228" s="239" t="str">
        <f>IFERROR(VLOOKUP(AD226,'P1'!$B:$AP,31,FALSE),"")</f>
        <v/>
      </c>
      <c r="AE228" s="239" t="str">
        <f>IFERROR(VLOOKUP(AE226,'P1'!$B:$AP,31,FALSE),"")</f>
        <v/>
      </c>
      <c r="AF228" s="239" t="str">
        <f>IFERROR(VLOOKUP(AF226,'P1'!$B:$AP,31,FALSE),"")</f>
        <v/>
      </c>
      <c r="AG228" s="239" t="str">
        <f>IFERROR(VLOOKUP(AG226,'P1'!$B:$AP,31,FALSE),"")</f>
        <v/>
      </c>
      <c r="AH228" s="239" t="str">
        <f>IFERROR(VLOOKUP(AH226,'P1'!$B:$AP,31,FALSE),"")</f>
        <v/>
      </c>
      <c r="AI228" s="239" t="str">
        <f>IFERROR(VLOOKUP(AI226,'P1'!$B:$AP,31,FALSE),"")</f>
        <v/>
      </c>
      <c r="AJ228" s="239" t="str">
        <f>IFERROR(VLOOKUP(AJ226,'P1'!$B:$AP,31,FALSE),"")</f>
        <v/>
      </c>
      <c r="AK228" s="239" t="str">
        <f>IFERROR(VLOOKUP(AK226,'P1'!$B:$AP,31,FALSE),"")</f>
        <v/>
      </c>
      <c r="AL228" s="239" t="str">
        <f>IFERROR(VLOOKUP(AL226,'P1'!$B:$AP,31,FALSE),"")</f>
        <v/>
      </c>
      <c r="AM228" s="239" t="str">
        <f>IFERROR(VLOOKUP(AM226,'P1'!$B:$AP,31,FALSE),"")</f>
        <v/>
      </c>
      <c r="AN228" s="589"/>
      <c r="AO228" s="565"/>
      <c r="AP228" s="594"/>
      <c r="AQ228" s="595"/>
      <c r="AR228" s="565"/>
      <c r="AU228" s="487"/>
      <c r="AV228" s="487"/>
      <c r="AX228" s="487"/>
      <c r="AY228" s="487"/>
    </row>
    <row r="229" spans="1:51" ht="12" customHeight="1">
      <c r="A229" s="566">
        <v>70</v>
      </c>
      <c r="B229" s="569"/>
      <c r="C229" s="572"/>
      <c r="D229" s="575" t="s">
        <v>243</v>
      </c>
      <c r="E229" s="578"/>
      <c r="F229" s="581"/>
      <c r="G229" s="582"/>
      <c r="H229" s="236" t="s">
        <v>368</v>
      </c>
      <c r="I229" s="483"/>
      <c r="J229" s="483"/>
      <c r="K229" s="483"/>
      <c r="L229" s="483"/>
      <c r="M229" s="483"/>
      <c r="N229" s="483"/>
      <c r="O229" s="483"/>
      <c r="P229" s="483"/>
      <c r="Q229" s="483"/>
      <c r="R229" s="483"/>
      <c r="S229" s="483"/>
      <c r="T229" s="483"/>
      <c r="U229" s="483"/>
      <c r="V229" s="483"/>
      <c r="W229" s="483"/>
      <c r="X229" s="483"/>
      <c r="Y229" s="483"/>
      <c r="Z229" s="483"/>
      <c r="AA229" s="483"/>
      <c r="AB229" s="483"/>
      <c r="AC229" s="483"/>
      <c r="AD229" s="483"/>
      <c r="AE229" s="483"/>
      <c r="AF229" s="483"/>
      <c r="AG229" s="483"/>
      <c r="AH229" s="483"/>
      <c r="AI229" s="483"/>
      <c r="AJ229" s="483"/>
      <c r="AK229" s="483"/>
      <c r="AL229" s="483"/>
      <c r="AM229" s="483"/>
      <c r="AN229" s="587">
        <f>+SUM(I230:AM231)</f>
        <v>0</v>
      </c>
      <c r="AO229" s="563">
        <f>IF($AN$4="４週",AN229/4,AN229/(DAY(EOMONTH($I$20,0))/7))</f>
        <v>0</v>
      </c>
      <c r="AP229" s="590"/>
      <c r="AQ229" s="591"/>
      <c r="AR229" s="563" t="str">
        <f>IF(AN218="４週",AU230,AV230)</f>
        <v/>
      </c>
      <c r="AU229" s="485" t="s">
        <v>369</v>
      </c>
      <c r="AV229" s="485" t="s">
        <v>370</v>
      </c>
      <c r="AX229" s="485" t="s">
        <v>371</v>
      </c>
      <c r="AY229" s="485" t="s">
        <v>372</v>
      </c>
    </row>
    <row r="230" spans="1:51" ht="12" customHeight="1">
      <c r="A230" s="567"/>
      <c r="B230" s="570"/>
      <c r="C230" s="573"/>
      <c r="D230" s="576"/>
      <c r="E230" s="579"/>
      <c r="F230" s="583"/>
      <c r="G230" s="584"/>
      <c r="H230" s="238" t="s">
        <v>373</v>
      </c>
      <c r="I230" s="239" t="str">
        <f>IFERROR(VLOOKUP(I229,'P1'!$B:$AP,41,FALSE),"")</f>
        <v/>
      </c>
      <c r="J230" s="239" t="str">
        <f>IFERROR(VLOOKUP(J229,'P1'!$B:$AP,41,FALSE),"")</f>
        <v/>
      </c>
      <c r="K230" s="239" t="str">
        <f>IFERROR(VLOOKUP(K229,'P1'!$B:$AP,41,FALSE),"")</f>
        <v/>
      </c>
      <c r="L230" s="239" t="str">
        <f>IFERROR(VLOOKUP(L229,'P1'!$B:$AP,41,FALSE),"")</f>
        <v/>
      </c>
      <c r="M230" s="239" t="str">
        <f>IFERROR(VLOOKUP(M229,'P1'!$B:$AP,41,FALSE),"")</f>
        <v/>
      </c>
      <c r="N230" s="239" t="str">
        <f>IFERROR(VLOOKUP(N229,'P1'!$B:$AP,41,FALSE),"")</f>
        <v/>
      </c>
      <c r="O230" s="239" t="str">
        <f>IFERROR(VLOOKUP(O229,'P1'!$B:$AP,41,FALSE),"")</f>
        <v/>
      </c>
      <c r="P230" s="239" t="str">
        <f>IFERROR(VLOOKUP(P229,'P1'!$B:$AP,41,FALSE),"")</f>
        <v/>
      </c>
      <c r="Q230" s="239" t="str">
        <f>IFERROR(VLOOKUP(Q229,'P1'!$B:$AP,41,FALSE),"")</f>
        <v/>
      </c>
      <c r="R230" s="239" t="str">
        <f>IFERROR(VLOOKUP(R229,'P1'!$B:$AP,41,FALSE),"")</f>
        <v/>
      </c>
      <c r="S230" s="239" t="str">
        <f>IFERROR(VLOOKUP(S229,'P1'!$B:$AP,41,FALSE),"")</f>
        <v/>
      </c>
      <c r="T230" s="239" t="str">
        <f>IFERROR(VLOOKUP(T229,'P1'!$B:$AP,41,FALSE),"")</f>
        <v/>
      </c>
      <c r="U230" s="239" t="str">
        <f>IFERROR(VLOOKUP(U229,'P1'!$B:$AP,41,FALSE),"")</f>
        <v/>
      </c>
      <c r="V230" s="239" t="str">
        <f>IFERROR(VLOOKUP(V229,'P1'!$B:$AP,41,FALSE),"")</f>
        <v/>
      </c>
      <c r="W230" s="239" t="str">
        <f>IFERROR(VLOOKUP(W229,'P1'!$B:$AP,41,FALSE),"")</f>
        <v/>
      </c>
      <c r="X230" s="239" t="str">
        <f>IFERROR(VLOOKUP(X229,'P1'!$B:$AP,41,FALSE),"")</f>
        <v/>
      </c>
      <c r="Y230" s="239" t="str">
        <f>IFERROR(VLOOKUP(Y229,'P1'!$B:$AP,41,FALSE),"")</f>
        <v/>
      </c>
      <c r="Z230" s="239" t="str">
        <f>IFERROR(VLOOKUP(Z229,'P1'!$B:$AP,41,FALSE),"")</f>
        <v/>
      </c>
      <c r="AA230" s="239" t="str">
        <f>IFERROR(VLOOKUP(AA229,'P1'!$B:$AP,41,FALSE),"")</f>
        <v/>
      </c>
      <c r="AB230" s="239" t="str">
        <f>IFERROR(VLOOKUP(AB229,'P1'!$B:$AP,41,FALSE),"")</f>
        <v/>
      </c>
      <c r="AC230" s="239" t="str">
        <f>IFERROR(VLOOKUP(AC229,'P1'!$B:$AP,41,FALSE),"")</f>
        <v/>
      </c>
      <c r="AD230" s="239" t="str">
        <f>IFERROR(VLOOKUP(AD229,'P1'!$B:$AP,41,FALSE),"")</f>
        <v/>
      </c>
      <c r="AE230" s="239" t="str">
        <f>IFERROR(VLOOKUP(AE229,'P1'!$B:$AP,41,FALSE),"")</f>
        <v/>
      </c>
      <c r="AF230" s="239" t="str">
        <f>IFERROR(VLOOKUP(AF229,'P1'!$B:$AP,41,FALSE),"")</f>
        <v/>
      </c>
      <c r="AG230" s="239" t="str">
        <f>IFERROR(VLOOKUP(AG229,'P1'!$B:$AP,41,FALSE),"")</f>
        <v/>
      </c>
      <c r="AH230" s="239" t="str">
        <f>IFERROR(VLOOKUP(AH229,'P1'!$B:$AP,41,FALSE),"")</f>
        <v/>
      </c>
      <c r="AI230" s="239" t="str">
        <f>IFERROR(VLOOKUP(AI229,'P1'!$B:$AP,41,FALSE),"")</f>
        <v/>
      </c>
      <c r="AJ230" s="239" t="str">
        <f>IFERROR(VLOOKUP(AJ229,'P1'!$B:$AP,41,FALSE),"")</f>
        <v/>
      </c>
      <c r="AK230" s="239" t="str">
        <f>IFERROR(VLOOKUP(AK229,'P1'!$B:$AP,41,FALSE),"")</f>
        <v/>
      </c>
      <c r="AL230" s="239" t="str">
        <f>IFERROR(VLOOKUP(AL229,'P1'!$B:$AP,41,FALSE),"")</f>
        <v/>
      </c>
      <c r="AM230" s="239" t="str">
        <f>IFERROR(VLOOKUP(AM229,'P1'!$B:$AP,41,FALSE),"")</f>
        <v/>
      </c>
      <c r="AN230" s="588"/>
      <c r="AO230" s="564"/>
      <c r="AP230" s="592"/>
      <c r="AQ230" s="593"/>
      <c r="AR230" s="564"/>
      <c r="AU230" s="486" t="str">
        <f>IFERROR(IF($D229="□",ROUNDDOWN($AO229/$AK$7,1),ROUNDDOWN($AO229/$AK$9,1)),"")</f>
        <v/>
      </c>
      <c r="AV230" s="486" t="str">
        <f>IFERROR(IF($D229="□",ROUNDDOWN($AN229/$AO$7,1),ROUNDDOWN($AN229/$AO$9,1)),"")</f>
        <v/>
      </c>
      <c r="AX230" s="486" t="str">
        <f>IFERROR(IF($D229="□",(VLOOKUP(F229,'[8]ますた君 '!$C:$E,3,FALSE)/($AK$7*4)),(VLOOKUP(F229,'[8]ますた君 '!$C:$E,3,FALSE)/($AK$9*4))),"")</f>
        <v/>
      </c>
      <c r="AY230" s="486" t="str">
        <f>IFERROR(IF($D229="□",(VLOOKUP(F229,'[8]ますた君 '!$C:$E,3,FALSE)/$AO$7),(VLOOKUP(F229,'[8]ますた君 '!$C:$E,3,FALSE)/$AO$9)),"")</f>
        <v/>
      </c>
    </row>
    <row r="231" spans="1:51" ht="12" customHeight="1">
      <c r="A231" s="568"/>
      <c r="B231" s="571"/>
      <c r="C231" s="574"/>
      <c r="D231" s="577"/>
      <c r="E231" s="580"/>
      <c r="F231" s="585"/>
      <c r="G231" s="586"/>
      <c r="H231" s="241" t="s">
        <v>374</v>
      </c>
      <c r="I231" s="239" t="str">
        <f>IFERROR(VLOOKUP(I229,'P1'!$B:$AP,31,FALSE),"")</f>
        <v/>
      </c>
      <c r="J231" s="239" t="str">
        <f>IFERROR(VLOOKUP(J229,'P1'!$B:$AP,31,FALSE),"")</f>
        <v/>
      </c>
      <c r="K231" s="239" t="str">
        <f>IFERROR(VLOOKUP(K229,'P1'!$B:$AP,31,FALSE),"")</f>
        <v/>
      </c>
      <c r="L231" s="239" t="str">
        <f>IFERROR(VLOOKUP(L229,'P1'!$B:$AP,31,FALSE),"")</f>
        <v/>
      </c>
      <c r="M231" s="239" t="str">
        <f>IFERROR(VLOOKUP(M229,'P1'!$B:$AP,31,FALSE),"")</f>
        <v/>
      </c>
      <c r="N231" s="239" t="str">
        <f>IFERROR(VLOOKUP(N229,'P1'!$B:$AP,31,FALSE),"")</f>
        <v/>
      </c>
      <c r="O231" s="239" t="str">
        <f>IFERROR(VLOOKUP(O229,'P1'!$B:$AP,31,FALSE),"")</f>
        <v/>
      </c>
      <c r="P231" s="239" t="str">
        <f>IFERROR(VLOOKUP(P229,'P1'!$B:$AP,31,FALSE),"")</f>
        <v/>
      </c>
      <c r="Q231" s="239" t="str">
        <f>IFERROR(VLOOKUP(Q229,'P1'!$B:$AP,31,FALSE),"")</f>
        <v/>
      </c>
      <c r="R231" s="239" t="str">
        <f>IFERROR(VLOOKUP(R229,'P1'!$B:$AP,31,FALSE),"")</f>
        <v/>
      </c>
      <c r="S231" s="239" t="str">
        <f>IFERROR(VLOOKUP(S229,'P1'!$B:$AP,31,FALSE),"")</f>
        <v/>
      </c>
      <c r="T231" s="239" t="str">
        <f>IFERROR(VLOOKUP(T229,'P1'!$B:$AP,31,FALSE),"")</f>
        <v/>
      </c>
      <c r="U231" s="239" t="str">
        <f>IFERROR(VLOOKUP(U229,'P1'!$B:$AP,31,FALSE),"")</f>
        <v/>
      </c>
      <c r="V231" s="239" t="str">
        <f>IFERROR(VLOOKUP(V229,'P1'!$B:$AP,31,FALSE),"")</f>
        <v/>
      </c>
      <c r="W231" s="239" t="str">
        <f>IFERROR(VLOOKUP(W229,'P1'!$B:$AP,31,FALSE),"")</f>
        <v/>
      </c>
      <c r="X231" s="239" t="str">
        <f>IFERROR(VLOOKUP(X229,'P1'!$B:$AP,31,FALSE),"")</f>
        <v/>
      </c>
      <c r="Y231" s="239" t="str">
        <f>IFERROR(VLOOKUP(Y229,'P1'!$B:$AP,31,FALSE),"")</f>
        <v/>
      </c>
      <c r="Z231" s="239" t="str">
        <f>IFERROR(VLOOKUP(Z229,'P1'!$B:$AP,31,FALSE),"")</f>
        <v/>
      </c>
      <c r="AA231" s="239" t="str">
        <f>IFERROR(VLOOKUP(AA229,'P1'!$B:$AP,31,FALSE),"")</f>
        <v/>
      </c>
      <c r="AB231" s="239" t="str">
        <f>IFERROR(VLOOKUP(AB229,'P1'!$B:$AP,31,FALSE),"")</f>
        <v/>
      </c>
      <c r="AC231" s="239" t="str">
        <f>IFERROR(VLOOKUP(AC229,'P1'!$B:$AP,31,FALSE),"")</f>
        <v/>
      </c>
      <c r="AD231" s="239" t="str">
        <f>IFERROR(VLOOKUP(AD229,'P1'!$B:$AP,31,FALSE),"")</f>
        <v/>
      </c>
      <c r="AE231" s="239" t="str">
        <f>IFERROR(VLOOKUP(AE229,'P1'!$B:$AP,31,FALSE),"")</f>
        <v/>
      </c>
      <c r="AF231" s="239" t="str">
        <f>IFERROR(VLOOKUP(AF229,'P1'!$B:$AP,31,FALSE),"")</f>
        <v/>
      </c>
      <c r="AG231" s="239" t="str">
        <f>IFERROR(VLOOKUP(AG229,'P1'!$B:$AP,31,FALSE),"")</f>
        <v/>
      </c>
      <c r="AH231" s="239" t="str">
        <f>IFERROR(VLOOKUP(AH229,'P1'!$B:$AP,31,FALSE),"")</f>
        <v/>
      </c>
      <c r="AI231" s="239" t="str">
        <f>IFERROR(VLOOKUP(AI229,'P1'!$B:$AP,31,FALSE),"")</f>
        <v/>
      </c>
      <c r="AJ231" s="239" t="str">
        <f>IFERROR(VLOOKUP(AJ229,'P1'!$B:$AP,31,FALSE),"")</f>
        <v/>
      </c>
      <c r="AK231" s="239" t="str">
        <f>IFERROR(VLOOKUP(AK229,'P1'!$B:$AP,31,FALSE),"")</f>
        <v/>
      </c>
      <c r="AL231" s="239" t="str">
        <f>IFERROR(VLOOKUP(AL229,'P1'!$B:$AP,31,FALSE),"")</f>
        <v/>
      </c>
      <c r="AM231" s="239" t="str">
        <f>IFERROR(VLOOKUP(AM229,'P1'!$B:$AP,31,FALSE),"")</f>
        <v/>
      </c>
      <c r="AN231" s="589"/>
      <c r="AO231" s="565"/>
      <c r="AP231" s="594"/>
      <c r="AQ231" s="595"/>
      <c r="AR231" s="565"/>
      <c r="AU231" s="487"/>
      <c r="AV231" s="487"/>
      <c r="AX231" s="487"/>
      <c r="AY231" s="487"/>
    </row>
    <row r="232" spans="1:51" ht="12" customHeight="1">
      <c r="A232" s="566">
        <v>71</v>
      </c>
      <c r="B232" s="569"/>
      <c r="C232" s="572"/>
      <c r="D232" s="575" t="s">
        <v>243</v>
      </c>
      <c r="E232" s="578"/>
      <c r="F232" s="581"/>
      <c r="G232" s="582"/>
      <c r="H232" s="236" t="s">
        <v>368</v>
      </c>
      <c r="I232" s="483"/>
      <c r="J232" s="483"/>
      <c r="K232" s="483"/>
      <c r="L232" s="483"/>
      <c r="M232" s="483"/>
      <c r="N232" s="483"/>
      <c r="O232" s="483"/>
      <c r="P232" s="483"/>
      <c r="Q232" s="483"/>
      <c r="R232" s="483"/>
      <c r="S232" s="483"/>
      <c r="T232" s="483"/>
      <c r="U232" s="483"/>
      <c r="V232" s="483"/>
      <c r="W232" s="483"/>
      <c r="X232" s="483"/>
      <c r="Y232" s="483"/>
      <c r="Z232" s="483"/>
      <c r="AA232" s="483"/>
      <c r="AB232" s="483"/>
      <c r="AC232" s="483"/>
      <c r="AD232" s="483"/>
      <c r="AE232" s="483"/>
      <c r="AF232" s="483"/>
      <c r="AG232" s="483"/>
      <c r="AH232" s="483"/>
      <c r="AI232" s="483"/>
      <c r="AJ232" s="483"/>
      <c r="AK232" s="483"/>
      <c r="AL232" s="483"/>
      <c r="AM232" s="483"/>
      <c r="AN232" s="587">
        <f>+SUM(I233:AM234)</f>
        <v>0</v>
      </c>
      <c r="AO232" s="563">
        <f>IF($AN$4="４週",AN232/4,AN232/(DAY(EOMONTH($I$20,0))/7))</f>
        <v>0</v>
      </c>
      <c r="AP232" s="590"/>
      <c r="AQ232" s="591"/>
      <c r="AR232" s="563" t="str">
        <f>IF(AN221="４週",AU233,AV233)</f>
        <v/>
      </c>
      <c r="AU232" s="485" t="s">
        <v>369</v>
      </c>
      <c r="AV232" s="485" t="s">
        <v>370</v>
      </c>
      <c r="AX232" s="485" t="s">
        <v>371</v>
      </c>
      <c r="AY232" s="485" t="s">
        <v>372</v>
      </c>
    </row>
    <row r="233" spans="1:51" ht="12" customHeight="1">
      <c r="A233" s="567"/>
      <c r="B233" s="570"/>
      <c r="C233" s="573"/>
      <c r="D233" s="576"/>
      <c r="E233" s="579"/>
      <c r="F233" s="583"/>
      <c r="G233" s="584"/>
      <c r="H233" s="238" t="s">
        <v>373</v>
      </c>
      <c r="I233" s="239" t="str">
        <f>IFERROR(VLOOKUP(I232,'P1'!$B:$AP,41,FALSE),"")</f>
        <v/>
      </c>
      <c r="J233" s="239" t="str">
        <f>IFERROR(VLOOKUP(J232,'P1'!$B:$AP,41,FALSE),"")</f>
        <v/>
      </c>
      <c r="K233" s="239" t="str">
        <f>IFERROR(VLOOKUP(K232,'P1'!$B:$AP,41,FALSE),"")</f>
        <v/>
      </c>
      <c r="L233" s="239" t="str">
        <f>IFERROR(VLOOKUP(L232,'P1'!$B:$AP,41,FALSE),"")</f>
        <v/>
      </c>
      <c r="M233" s="239" t="str">
        <f>IFERROR(VLOOKUP(M232,'P1'!$B:$AP,41,FALSE),"")</f>
        <v/>
      </c>
      <c r="N233" s="239" t="str">
        <f>IFERROR(VLOOKUP(N232,'P1'!$B:$AP,41,FALSE),"")</f>
        <v/>
      </c>
      <c r="O233" s="239" t="str">
        <f>IFERROR(VLOOKUP(O232,'P1'!$B:$AP,41,FALSE),"")</f>
        <v/>
      </c>
      <c r="P233" s="239" t="str">
        <f>IFERROR(VLOOKUP(P232,'P1'!$B:$AP,41,FALSE),"")</f>
        <v/>
      </c>
      <c r="Q233" s="239" t="str">
        <f>IFERROR(VLOOKUP(Q232,'P1'!$B:$AP,41,FALSE),"")</f>
        <v/>
      </c>
      <c r="R233" s="239" t="str">
        <f>IFERROR(VLOOKUP(R232,'P1'!$B:$AP,41,FALSE),"")</f>
        <v/>
      </c>
      <c r="S233" s="239" t="str">
        <f>IFERROR(VLOOKUP(S232,'P1'!$B:$AP,41,FALSE),"")</f>
        <v/>
      </c>
      <c r="T233" s="239" t="str">
        <f>IFERROR(VLOOKUP(T232,'P1'!$B:$AP,41,FALSE),"")</f>
        <v/>
      </c>
      <c r="U233" s="239" t="str">
        <f>IFERROR(VLOOKUP(U232,'P1'!$B:$AP,41,FALSE),"")</f>
        <v/>
      </c>
      <c r="V233" s="239" t="str">
        <f>IFERROR(VLOOKUP(V232,'P1'!$B:$AP,41,FALSE),"")</f>
        <v/>
      </c>
      <c r="W233" s="239" t="str">
        <f>IFERROR(VLOOKUP(W232,'P1'!$B:$AP,41,FALSE),"")</f>
        <v/>
      </c>
      <c r="X233" s="239" t="str">
        <f>IFERROR(VLOOKUP(X232,'P1'!$B:$AP,41,FALSE),"")</f>
        <v/>
      </c>
      <c r="Y233" s="239" t="str">
        <f>IFERROR(VLOOKUP(Y232,'P1'!$B:$AP,41,FALSE),"")</f>
        <v/>
      </c>
      <c r="Z233" s="239" t="str">
        <f>IFERROR(VLOOKUP(Z232,'P1'!$B:$AP,41,FALSE),"")</f>
        <v/>
      </c>
      <c r="AA233" s="239" t="str">
        <f>IFERROR(VLOOKUP(AA232,'P1'!$B:$AP,41,FALSE),"")</f>
        <v/>
      </c>
      <c r="AB233" s="239" t="str">
        <f>IFERROR(VLOOKUP(AB232,'P1'!$B:$AP,41,FALSE),"")</f>
        <v/>
      </c>
      <c r="AC233" s="239" t="str">
        <f>IFERROR(VLOOKUP(AC232,'P1'!$B:$AP,41,FALSE),"")</f>
        <v/>
      </c>
      <c r="AD233" s="239" t="str">
        <f>IFERROR(VLOOKUP(AD232,'P1'!$B:$AP,41,FALSE),"")</f>
        <v/>
      </c>
      <c r="AE233" s="239" t="str">
        <f>IFERROR(VLOOKUP(AE232,'P1'!$B:$AP,41,FALSE),"")</f>
        <v/>
      </c>
      <c r="AF233" s="239" t="str">
        <f>IFERROR(VLOOKUP(AF232,'P1'!$B:$AP,41,FALSE),"")</f>
        <v/>
      </c>
      <c r="AG233" s="239" t="str">
        <f>IFERROR(VLOOKUP(AG232,'P1'!$B:$AP,41,FALSE),"")</f>
        <v/>
      </c>
      <c r="AH233" s="239" t="str">
        <f>IFERROR(VLOOKUP(AH232,'P1'!$B:$AP,41,FALSE),"")</f>
        <v/>
      </c>
      <c r="AI233" s="239" t="str">
        <f>IFERROR(VLOOKUP(AI232,'P1'!$B:$AP,41,FALSE),"")</f>
        <v/>
      </c>
      <c r="AJ233" s="239" t="str">
        <f>IFERROR(VLOOKUP(AJ232,'P1'!$B:$AP,41,FALSE),"")</f>
        <v/>
      </c>
      <c r="AK233" s="239" t="str">
        <f>IFERROR(VLOOKUP(AK232,'P1'!$B:$AP,41,FALSE),"")</f>
        <v/>
      </c>
      <c r="AL233" s="239" t="str">
        <f>IFERROR(VLOOKUP(AL232,'P1'!$B:$AP,41,FALSE),"")</f>
        <v/>
      </c>
      <c r="AM233" s="239" t="str">
        <f>IFERROR(VLOOKUP(AM232,'P1'!$B:$AP,41,FALSE),"")</f>
        <v/>
      </c>
      <c r="AN233" s="588"/>
      <c r="AO233" s="564"/>
      <c r="AP233" s="592"/>
      <c r="AQ233" s="593"/>
      <c r="AR233" s="564"/>
      <c r="AU233" s="486" t="str">
        <f>IFERROR(IF($D232="□",ROUNDDOWN($AO232/$AK$7,1),ROUNDDOWN($AO232/$AK$9,1)),"")</f>
        <v/>
      </c>
      <c r="AV233" s="486" t="str">
        <f>IFERROR(IF($D232="□",ROUNDDOWN($AN232/$AO$7,1),ROUNDDOWN($AN232/$AO$9,1)),"")</f>
        <v/>
      </c>
      <c r="AX233" s="486" t="str">
        <f>IFERROR(IF($D232="□",(VLOOKUP(F232,'[8]ますた君 '!$C:$E,3,FALSE)/($AK$7*4)),(VLOOKUP(F232,'[8]ますた君 '!$C:$E,3,FALSE)/($AK$9*4))),"")</f>
        <v/>
      </c>
      <c r="AY233" s="486" t="str">
        <f>IFERROR(IF($D232="□",(VLOOKUP(F232,'[8]ますた君 '!$C:$E,3,FALSE)/$AO$7),(VLOOKUP(F232,'[8]ますた君 '!$C:$E,3,FALSE)/$AO$9)),"")</f>
        <v/>
      </c>
    </row>
    <row r="234" spans="1:51" ht="12" customHeight="1">
      <c r="A234" s="568"/>
      <c r="B234" s="571"/>
      <c r="C234" s="574"/>
      <c r="D234" s="577"/>
      <c r="E234" s="580"/>
      <c r="F234" s="585"/>
      <c r="G234" s="586"/>
      <c r="H234" s="241" t="s">
        <v>374</v>
      </c>
      <c r="I234" s="239" t="str">
        <f>IFERROR(VLOOKUP(I232,'P1'!$B:$AP,31,FALSE),"")</f>
        <v/>
      </c>
      <c r="J234" s="239" t="str">
        <f>IFERROR(VLOOKUP(J232,'P1'!$B:$AP,31,FALSE),"")</f>
        <v/>
      </c>
      <c r="K234" s="239" t="str">
        <f>IFERROR(VLOOKUP(K232,'P1'!$B:$AP,31,FALSE),"")</f>
        <v/>
      </c>
      <c r="L234" s="239" t="str">
        <f>IFERROR(VLOOKUP(L232,'P1'!$B:$AP,31,FALSE),"")</f>
        <v/>
      </c>
      <c r="M234" s="239" t="str">
        <f>IFERROR(VLOOKUP(M232,'P1'!$B:$AP,31,FALSE),"")</f>
        <v/>
      </c>
      <c r="N234" s="239" t="str">
        <f>IFERROR(VLOOKUP(N232,'P1'!$B:$AP,31,FALSE),"")</f>
        <v/>
      </c>
      <c r="O234" s="239" t="str">
        <f>IFERROR(VLOOKUP(O232,'P1'!$B:$AP,31,FALSE),"")</f>
        <v/>
      </c>
      <c r="P234" s="239" t="str">
        <f>IFERROR(VLOOKUP(P232,'P1'!$B:$AP,31,FALSE),"")</f>
        <v/>
      </c>
      <c r="Q234" s="239" t="str">
        <f>IFERROR(VLOOKUP(Q232,'P1'!$B:$AP,31,FALSE),"")</f>
        <v/>
      </c>
      <c r="R234" s="239" t="str">
        <f>IFERROR(VLOOKUP(R232,'P1'!$B:$AP,31,FALSE),"")</f>
        <v/>
      </c>
      <c r="S234" s="239" t="str">
        <f>IFERROR(VLOOKUP(S232,'P1'!$B:$AP,31,FALSE),"")</f>
        <v/>
      </c>
      <c r="T234" s="239" t="str">
        <f>IFERROR(VLOOKUP(T232,'P1'!$B:$AP,31,FALSE),"")</f>
        <v/>
      </c>
      <c r="U234" s="239" t="str">
        <f>IFERROR(VLOOKUP(U232,'P1'!$B:$AP,31,FALSE),"")</f>
        <v/>
      </c>
      <c r="V234" s="239" t="str">
        <f>IFERROR(VLOOKUP(V232,'P1'!$B:$AP,31,FALSE),"")</f>
        <v/>
      </c>
      <c r="W234" s="239" t="str">
        <f>IFERROR(VLOOKUP(W232,'P1'!$B:$AP,31,FALSE),"")</f>
        <v/>
      </c>
      <c r="X234" s="239" t="str">
        <f>IFERROR(VLOOKUP(X232,'P1'!$B:$AP,31,FALSE),"")</f>
        <v/>
      </c>
      <c r="Y234" s="239" t="str">
        <f>IFERROR(VLOOKUP(Y232,'P1'!$B:$AP,31,FALSE),"")</f>
        <v/>
      </c>
      <c r="Z234" s="239" t="str">
        <f>IFERROR(VLOOKUP(Z232,'P1'!$B:$AP,31,FALSE),"")</f>
        <v/>
      </c>
      <c r="AA234" s="239" t="str">
        <f>IFERROR(VLOOKUP(AA232,'P1'!$B:$AP,31,FALSE),"")</f>
        <v/>
      </c>
      <c r="AB234" s="239" t="str">
        <f>IFERROR(VLOOKUP(AB232,'P1'!$B:$AP,31,FALSE),"")</f>
        <v/>
      </c>
      <c r="AC234" s="239" t="str">
        <f>IFERROR(VLOOKUP(AC232,'P1'!$B:$AP,31,FALSE),"")</f>
        <v/>
      </c>
      <c r="AD234" s="239" t="str">
        <f>IFERROR(VLOOKUP(AD232,'P1'!$B:$AP,31,FALSE),"")</f>
        <v/>
      </c>
      <c r="AE234" s="239" t="str">
        <f>IFERROR(VLOOKUP(AE232,'P1'!$B:$AP,31,FALSE),"")</f>
        <v/>
      </c>
      <c r="AF234" s="239" t="str">
        <f>IFERROR(VLOOKUP(AF232,'P1'!$B:$AP,31,FALSE),"")</f>
        <v/>
      </c>
      <c r="AG234" s="239" t="str">
        <f>IFERROR(VLOOKUP(AG232,'P1'!$B:$AP,31,FALSE),"")</f>
        <v/>
      </c>
      <c r="AH234" s="239" t="str">
        <f>IFERROR(VLOOKUP(AH232,'P1'!$B:$AP,31,FALSE),"")</f>
        <v/>
      </c>
      <c r="AI234" s="239" t="str">
        <f>IFERROR(VLOOKUP(AI232,'P1'!$B:$AP,31,FALSE),"")</f>
        <v/>
      </c>
      <c r="AJ234" s="239" t="str">
        <f>IFERROR(VLOOKUP(AJ232,'P1'!$B:$AP,31,FALSE),"")</f>
        <v/>
      </c>
      <c r="AK234" s="239" t="str">
        <f>IFERROR(VLOOKUP(AK232,'P1'!$B:$AP,31,FALSE),"")</f>
        <v/>
      </c>
      <c r="AL234" s="239" t="str">
        <f>IFERROR(VLOOKUP(AL232,'P1'!$B:$AP,31,FALSE),"")</f>
        <v/>
      </c>
      <c r="AM234" s="239" t="str">
        <f>IFERROR(VLOOKUP(AM232,'P1'!$B:$AP,31,FALSE),"")</f>
        <v/>
      </c>
      <c r="AN234" s="589"/>
      <c r="AO234" s="565"/>
      <c r="AP234" s="594"/>
      <c r="AQ234" s="595"/>
      <c r="AR234" s="565"/>
      <c r="AU234" s="487"/>
      <c r="AV234" s="487"/>
      <c r="AX234" s="487"/>
      <c r="AY234" s="487"/>
    </row>
    <row r="235" spans="1:51" ht="12" customHeight="1">
      <c r="A235" s="566">
        <v>72</v>
      </c>
      <c r="B235" s="569"/>
      <c r="C235" s="572"/>
      <c r="D235" s="575" t="s">
        <v>243</v>
      </c>
      <c r="E235" s="578"/>
      <c r="F235" s="581"/>
      <c r="G235" s="582"/>
      <c r="H235" s="236" t="s">
        <v>368</v>
      </c>
      <c r="I235" s="483"/>
      <c r="J235" s="483"/>
      <c r="K235" s="483"/>
      <c r="L235" s="483"/>
      <c r="M235" s="483"/>
      <c r="N235" s="483"/>
      <c r="O235" s="483"/>
      <c r="P235" s="483"/>
      <c r="Q235" s="483"/>
      <c r="R235" s="483"/>
      <c r="S235" s="483"/>
      <c r="T235" s="483"/>
      <c r="U235" s="483"/>
      <c r="V235" s="483"/>
      <c r="W235" s="483"/>
      <c r="X235" s="483"/>
      <c r="Y235" s="483"/>
      <c r="Z235" s="483"/>
      <c r="AA235" s="483"/>
      <c r="AB235" s="483"/>
      <c r="AC235" s="483"/>
      <c r="AD235" s="483"/>
      <c r="AE235" s="483"/>
      <c r="AF235" s="483"/>
      <c r="AG235" s="483"/>
      <c r="AH235" s="483"/>
      <c r="AI235" s="483"/>
      <c r="AJ235" s="483"/>
      <c r="AK235" s="483"/>
      <c r="AL235" s="483"/>
      <c r="AM235" s="483"/>
      <c r="AN235" s="587">
        <f>+SUM(I236:AM237)</f>
        <v>0</v>
      </c>
      <c r="AO235" s="563">
        <f>IF($AN$4="４週",AN235/4,AN235/(DAY(EOMONTH($I$20,0))/7))</f>
        <v>0</v>
      </c>
      <c r="AP235" s="590"/>
      <c r="AQ235" s="591"/>
      <c r="AR235" s="563" t="str">
        <f>IF(AN224="４週",AU236,AV236)</f>
        <v/>
      </c>
      <c r="AU235" s="485" t="s">
        <v>369</v>
      </c>
      <c r="AV235" s="485" t="s">
        <v>370</v>
      </c>
      <c r="AX235" s="485" t="s">
        <v>371</v>
      </c>
      <c r="AY235" s="485" t="s">
        <v>372</v>
      </c>
    </row>
    <row r="236" spans="1:51" ht="12" customHeight="1">
      <c r="A236" s="567"/>
      <c r="B236" s="570"/>
      <c r="C236" s="573"/>
      <c r="D236" s="576"/>
      <c r="E236" s="579"/>
      <c r="F236" s="583"/>
      <c r="G236" s="584"/>
      <c r="H236" s="238" t="s">
        <v>373</v>
      </c>
      <c r="I236" s="239" t="str">
        <f>IFERROR(VLOOKUP(I235,'P1'!$B:$AP,41,FALSE),"")</f>
        <v/>
      </c>
      <c r="J236" s="239" t="str">
        <f>IFERROR(VLOOKUP(J235,'P1'!$B:$AP,41,FALSE),"")</f>
        <v/>
      </c>
      <c r="K236" s="239" t="str">
        <f>IFERROR(VLOOKUP(K235,'P1'!$B:$AP,41,FALSE),"")</f>
        <v/>
      </c>
      <c r="L236" s="239" t="str">
        <f>IFERROR(VLOOKUP(L235,'P1'!$B:$AP,41,FALSE),"")</f>
        <v/>
      </c>
      <c r="M236" s="239" t="str">
        <f>IFERROR(VLOOKUP(M235,'P1'!$B:$AP,41,FALSE),"")</f>
        <v/>
      </c>
      <c r="N236" s="239" t="str">
        <f>IFERROR(VLOOKUP(N235,'P1'!$B:$AP,41,FALSE),"")</f>
        <v/>
      </c>
      <c r="O236" s="239" t="str">
        <f>IFERROR(VLOOKUP(O235,'P1'!$B:$AP,41,FALSE),"")</f>
        <v/>
      </c>
      <c r="P236" s="239" t="str">
        <f>IFERROR(VLOOKUP(P235,'P1'!$B:$AP,41,FALSE),"")</f>
        <v/>
      </c>
      <c r="Q236" s="239" t="str">
        <f>IFERROR(VLOOKUP(Q235,'P1'!$B:$AP,41,FALSE),"")</f>
        <v/>
      </c>
      <c r="R236" s="239" t="str">
        <f>IFERROR(VLOOKUP(R235,'P1'!$B:$AP,41,FALSE),"")</f>
        <v/>
      </c>
      <c r="S236" s="239" t="str">
        <f>IFERROR(VLOOKUP(S235,'P1'!$B:$AP,41,FALSE),"")</f>
        <v/>
      </c>
      <c r="T236" s="239" t="str">
        <f>IFERROR(VLOOKUP(T235,'P1'!$B:$AP,41,FALSE),"")</f>
        <v/>
      </c>
      <c r="U236" s="239" t="str">
        <f>IFERROR(VLOOKUP(U235,'P1'!$B:$AP,41,FALSE),"")</f>
        <v/>
      </c>
      <c r="V236" s="239" t="str">
        <f>IFERROR(VLOOKUP(V235,'P1'!$B:$AP,41,FALSE),"")</f>
        <v/>
      </c>
      <c r="W236" s="239" t="str">
        <f>IFERROR(VLOOKUP(W235,'P1'!$B:$AP,41,FALSE),"")</f>
        <v/>
      </c>
      <c r="X236" s="239" t="str">
        <f>IFERROR(VLOOKUP(X235,'P1'!$B:$AP,41,FALSE),"")</f>
        <v/>
      </c>
      <c r="Y236" s="239" t="str">
        <f>IFERROR(VLOOKUP(Y235,'P1'!$B:$AP,41,FALSE),"")</f>
        <v/>
      </c>
      <c r="Z236" s="239" t="str">
        <f>IFERROR(VLOOKUP(Z235,'P1'!$B:$AP,41,FALSE),"")</f>
        <v/>
      </c>
      <c r="AA236" s="239" t="str">
        <f>IFERROR(VLOOKUP(AA235,'P1'!$B:$AP,41,FALSE),"")</f>
        <v/>
      </c>
      <c r="AB236" s="239" t="str">
        <f>IFERROR(VLOOKUP(AB235,'P1'!$B:$AP,41,FALSE),"")</f>
        <v/>
      </c>
      <c r="AC236" s="239" t="str">
        <f>IFERROR(VLOOKUP(AC235,'P1'!$B:$AP,41,FALSE),"")</f>
        <v/>
      </c>
      <c r="AD236" s="239" t="str">
        <f>IFERROR(VLOOKUP(AD235,'P1'!$B:$AP,41,FALSE),"")</f>
        <v/>
      </c>
      <c r="AE236" s="239" t="str">
        <f>IFERROR(VLOOKUP(AE235,'P1'!$B:$AP,41,FALSE),"")</f>
        <v/>
      </c>
      <c r="AF236" s="239" t="str">
        <f>IFERROR(VLOOKUP(AF235,'P1'!$B:$AP,41,FALSE),"")</f>
        <v/>
      </c>
      <c r="AG236" s="239" t="str">
        <f>IFERROR(VLOOKUP(AG235,'P1'!$B:$AP,41,FALSE),"")</f>
        <v/>
      </c>
      <c r="AH236" s="239" t="str">
        <f>IFERROR(VLOOKUP(AH235,'P1'!$B:$AP,41,FALSE),"")</f>
        <v/>
      </c>
      <c r="AI236" s="239" t="str">
        <f>IFERROR(VLOOKUP(AI235,'P1'!$B:$AP,41,FALSE),"")</f>
        <v/>
      </c>
      <c r="AJ236" s="239" t="str">
        <f>IFERROR(VLOOKUP(AJ235,'P1'!$B:$AP,41,FALSE),"")</f>
        <v/>
      </c>
      <c r="AK236" s="239" t="str">
        <f>IFERROR(VLOOKUP(AK235,'P1'!$B:$AP,41,FALSE),"")</f>
        <v/>
      </c>
      <c r="AL236" s="239" t="str">
        <f>IFERROR(VLOOKUP(AL235,'P1'!$B:$AP,41,FALSE),"")</f>
        <v/>
      </c>
      <c r="AM236" s="239" t="str">
        <f>IFERROR(VLOOKUP(AM235,'P1'!$B:$AP,41,FALSE),"")</f>
        <v/>
      </c>
      <c r="AN236" s="588"/>
      <c r="AO236" s="564"/>
      <c r="AP236" s="592"/>
      <c r="AQ236" s="593"/>
      <c r="AR236" s="564"/>
      <c r="AU236" s="486" t="str">
        <f>IFERROR(IF($D235="□",ROUNDDOWN($AO235/$AK$7,1),ROUNDDOWN($AO235/$AK$9,1)),"")</f>
        <v/>
      </c>
      <c r="AV236" s="486" t="str">
        <f>IFERROR(IF($D235="□",ROUNDDOWN($AN235/$AO$7,1),ROUNDDOWN($AN235/$AO$9,1)),"")</f>
        <v/>
      </c>
      <c r="AX236" s="486" t="str">
        <f>IFERROR(IF($D235="□",(VLOOKUP(F235,'[8]ますた君 '!$C:$E,3,FALSE)/($AK$7*4)),(VLOOKUP(F235,'[8]ますた君 '!$C:$E,3,FALSE)/($AK$9*4))),"")</f>
        <v/>
      </c>
      <c r="AY236" s="486" t="str">
        <f>IFERROR(IF($D235="□",(VLOOKUP(F235,'[8]ますた君 '!$C:$E,3,FALSE)/$AO$7),(VLOOKUP(F235,'[8]ますた君 '!$C:$E,3,FALSE)/$AO$9)),"")</f>
        <v/>
      </c>
    </row>
    <row r="237" spans="1:51" ht="12" customHeight="1">
      <c r="A237" s="568"/>
      <c r="B237" s="571"/>
      <c r="C237" s="574"/>
      <c r="D237" s="577"/>
      <c r="E237" s="580"/>
      <c r="F237" s="585"/>
      <c r="G237" s="586"/>
      <c r="H237" s="241" t="s">
        <v>374</v>
      </c>
      <c r="I237" s="239" t="str">
        <f>IFERROR(VLOOKUP(I235,'P1'!$B:$AP,31,FALSE),"")</f>
        <v/>
      </c>
      <c r="J237" s="239" t="str">
        <f>IFERROR(VLOOKUP(J235,'P1'!$B:$AP,31,FALSE),"")</f>
        <v/>
      </c>
      <c r="K237" s="239" t="str">
        <f>IFERROR(VLOOKUP(K235,'P1'!$B:$AP,31,FALSE),"")</f>
        <v/>
      </c>
      <c r="L237" s="239" t="str">
        <f>IFERROR(VLOOKUP(L235,'P1'!$B:$AP,31,FALSE),"")</f>
        <v/>
      </c>
      <c r="M237" s="239" t="str">
        <f>IFERROR(VLOOKUP(M235,'P1'!$B:$AP,31,FALSE),"")</f>
        <v/>
      </c>
      <c r="N237" s="239" t="str">
        <f>IFERROR(VLOOKUP(N235,'P1'!$B:$AP,31,FALSE),"")</f>
        <v/>
      </c>
      <c r="O237" s="239" t="str">
        <f>IFERROR(VLOOKUP(O235,'P1'!$B:$AP,31,FALSE),"")</f>
        <v/>
      </c>
      <c r="P237" s="239" t="str">
        <f>IFERROR(VLOOKUP(P235,'P1'!$B:$AP,31,FALSE),"")</f>
        <v/>
      </c>
      <c r="Q237" s="239" t="str">
        <f>IFERROR(VLOOKUP(Q235,'P1'!$B:$AP,31,FALSE),"")</f>
        <v/>
      </c>
      <c r="R237" s="239" t="str">
        <f>IFERROR(VLOOKUP(R235,'P1'!$B:$AP,31,FALSE),"")</f>
        <v/>
      </c>
      <c r="S237" s="239" t="str">
        <f>IFERROR(VLOOKUP(S235,'P1'!$B:$AP,31,FALSE),"")</f>
        <v/>
      </c>
      <c r="T237" s="239" t="str">
        <f>IFERROR(VLOOKUP(T235,'P1'!$B:$AP,31,FALSE),"")</f>
        <v/>
      </c>
      <c r="U237" s="239" t="str">
        <f>IFERROR(VLOOKUP(U235,'P1'!$B:$AP,31,FALSE),"")</f>
        <v/>
      </c>
      <c r="V237" s="239" t="str">
        <f>IFERROR(VLOOKUP(V235,'P1'!$B:$AP,31,FALSE),"")</f>
        <v/>
      </c>
      <c r="W237" s="239" t="str">
        <f>IFERROR(VLOOKUP(W235,'P1'!$B:$AP,31,FALSE),"")</f>
        <v/>
      </c>
      <c r="X237" s="239" t="str">
        <f>IFERROR(VLOOKUP(X235,'P1'!$B:$AP,31,FALSE),"")</f>
        <v/>
      </c>
      <c r="Y237" s="239" t="str">
        <f>IFERROR(VLOOKUP(Y235,'P1'!$B:$AP,31,FALSE),"")</f>
        <v/>
      </c>
      <c r="Z237" s="239" t="str">
        <f>IFERROR(VLOOKUP(Z235,'P1'!$B:$AP,31,FALSE),"")</f>
        <v/>
      </c>
      <c r="AA237" s="239" t="str">
        <f>IFERROR(VLOOKUP(AA235,'P1'!$B:$AP,31,FALSE),"")</f>
        <v/>
      </c>
      <c r="AB237" s="239" t="str">
        <f>IFERROR(VLOOKUP(AB235,'P1'!$B:$AP,31,FALSE),"")</f>
        <v/>
      </c>
      <c r="AC237" s="239" t="str">
        <f>IFERROR(VLOOKUP(AC235,'P1'!$B:$AP,31,FALSE),"")</f>
        <v/>
      </c>
      <c r="AD237" s="239" t="str">
        <f>IFERROR(VLOOKUP(AD235,'P1'!$B:$AP,31,FALSE),"")</f>
        <v/>
      </c>
      <c r="AE237" s="239" t="str">
        <f>IFERROR(VLOOKUP(AE235,'P1'!$B:$AP,31,FALSE),"")</f>
        <v/>
      </c>
      <c r="AF237" s="239" t="str">
        <f>IFERROR(VLOOKUP(AF235,'P1'!$B:$AP,31,FALSE),"")</f>
        <v/>
      </c>
      <c r="AG237" s="239" t="str">
        <f>IFERROR(VLOOKUP(AG235,'P1'!$B:$AP,31,FALSE),"")</f>
        <v/>
      </c>
      <c r="AH237" s="239" t="str">
        <f>IFERROR(VLOOKUP(AH235,'P1'!$B:$AP,31,FALSE),"")</f>
        <v/>
      </c>
      <c r="AI237" s="239" t="str">
        <f>IFERROR(VLOOKUP(AI235,'P1'!$B:$AP,31,FALSE),"")</f>
        <v/>
      </c>
      <c r="AJ237" s="239" t="str">
        <f>IFERROR(VLOOKUP(AJ235,'P1'!$B:$AP,31,FALSE),"")</f>
        <v/>
      </c>
      <c r="AK237" s="239" t="str">
        <f>IFERROR(VLOOKUP(AK235,'P1'!$B:$AP,31,FALSE),"")</f>
        <v/>
      </c>
      <c r="AL237" s="239" t="str">
        <f>IFERROR(VLOOKUP(AL235,'P1'!$B:$AP,31,FALSE),"")</f>
        <v/>
      </c>
      <c r="AM237" s="239" t="str">
        <f>IFERROR(VLOOKUP(AM235,'P1'!$B:$AP,31,FALSE),"")</f>
        <v/>
      </c>
      <c r="AN237" s="589"/>
      <c r="AO237" s="565"/>
      <c r="AP237" s="594"/>
      <c r="AQ237" s="595"/>
      <c r="AR237" s="565"/>
      <c r="AU237" s="487"/>
      <c r="AV237" s="487"/>
      <c r="AX237" s="487"/>
      <c r="AY237" s="487"/>
    </row>
    <row r="238" spans="1:51" ht="12" customHeight="1">
      <c r="A238" s="566">
        <v>73</v>
      </c>
      <c r="B238" s="569"/>
      <c r="C238" s="572"/>
      <c r="D238" s="575" t="s">
        <v>243</v>
      </c>
      <c r="E238" s="578"/>
      <c r="F238" s="581"/>
      <c r="G238" s="582"/>
      <c r="H238" s="236" t="s">
        <v>368</v>
      </c>
      <c r="I238" s="483"/>
      <c r="J238" s="483"/>
      <c r="K238" s="483"/>
      <c r="L238" s="483"/>
      <c r="M238" s="483"/>
      <c r="N238" s="483"/>
      <c r="O238" s="483"/>
      <c r="P238" s="483"/>
      <c r="Q238" s="483"/>
      <c r="R238" s="483"/>
      <c r="S238" s="483"/>
      <c r="T238" s="483"/>
      <c r="U238" s="483"/>
      <c r="V238" s="483"/>
      <c r="W238" s="483"/>
      <c r="X238" s="483"/>
      <c r="Y238" s="483"/>
      <c r="Z238" s="483"/>
      <c r="AA238" s="483"/>
      <c r="AB238" s="483"/>
      <c r="AC238" s="483"/>
      <c r="AD238" s="483"/>
      <c r="AE238" s="483"/>
      <c r="AF238" s="483"/>
      <c r="AG238" s="483"/>
      <c r="AH238" s="483"/>
      <c r="AI238" s="483"/>
      <c r="AJ238" s="483"/>
      <c r="AK238" s="483"/>
      <c r="AL238" s="483"/>
      <c r="AM238" s="483"/>
      <c r="AN238" s="587">
        <f>+SUM(I239:AM240)</f>
        <v>0</v>
      </c>
      <c r="AO238" s="563">
        <f>IF($AN$4="４週",AN238/4,AN238/(DAY(EOMONTH($I$20,0))/7))</f>
        <v>0</v>
      </c>
      <c r="AP238" s="590"/>
      <c r="AQ238" s="591"/>
      <c r="AR238" s="563" t="str">
        <f>IF(AN227="４週",AU239,AV239)</f>
        <v/>
      </c>
      <c r="AU238" s="485" t="s">
        <v>369</v>
      </c>
      <c r="AV238" s="485" t="s">
        <v>370</v>
      </c>
      <c r="AX238" s="485" t="s">
        <v>371</v>
      </c>
      <c r="AY238" s="485" t="s">
        <v>372</v>
      </c>
    </row>
    <row r="239" spans="1:51" ht="12" customHeight="1">
      <c r="A239" s="567"/>
      <c r="B239" s="570"/>
      <c r="C239" s="573"/>
      <c r="D239" s="576"/>
      <c r="E239" s="579"/>
      <c r="F239" s="583"/>
      <c r="G239" s="584"/>
      <c r="H239" s="238" t="s">
        <v>373</v>
      </c>
      <c r="I239" s="239" t="str">
        <f>IFERROR(VLOOKUP(I238,'P1'!$B:$AP,41,FALSE),"")</f>
        <v/>
      </c>
      <c r="J239" s="239" t="str">
        <f>IFERROR(VLOOKUP(J238,'P1'!$B:$AP,41,FALSE),"")</f>
        <v/>
      </c>
      <c r="K239" s="239" t="str">
        <f>IFERROR(VLOOKUP(K238,'P1'!$B:$AP,41,FALSE),"")</f>
        <v/>
      </c>
      <c r="L239" s="239" t="str">
        <f>IFERROR(VLOOKUP(L238,'P1'!$B:$AP,41,FALSE),"")</f>
        <v/>
      </c>
      <c r="M239" s="239" t="str">
        <f>IFERROR(VLOOKUP(M238,'P1'!$B:$AP,41,FALSE),"")</f>
        <v/>
      </c>
      <c r="N239" s="239" t="str">
        <f>IFERROR(VLOOKUP(N238,'P1'!$B:$AP,41,FALSE),"")</f>
        <v/>
      </c>
      <c r="O239" s="239" t="str">
        <f>IFERROR(VLOOKUP(O238,'P1'!$B:$AP,41,FALSE),"")</f>
        <v/>
      </c>
      <c r="P239" s="239" t="str">
        <f>IFERROR(VLOOKUP(P238,'P1'!$B:$AP,41,FALSE),"")</f>
        <v/>
      </c>
      <c r="Q239" s="239" t="str">
        <f>IFERROR(VLOOKUP(Q238,'P1'!$B:$AP,41,FALSE),"")</f>
        <v/>
      </c>
      <c r="R239" s="239" t="str">
        <f>IFERROR(VLOOKUP(R238,'P1'!$B:$AP,41,FALSE),"")</f>
        <v/>
      </c>
      <c r="S239" s="239" t="str">
        <f>IFERROR(VLOOKUP(S238,'P1'!$B:$AP,41,FALSE),"")</f>
        <v/>
      </c>
      <c r="T239" s="239" t="str">
        <f>IFERROR(VLOOKUP(T238,'P1'!$B:$AP,41,FALSE),"")</f>
        <v/>
      </c>
      <c r="U239" s="239" t="str">
        <f>IFERROR(VLOOKUP(U238,'P1'!$B:$AP,41,FALSE),"")</f>
        <v/>
      </c>
      <c r="V239" s="239" t="str">
        <f>IFERROR(VLOOKUP(V238,'P1'!$B:$AP,41,FALSE),"")</f>
        <v/>
      </c>
      <c r="W239" s="239" t="str">
        <f>IFERROR(VLOOKUP(W238,'P1'!$B:$AP,41,FALSE),"")</f>
        <v/>
      </c>
      <c r="X239" s="239" t="str">
        <f>IFERROR(VLOOKUP(X238,'P1'!$B:$AP,41,FALSE),"")</f>
        <v/>
      </c>
      <c r="Y239" s="239" t="str">
        <f>IFERROR(VLOOKUP(Y238,'P1'!$B:$AP,41,FALSE),"")</f>
        <v/>
      </c>
      <c r="Z239" s="239" t="str">
        <f>IFERROR(VLOOKUP(Z238,'P1'!$B:$AP,41,FALSE),"")</f>
        <v/>
      </c>
      <c r="AA239" s="239" t="str">
        <f>IFERROR(VLOOKUP(AA238,'P1'!$B:$AP,41,FALSE),"")</f>
        <v/>
      </c>
      <c r="AB239" s="239" t="str">
        <f>IFERROR(VLOOKUP(AB238,'P1'!$B:$AP,41,FALSE),"")</f>
        <v/>
      </c>
      <c r="AC239" s="239" t="str">
        <f>IFERROR(VLOOKUP(AC238,'P1'!$B:$AP,41,FALSE),"")</f>
        <v/>
      </c>
      <c r="AD239" s="239" t="str">
        <f>IFERROR(VLOOKUP(AD238,'P1'!$B:$AP,41,FALSE),"")</f>
        <v/>
      </c>
      <c r="AE239" s="239" t="str">
        <f>IFERROR(VLOOKUP(AE238,'P1'!$B:$AP,41,FALSE),"")</f>
        <v/>
      </c>
      <c r="AF239" s="239" t="str">
        <f>IFERROR(VLOOKUP(AF238,'P1'!$B:$AP,41,FALSE),"")</f>
        <v/>
      </c>
      <c r="AG239" s="239" t="str">
        <f>IFERROR(VLOOKUP(AG238,'P1'!$B:$AP,41,FALSE),"")</f>
        <v/>
      </c>
      <c r="AH239" s="239" t="str">
        <f>IFERROR(VLOOKUP(AH238,'P1'!$B:$AP,41,FALSE),"")</f>
        <v/>
      </c>
      <c r="AI239" s="239" t="str">
        <f>IFERROR(VLOOKUP(AI238,'P1'!$B:$AP,41,FALSE),"")</f>
        <v/>
      </c>
      <c r="AJ239" s="239" t="str">
        <f>IFERROR(VLOOKUP(AJ238,'P1'!$B:$AP,41,FALSE),"")</f>
        <v/>
      </c>
      <c r="AK239" s="239" t="str">
        <f>IFERROR(VLOOKUP(AK238,'P1'!$B:$AP,41,FALSE),"")</f>
        <v/>
      </c>
      <c r="AL239" s="239" t="str">
        <f>IFERROR(VLOOKUP(AL238,'P1'!$B:$AP,41,FALSE),"")</f>
        <v/>
      </c>
      <c r="AM239" s="239" t="str">
        <f>IFERROR(VLOOKUP(AM238,'P1'!$B:$AP,41,FALSE),"")</f>
        <v/>
      </c>
      <c r="AN239" s="588"/>
      <c r="AO239" s="564"/>
      <c r="AP239" s="592"/>
      <c r="AQ239" s="593"/>
      <c r="AR239" s="564"/>
      <c r="AU239" s="486" t="str">
        <f>IFERROR(IF($D238="□",ROUNDDOWN($AO238/$AK$7,1),ROUNDDOWN($AO238/$AK$9,1)),"")</f>
        <v/>
      </c>
      <c r="AV239" s="486" t="str">
        <f>IFERROR(IF($D238="□",ROUNDDOWN($AN238/$AO$7,1),ROUNDDOWN($AN238/$AO$9,1)),"")</f>
        <v/>
      </c>
      <c r="AX239" s="486" t="str">
        <f>IFERROR(IF($D238="□",(VLOOKUP(F238,'[8]ますた君 '!$C:$E,3,FALSE)/($AK$7*4)),(VLOOKUP(F238,'[8]ますた君 '!$C:$E,3,FALSE)/($AK$9*4))),"")</f>
        <v/>
      </c>
      <c r="AY239" s="486" t="str">
        <f>IFERROR(IF($D238="□",(VLOOKUP(F238,'[8]ますた君 '!$C:$E,3,FALSE)/$AO$7),(VLOOKUP(F238,'[8]ますた君 '!$C:$E,3,FALSE)/$AO$9)),"")</f>
        <v/>
      </c>
    </row>
    <row r="240" spans="1:51" ht="12" customHeight="1">
      <c r="A240" s="568"/>
      <c r="B240" s="571"/>
      <c r="C240" s="574"/>
      <c r="D240" s="577"/>
      <c r="E240" s="580"/>
      <c r="F240" s="585"/>
      <c r="G240" s="586"/>
      <c r="H240" s="241" t="s">
        <v>374</v>
      </c>
      <c r="I240" s="239" t="str">
        <f>IFERROR(VLOOKUP(I238,'P1'!$B:$AP,31,FALSE),"")</f>
        <v/>
      </c>
      <c r="J240" s="239" t="str">
        <f>IFERROR(VLOOKUP(J238,'P1'!$B:$AP,31,FALSE),"")</f>
        <v/>
      </c>
      <c r="K240" s="239" t="str">
        <f>IFERROR(VLOOKUP(K238,'P1'!$B:$AP,31,FALSE),"")</f>
        <v/>
      </c>
      <c r="L240" s="239" t="str">
        <f>IFERROR(VLOOKUP(L238,'P1'!$B:$AP,31,FALSE),"")</f>
        <v/>
      </c>
      <c r="M240" s="239" t="str">
        <f>IFERROR(VLOOKUP(M238,'P1'!$B:$AP,31,FALSE),"")</f>
        <v/>
      </c>
      <c r="N240" s="239" t="str">
        <f>IFERROR(VLOOKUP(N238,'P1'!$B:$AP,31,FALSE),"")</f>
        <v/>
      </c>
      <c r="O240" s="239" t="str">
        <f>IFERROR(VLOOKUP(O238,'P1'!$B:$AP,31,FALSE),"")</f>
        <v/>
      </c>
      <c r="P240" s="239" t="str">
        <f>IFERROR(VLOOKUP(P238,'P1'!$B:$AP,31,FALSE),"")</f>
        <v/>
      </c>
      <c r="Q240" s="239" t="str">
        <f>IFERROR(VLOOKUP(Q238,'P1'!$B:$AP,31,FALSE),"")</f>
        <v/>
      </c>
      <c r="R240" s="239" t="str">
        <f>IFERROR(VLOOKUP(R238,'P1'!$B:$AP,31,FALSE),"")</f>
        <v/>
      </c>
      <c r="S240" s="239" t="str">
        <f>IFERROR(VLOOKUP(S238,'P1'!$B:$AP,31,FALSE),"")</f>
        <v/>
      </c>
      <c r="T240" s="239" t="str">
        <f>IFERROR(VLOOKUP(T238,'P1'!$B:$AP,31,FALSE),"")</f>
        <v/>
      </c>
      <c r="U240" s="239" t="str">
        <f>IFERROR(VLOOKUP(U238,'P1'!$B:$AP,31,FALSE),"")</f>
        <v/>
      </c>
      <c r="V240" s="239" t="str">
        <f>IFERROR(VLOOKUP(V238,'P1'!$B:$AP,31,FALSE),"")</f>
        <v/>
      </c>
      <c r="W240" s="239" t="str">
        <f>IFERROR(VLOOKUP(W238,'P1'!$B:$AP,31,FALSE),"")</f>
        <v/>
      </c>
      <c r="X240" s="239" t="str">
        <f>IFERROR(VLOOKUP(X238,'P1'!$B:$AP,31,FALSE),"")</f>
        <v/>
      </c>
      <c r="Y240" s="239" t="str">
        <f>IFERROR(VLOOKUP(Y238,'P1'!$B:$AP,31,FALSE),"")</f>
        <v/>
      </c>
      <c r="Z240" s="239" t="str">
        <f>IFERROR(VLOOKUP(Z238,'P1'!$B:$AP,31,FALSE),"")</f>
        <v/>
      </c>
      <c r="AA240" s="239" t="str">
        <f>IFERROR(VLOOKUP(AA238,'P1'!$B:$AP,31,FALSE),"")</f>
        <v/>
      </c>
      <c r="AB240" s="239" t="str">
        <f>IFERROR(VLOOKUP(AB238,'P1'!$B:$AP,31,FALSE),"")</f>
        <v/>
      </c>
      <c r="AC240" s="239" t="str">
        <f>IFERROR(VLOOKUP(AC238,'P1'!$B:$AP,31,FALSE),"")</f>
        <v/>
      </c>
      <c r="AD240" s="239" t="str">
        <f>IFERROR(VLOOKUP(AD238,'P1'!$B:$AP,31,FALSE),"")</f>
        <v/>
      </c>
      <c r="AE240" s="239" t="str">
        <f>IFERROR(VLOOKUP(AE238,'P1'!$B:$AP,31,FALSE),"")</f>
        <v/>
      </c>
      <c r="AF240" s="239" t="str">
        <f>IFERROR(VLOOKUP(AF238,'P1'!$B:$AP,31,FALSE),"")</f>
        <v/>
      </c>
      <c r="AG240" s="239" t="str">
        <f>IFERROR(VLOOKUP(AG238,'P1'!$B:$AP,31,FALSE),"")</f>
        <v/>
      </c>
      <c r="AH240" s="239" t="str">
        <f>IFERROR(VLOOKUP(AH238,'P1'!$B:$AP,31,FALSE),"")</f>
        <v/>
      </c>
      <c r="AI240" s="239" t="str">
        <f>IFERROR(VLOOKUP(AI238,'P1'!$B:$AP,31,FALSE),"")</f>
        <v/>
      </c>
      <c r="AJ240" s="239" t="str">
        <f>IFERROR(VLOOKUP(AJ238,'P1'!$B:$AP,31,FALSE),"")</f>
        <v/>
      </c>
      <c r="AK240" s="239" t="str">
        <f>IFERROR(VLOOKUP(AK238,'P1'!$B:$AP,31,FALSE),"")</f>
        <v/>
      </c>
      <c r="AL240" s="239" t="str">
        <f>IFERROR(VLOOKUP(AL238,'P1'!$B:$AP,31,FALSE),"")</f>
        <v/>
      </c>
      <c r="AM240" s="239" t="str">
        <f>IFERROR(VLOOKUP(AM238,'P1'!$B:$AP,31,FALSE),"")</f>
        <v/>
      </c>
      <c r="AN240" s="589"/>
      <c r="AO240" s="565"/>
      <c r="AP240" s="594"/>
      <c r="AQ240" s="595"/>
      <c r="AR240" s="565"/>
      <c r="AU240" s="487"/>
      <c r="AV240" s="487"/>
      <c r="AX240" s="487"/>
      <c r="AY240" s="487"/>
    </row>
    <row r="241" spans="1:51" ht="12" customHeight="1">
      <c r="A241" s="566">
        <v>74</v>
      </c>
      <c r="B241" s="569"/>
      <c r="C241" s="572"/>
      <c r="D241" s="575" t="s">
        <v>243</v>
      </c>
      <c r="E241" s="578"/>
      <c r="F241" s="581"/>
      <c r="G241" s="582"/>
      <c r="H241" s="236" t="s">
        <v>368</v>
      </c>
      <c r="I241" s="483"/>
      <c r="J241" s="483"/>
      <c r="K241" s="483"/>
      <c r="L241" s="483"/>
      <c r="M241" s="483"/>
      <c r="N241" s="483"/>
      <c r="O241" s="483"/>
      <c r="P241" s="483"/>
      <c r="Q241" s="483"/>
      <c r="R241" s="483"/>
      <c r="S241" s="483"/>
      <c r="T241" s="483"/>
      <c r="U241" s="483"/>
      <c r="V241" s="483"/>
      <c r="W241" s="483"/>
      <c r="X241" s="483"/>
      <c r="Y241" s="483"/>
      <c r="Z241" s="483"/>
      <c r="AA241" s="483"/>
      <c r="AB241" s="483"/>
      <c r="AC241" s="483"/>
      <c r="AD241" s="483"/>
      <c r="AE241" s="483"/>
      <c r="AF241" s="483"/>
      <c r="AG241" s="483"/>
      <c r="AH241" s="483"/>
      <c r="AI241" s="483"/>
      <c r="AJ241" s="483"/>
      <c r="AK241" s="483"/>
      <c r="AL241" s="483"/>
      <c r="AM241" s="483"/>
      <c r="AN241" s="587">
        <f>+SUM(I242:AM243)</f>
        <v>0</v>
      </c>
      <c r="AO241" s="563">
        <f>IF($AN$4="４週",AN241/4,AN241/(DAY(EOMONTH($I$20,0))/7))</f>
        <v>0</v>
      </c>
      <c r="AP241" s="590"/>
      <c r="AQ241" s="591"/>
      <c r="AR241" s="563" t="str">
        <f>IF(AN230="４週",AU242,AV242)</f>
        <v/>
      </c>
      <c r="AU241" s="485" t="s">
        <v>369</v>
      </c>
      <c r="AV241" s="485" t="s">
        <v>370</v>
      </c>
      <c r="AX241" s="485" t="s">
        <v>371</v>
      </c>
      <c r="AY241" s="485" t="s">
        <v>372</v>
      </c>
    </row>
    <row r="242" spans="1:51" ht="12" customHeight="1">
      <c r="A242" s="567"/>
      <c r="B242" s="570"/>
      <c r="C242" s="573"/>
      <c r="D242" s="576"/>
      <c r="E242" s="579"/>
      <c r="F242" s="583"/>
      <c r="G242" s="584"/>
      <c r="H242" s="238" t="s">
        <v>373</v>
      </c>
      <c r="I242" s="239" t="str">
        <f>IFERROR(VLOOKUP(I241,'P1'!$B:$AP,41,FALSE),"")</f>
        <v/>
      </c>
      <c r="J242" s="239" t="str">
        <f>IFERROR(VLOOKUP(J241,'P1'!$B:$AP,41,FALSE),"")</f>
        <v/>
      </c>
      <c r="K242" s="239" t="str">
        <f>IFERROR(VLOOKUP(K241,'P1'!$B:$AP,41,FALSE),"")</f>
        <v/>
      </c>
      <c r="L242" s="239" t="str">
        <f>IFERROR(VLOOKUP(L241,'P1'!$B:$AP,41,FALSE),"")</f>
        <v/>
      </c>
      <c r="M242" s="239" t="str">
        <f>IFERROR(VLOOKUP(M241,'P1'!$B:$AP,41,FALSE),"")</f>
        <v/>
      </c>
      <c r="N242" s="239" t="str">
        <f>IFERROR(VLOOKUP(N241,'P1'!$B:$AP,41,FALSE),"")</f>
        <v/>
      </c>
      <c r="O242" s="239" t="str">
        <f>IFERROR(VLOOKUP(O241,'P1'!$B:$AP,41,FALSE),"")</f>
        <v/>
      </c>
      <c r="P242" s="239" t="str">
        <f>IFERROR(VLOOKUP(P241,'P1'!$B:$AP,41,FALSE),"")</f>
        <v/>
      </c>
      <c r="Q242" s="239" t="str">
        <f>IFERROR(VLOOKUP(Q241,'P1'!$B:$AP,41,FALSE),"")</f>
        <v/>
      </c>
      <c r="R242" s="239" t="str">
        <f>IFERROR(VLOOKUP(R241,'P1'!$B:$AP,41,FALSE),"")</f>
        <v/>
      </c>
      <c r="S242" s="239" t="str">
        <f>IFERROR(VLOOKUP(S241,'P1'!$B:$AP,41,FALSE),"")</f>
        <v/>
      </c>
      <c r="T242" s="239" t="str">
        <f>IFERROR(VLOOKUP(T241,'P1'!$B:$AP,41,FALSE),"")</f>
        <v/>
      </c>
      <c r="U242" s="239" t="str">
        <f>IFERROR(VLOOKUP(U241,'P1'!$B:$AP,41,FALSE),"")</f>
        <v/>
      </c>
      <c r="V242" s="239" t="str">
        <f>IFERROR(VLOOKUP(V241,'P1'!$B:$AP,41,FALSE),"")</f>
        <v/>
      </c>
      <c r="W242" s="239" t="str">
        <f>IFERROR(VLOOKUP(W241,'P1'!$B:$AP,41,FALSE),"")</f>
        <v/>
      </c>
      <c r="X242" s="239" t="str">
        <f>IFERROR(VLOOKUP(X241,'P1'!$B:$AP,41,FALSE),"")</f>
        <v/>
      </c>
      <c r="Y242" s="239" t="str">
        <f>IFERROR(VLOOKUP(Y241,'P1'!$B:$AP,41,FALSE),"")</f>
        <v/>
      </c>
      <c r="Z242" s="239" t="str">
        <f>IFERROR(VLOOKUP(Z241,'P1'!$B:$AP,41,FALSE),"")</f>
        <v/>
      </c>
      <c r="AA242" s="239" t="str">
        <f>IFERROR(VLOOKUP(AA241,'P1'!$B:$AP,41,FALSE),"")</f>
        <v/>
      </c>
      <c r="AB242" s="239" t="str">
        <f>IFERROR(VLOOKUP(AB241,'P1'!$B:$AP,41,FALSE),"")</f>
        <v/>
      </c>
      <c r="AC242" s="239" t="str">
        <f>IFERROR(VLOOKUP(AC241,'P1'!$B:$AP,41,FALSE),"")</f>
        <v/>
      </c>
      <c r="AD242" s="239" t="str">
        <f>IFERROR(VLOOKUP(AD241,'P1'!$B:$AP,41,FALSE),"")</f>
        <v/>
      </c>
      <c r="AE242" s="239" t="str">
        <f>IFERROR(VLOOKUP(AE241,'P1'!$B:$AP,41,FALSE),"")</f>
        <v/>
      </c>
      <c r="AF242" s="239" t="str">
        <f>IFERROR(VLOOKUP(AF241,'P1'!$B:$AP,41,FALSE),"")</f>
        <v/>
      </c>
      <c r="AG242" s="239" t="str">
        <f>IFERROR(VLOOKUP(AG241,'P1'!$B:$AP,41,FALSE),"")</f>
        <v/>
      </c>
      <c r="AH242" s="239" t="str">
        <f>IFERROR(VLOOKUP(AH241,'P1'!$B:$AP,41,FALSE),"")</f>
        <v/>
      </c>
      <c r="AI242" s="239" t="str">
        <f>IFERROR(VLOOKUP(AI241,'P1'!$B:$AP,41,FALSE),"")</f>
        <v/>
      </c>
      <c r="AJ242" s="239" t="str">
        <f>IFERROR(VLOOKUP(AJ241,'P1'!$B:$AP,41,FALSE),"")</f>
        <v/>
      </c>
      <c r="AK242" s="239" t="str">
        <f>IFERROR(VLOOKUP(AK241,'P1'!$B:$AP,41,FALSE),"")</f>
        <v/>
      </c>
      <c r="AL242" s="239" t="str">
        <f>IFERROR(VLOOKUP(AL241,'P1'!$B:$AP,41,FALSE),"")</f>
        <v/>
      </c>
      <c r="AM242" s="239" t="str">
        <f>IFERROR(VLOOKUP(AM241,'P1'!$B:$AP,41,FALSE),"")</f>
        <v/>
      </c>
      <c r="AN242" s="588"/>
      <c r="AO242" s="564"/>
      <c r="AP242" s="592"/>
      <c r="AQ242" s="593"/>
      <c r="AR242" s="564"/>
      <c r="AU242" s="486" t="str">
        <f>IFERROR(IF($D241="□",ROUNDDOWN($AO241/$AK$7,1),ROUNDDOWN($AO241/$AK$9,1)),"")</f>
        <v/>
      </c>
      <c r="AV242" s="486" t="str">
        <f>IFERROR(IF($D241="□",ROUNDDOWN($AN241/$AO$7,1),ROUNDDOWN($AN241/$AO$9,1)),"")</f>
        <v/>
      </c>
      <c r="AX242" s="486" t="str">
        <f>IFERROR(IF($D241="□",(VLOOKUP(F241,'[8]ますた君 '!$C:$E,3,FALSE)/($AK$7*4)),(VLOOKUP(F241,'[8]ますた君 '!$C:$E,3,FALSE)/($AK$9*4))),"")</f>
        <v/>
      </c>
      <c r="AY242" s="486" t="str">
        <f>IFERROR(IF($D241="□",(VLOOKUP(F241,'[8]ますた君 '!$C:$E,3,FALSE)/$AO$7),(VLOOKUP(F241,'[8]ますた君 '!$C:$E,3,FALSE)/$AO$9)),"")</f>
        <v/>
      </c>
    </row>
    <row r="243" spans="1:51" ht="12" customHeight="1">
      <c r="A243" s="568"/>
      <c r="B243" s="571"/>
      <c r="C243" s="574"/>
      <c r="D243" s="577"/>
      <c r="E243" s="580"/>
      <c r="F243" s="585"/>
      <c r="G243" s="586"/>
      <c r="H243" s="241" t="s">
        <v>374</v>
      </c>
      <c r="I243" s="243" t="str">
        <f>IFERROR(VLOOKUP(I241,'P1'!$B:$AP,31,FALSE),"")</f>
        <v/>
      </c>
      <c r="J243" s="239" t="str">
        <f>IFERROR(VLOOKUP(J241,'P1'!$B:$AP,31,FALSE),"")</f>
        <v/>
      </c>
      <c r="K243" s="239" t="str">
        <f>IFERROR(VLOOKUP(K241,'P1'!$B:$AP,31,FALSE),"")</f>
        <v/>
      </c>
      <c r="L243" s="239" t="str">
        <f>IFERROR(VLOOKUP(L241,'P1'!$B:$AP,31,FALSE),"")</f>
        <v/>
      </c>
      <c r="M243" s="239" t="str">
        <f>IFERROR(VLOOKUP(M241,'P1'!$B:$AP,31,FALSE),"")</f>
        <v/>
      </c>
      <c r="N243" s="239" t="str">
        <f>IFERROR(VLOOKUP(N241,'P1'!$B:$AP,31,FALSE),"")</f>
        <v/>
      </c>
      <c r="O243" s="239" t="str">
        <f>IFERROR(VLOOKUP(O241,'P1'!$B:$AP,31,FALSE),"")</f>
        <v/>
      </c>
      <c r="P243" s="239" t="str">
        <f>IFERROR(VLOOKUP(P241,'P1'!$B:$AP,31,FALSE),"")</f>
        <v/>
      </c>
      <c r="Q243" s="239" t="str">
        <f>IFERROR(VLOOKUP(Q241,'P1'!$B:$AP,31,FALSE),"")</f>
        <v/>
      </c>
      <c r="R243" s="239" t="str">
        <f>IFERROR(VLOOKUP(R241,'P1'!$B:$AP,31,FALSE),"")</f>
        <v/>
      </c>
      <c r="S243" s="239" t="str">
        <f>IFERROR(VLOOKUP(S241,'P1'!$B:$AP,31,FALSE),"")</f>
        <v/>
      </c>
      <c r="T243" s="239" t="str">
        <f>IFERROR(VLOOKUP(T241,'P1'!$B:$AP,31,FALSE),"")</f>
        <v/>
      </c>
      <c r="U243" s="239" t="str">
        <f>IFERROR(VLOOKUP(U241,'P1'!$B:$AP,31,FALSE),"")</f>
        <v/>
      </c>
      <c r="V243" s="239" t="str">
        <f>IFERROR(VLOOKUP(V241,'P1'!$B:$AP,31,FALSE),"")</f>
        <v/>
      </c>
      <c r="W243" s="239" t="str">
        <f>IFERROR(VLOOKUP(W241,'P1'!$B:$AP,31,FALSE),"")</f>
        <v/>
      </c>
      <c r="X243" s="239" t="str">
        <f>IFERROR(VLOOKUP(X241,'P1'!$B:$AP,31,FALSE),"")</f>
        <v/>
      </c>
      <c r="Y243" s="239" t="str">
        <f>IFERROR(VLOOKUP(Y241,'P1'!$B:$AP,31,FALSE),"")</f>
        <v/>
      </c>
      <c r="Z243" s="239" t="str">
        <f>IFERROR(VLOOKUP(Z241,'P1'!$B:$AP,31,FALSE),"")</f>
        <v/>
      </c>
      <c r="AA243" s="239" t="str">
        <f>IFERROR(VLOOKUP(AA241,'P1'!$B:$AP,31,FALSE),"")</f>
        <v/>
      </c>
      <c r="AB243" s="239" t="str">
        <f>IFERROR(VLOOKUP(AB241,'P1'!$B:$AP,31,FALSE),"")</f>
        <v/>
      </c>
      <c r="AC243" s="239" t="str">
        <f>IFERROR(VLOOKUP(AC241,'P1'!$B:$AP,31,FALSE),"")</f>
        <v/>
      </c>
      <c r="AD243" s="239" t="str">
        <f>IFERROR(VLOOKUP(AD241,'P1'!$B:$AP,31,FALSE),"")</f>
        <v/>
      </c>
      <c r="AE243" s="239" t="str">
        <f>IFERROR(VLOOKUP(AE241,'P1'!$B:$AP,31,FALSE),"")</f>
        <v/>
      </c>
      <c r="AF243" s="239" t="str">
        <f>IFERROR(VLOOKUP(AF241,'P1'!$B:$AP,31,FALSE),"")</f>
        <v/>
      </c>
      <c r="AG243" s="239" t="str">
        <f>IFERROR(VLOOKUP(AG241,'P1'!$B:$AP,31,FALSE),"")</f>
        <v/>
      </c>
      <c r="AH243" s="239" t="str">
        <f>IFERROR(VLOOKUP(AH241,'P1'!$B:$AP,31,FALSE),"")</f>
        <v/>
      </c>
      <c r="AI243" s="239" t="str">
        <f>IFERROR(VLOOKUP(AI241,'P1'!$B:$AP,31,FALSE),"")</f>
        <v/>
      </c>
      <c r="AJ243" s="239" t="str">
        <f>IFERROR(VLOOKUP(AJ241,'P1'!$B:$AP,31,FALSE),"")</f>
        <v/>
      </c>
      <c r="AK243" s="239" t="str">
        <f>IFERROR(VLOOKUP(AK241,'P1'!$B:$AP,31,FALSE),"")</f>
        <v/>
      </c>
      <c r="AL243" s="239" t="str">
        <f>IFERROR(VLOOKUP(AL241,'P1'!$B:$AP,31,FALSE),"")</f>
        <v/>
      </c>
      <c r="AM243" s="239" t="str">
        <f>IFERROR(VLOOKUP(AM241,'P1'!$B:$AP,31,FALSE),"")</f>
        <v/>
      </c>
      <c r="AN243" s="589"/>
      <c r="AO243" s="565"/>
      <c r="AP243" s="594"/>
      <c r="AQ243" s="595"/>
      <c r="AR243" s="565"/>
      <c r="AU243" s="487"/>
      <c r="AV243" s="487"/>
      <c r="AX243" s="487"/>
      <c r="AY243" s="487"/>
    </row>
    <row r="244" spans="1:51" ht="12" customHeight="1">
      <c r="A244" s="566">
        <v>75</v>
      </c>
      <c r="B244" s="569"/>
      <c r="C244" s="572"/>
      <c r="D244" s="575" t="s">
        <v>243</v>
      </c>
      <c r="E244" s="578"/>
      <c r="F244" s="581"/>
      <c r="G244" s="582"/>
      <c r="H244" s="236" t="s">
        <v>368</v>
      </c>
      <c r="I244" s="483"/>
      <c r="J244" s="483"/>
      <c r="K244" s="483"/>
      <c r="L244" s="483"/>
      <c r="M244" s="483"/>
      <c r="N244" s="483"/>
      <c r="O244" s="483"/>
      <c r="P244" s="483"/>
      <c r="Q244" s="483"/>
      <c r="R244" s="483"/>
      <c r="S244" s="483"/>
      <c r="T244" s="483"/>
      <c r="U244" s="483"/>
      <c r="V244" s="483"/>
      <c r="W244" s="483"/>
      <c r="X244" s="483"/>
      <c r="Y244" s="483"/>
      <c r="Z244" s="483"/>
      <c r="AA244" s="483"/>
      <c r="AB244" s="483"/>
      <c r="AC244" s="483"/>
      <c r="AD244" s="483"/>
      <c r="AE244" s="483"/>
      <c r="AF244" s="483"/>
      <c r="AG244" s="483"/>
      <c r="AH244" s="483"/>
      <c r="AI244" s="483"/>
      <c r="AJ244" s="483"/>
      <c r="AK244" s="483"/>
      <c r="AL244" s="483"/>
      <c r="AM244" s="483"/>
      <c r="AN244" s="587">
        <f>+SUM(I245:AM246)</f>
        <v>0</v>
      </c>
      <c r="AO244" s="563">
        <f>IF($AN$4="４週",AN244/4,AN244/(DAY(EOMONTH($I$20,0))/7))</f>
        <v>0</v>
      </c>
      <c r="AP244" s="590"/>
      <c r="AQ244" s="591"/>
      <c r="AR244" s="563" t="str">
        <f>IF(AN233="４週",AU245,AV245)</f>
        <v/>
      </c>
      <c r="AU244" s="485" t="s">
        <v>369</v>
      </c>
      <c r="AV244" s="485" t="s">
        <v>370</v>
      </c>
      <c r="AX244" s="485" t="s">
        <v>371</v>
      </c>
      <c r="AY244" s="485" t="s">
        <v>372</v>
      </c>
    </row>
    <row r="245" spans="1:51" ht="12" customHeight="1">
      <c r="A245" s="567"/>
      <c r="B245" s="570"/>
      <c r="C245" s="573"/>
      <c r="D245" s="576"/>
      <c r="E245" s="579"/>
      <c r="F245" s="583"/>
      <c r="G245" s="584"/>
      <c r="H245" s="238" t="s">
        <v>373</v>
      </c>
      <c r="I245" s="239" t="str">
        <f>IFERROR(VLOOKUP(I244,'P1'!$B:$AP,41,FALSE),"")</f>
        <v/>
      </c>
      <c r="J245" s="239" t="str">
        <f>IFERROR(VLOOKUP(J244,'P1'!$B:$AP,41,FALSE),"")</f>
        <v/>
      </c>
      <c r="K245" s="239" t="str">
        <f>IFERROR(VLOOKUP(K244,'P1'!$B:$AP,41,FALSE),"")</f>
        <v/>
      </c>
      <c r="L245" s="239" t="str">
        <f>IFERROR(VLOOKUP(L244,'P1'!$B:$AP,41,FALSE),"")</f>
        <v/>
      </c>
      <c r="M245" s="239" t="str">
        <f>IFERROR(VLOOKUP(M244,'P1'!$B:$AP,41,FALSE),"")</f>
        <v/>
      </c>
      <c r="N245" s="239" t="str">
        <f>IFERROR(VLOOKUP(N244,'P1'!$B:$AP,41,FALSE),"")</f>
        <v/>
      </c>
      <c r="O245" s="239" t="str">
        <f>IFERROR(VLOOKUP(O244,'P1'!$B:$AP,41,FALSE),"")</f>
        <v/>
      </c>
      <c r="P245" s="239" t="str">
        <f>IFERROR(VLOOKUP(P244,'P1'!$B:$AP,41,FALSE),"")</f>
        <v/>
      </c>
      <c r="Q245" s="239" t="str">
        <f>IFERROR(VLOOKUP(Q244,'P1'!$B:$AP,41,FALSE),"")</f>
        <v/>
      </c>
      <c r="R245" s="239" t="str">
        <f>IFERROR(VLOOKUP(R244,'P1'!$B:$AP,41,FALSE),"")</f>
        <v/>
      </c>
      <c r="S245" s="239" t="str">
        <f>IFERROR(VLOOKUP(S244,'P1'!$B:$AP,41,FALSE),"")</f>
        <v/>
      </c>
      <c r="T245" s="239" t="str">
        <f>IFERROR(VLOOKUP(T244,'P1'!$B:$AP,41,FALSE),"")</f>
        <v/>
      </c>
      <c r="U245" s="239" t="str">
        <f>IFERROR(VLOOKUP(U244,'P1'!$B:$AP,41,FALSE),"")</f>
        <v/>
      </c>
      <c r="V245" s="239" t="str">
        <f>IFERROR(VLOOKUP(V244,'P1'!$B:$AP,41,FALSE),"")</f>
        <v/>
      </c>
      <c r="W245" s="239" t="str">
        <f>IFERROR(VLOOKUP(W244,'P1'!$B:$AP,41,FALSE),"")</f>
        <v/>
      </c>
      <c r="X245" s="239" t="str">
        <f>IFERROR(VLOOKUP(X244,'P1'!$B:$AP,41,FALSE),"")</f>
        <v/>
      </c>
      <c r="Y245" s="239" t="str">
        <f>IFERROR(VLOOKUP(Y244,'P1'!$B:$AP,41,FALSE),"")</f>
        <v/>
      </c>
      <c r="Z245" s="239" t="str">
        <f>IFERROR(VLOOKUP(Z244,'P1'!$B:$AP,41,FALSE),"")</f>
        <v/>
      </c>
      <c r="AA245" s="239" t="str">
        <f>IFERROR(VLOOKUP(AA244,'P1'!$B:$AP,41,FALSE),"")</f>
        <v/>
      </c>
      <c r="AB245" s="239" t="str">
        <f>IFERROR(VLOOKUP(AB244,'P1'!$B:$AP,41,FALSE),"")</f>
        <v/>
      </c>
      <c r="AC245" s="239" t="str">
        <f>IFERROR(VLOOKUP(AC244,'P1'!$B:$AP,41,FALSE),"")</f>
        <v/>
      </c>
      <c r="AD245" s="239" t="str">
        <f>IFERROR(VLOOKUP(AD244,'P1'!$B:$AP,41,FALSE),"")</f>
        <v/>
      </c>
      <c r="AE245" s="239" t="str">
        <f>IFERROR(VLOOKUP(AE244,'P1'!$B:$AP,41,FALSE),"")</f>
        <v/>
      </c>
      <c r="AF245" s="239" t="str">
        <f>IFERROR(VLOOKUP(AF244,'P1'!$B:$AP,41,FALSE),"")</f>
        <v/>
      </c>
      <c r="AG245" s="239" t="str">
        <f>IFERROR(VLOOKUP(AG244,'P1'!$B:$AP,41,FALSE),"")</f>
        <v/>
      </c>
      <c r="AH245" s="239" t="str">
        <f>IFERROR(VLOOKUP(AH244,'P1'!$B:$AP,41,FALSE),"")</f>
        <v/>
      </c>
      <c r="AI245" s="239" t="str">
        <f>IFERROR(VLOOKUP(AI244,'P1'!$B:$AP,41,FALSE),"")</f>
        <v/>
      </c>
      <c r="AJ245" s="239" t="str">
        <f>IFERROR(VLOOKUP(AJ244,'P1'!$B:$AP,41,FALSE),"")</f>
        <v/>
      </c>
      <c r="AK245" s="239" t="str">
        <f>IFERROR(VLOOKUP(AK244,'P1'!$B:$AP,41,FALSE),"")</f>
        <v/>
      </c>
      <c r="AL245" s="239" t="str">
        <f>IFERROR(VLOOKUP(AL244,'P1'!$B:$AP,41,FALSE),"")</f>
        <v/>
      </c>
      <c r="AM245" s="239" t="str">
        <f>IFERROR(VLOOKUP(AM244,'P1'!$B:$AP,41,FALSE),"")</f>
        <v/>
      </c>
      <c r="AN245" s="588"/>
      <c r="AO245" s="564"/>
      <c r="AP245" s="592"/>
      <c r="AQ245" s="593"/>
      <c r="AR245" s="564"/>
      <c r="AU245" s="486" t="str">
        <f>IFERROR(IF($D244="□",ROUNDDOWN($AO244/$AK$7,1),ROUNDDOWN($AO244/$AK$9,1)),"")</f>
        <v/>
      </c>
      <c r="AV245" s="486" t="str">
        <f>IFERROR(IF($D244="□",ROUNDDOWN($AN244/$AO$7,1),ROUNDDOWN($AN244/$AO$9,1)),"")</f>
        <v/>
      </c>
      <c r="AX245" s="486" t="str">
        <f>IFERROR(IF($D244="□",(VLOOKUP(F244,'[8]ますた君 '!$C:$E,3,FALSE)/($AK$7*4)),(VLOOKUP(F244,'[8]ますた君 '!$C:$E,3,FALSE)/($AK$9*4))),"")</f>
        <v/>
      </c>
      <c r="AY245" s="486" t="str">
        <f>IFERROR(IF($D244="□",(VLOOKUP(F244,'[8]ますた君 '!$C:$E,3,FALSE)/$AO$7),(VLOOKUP(F244,'[8]ますた君 '!$C:$E,3,FALSE)/$AO$9)),"")</f>
        <v/>
      </c>
    </row>
    <row r="246" spans="1:51" ht="12" customHeight="1">
      <c r="A246" s="568"/>
      <c r="B246" s="571"/>
      <c r="C246" s="574"/>
      <c r="D246" s="577"/>
      <c r="E246" s="580"/>
      <c r="F246" s="585"/>
      <c r="G246" s="586"/>
      <c r="H246" s="241" t="s">
        <v>374</v>
      </c>
      <c r="I246" s="239" t="str">
        <f>IFERROR(VLOOKUP(I244,'P1'!$B:$AP,31,FALSE),"")</f>
        <v/>
      </c>
      <c r="J246" s="239" t="str">
        <f>IFERROR(VLOOKUP(J244,'P1'!$B:$AP,31,FALSE),"")</f>
        <v/>
      </c>
      <c r="K246" s="239" t="str">
        <f>IFERROR(VLOOKUP(K244,'P1'!$B:$AP,31,FALSE),"")</f>
        <v/>
      </c>
      <c r="L246" s="239" t="str">
        <f>IFERROR(VLOOKUP(L244,'P1'!$B:$AP,31,FALSE),"")</f>
        <v/>
      </c>
      <c r="M246" s="239" t="str">
        <f>IFERROR(VLOOKUP(M244,'P1'!$B:$AP,31,FALSE),"")</f>
        <v/>
      </c>
      <c r="N246" s="239" t="str">
        <f>IFERROR(VLOOKUP(N244,'P1'!$B:$AP,31,FALSE),"")</f>
        <v/>
      </c>
      <c r="O246" s="239" t="str">
        <f>IFERROR(VLOOKUP(O244,'P1'!$B:$AP,31,FALSE),"")</f>
        <v/>
      </c>
      <c r="P246" s="239" t="str">
        <f>IFERROR(VLOOKUP(P244,'P1'!$B:$AP,31,FALSE),"")</f>
        <v/>
      </c>
      <c r="Q246" s="239" t="str">
        <f>IFERROR(VLOOKUP(Q244,'P1'!$B:$AP,31,FALSE),"")</f>
        <v/>
      </c>
      <c r="R246" s="239" t="str">
        <f>IFERROR(VLOOKUP(R244,'P1'!$B:$AP,31,FALSE),"")</f>
        <v/>
      </c>
      <c r="S246" s="239" t="str">
        <f>IFERROR(VLOOKUP(S244,'P1'!$B:$AP,31,FALSE),"")</f>
        <v/>
      </c>
      <c r="T246" s="239" t="str">
        <f>IFERROR(VLOOKUP(T244,'P1'!$B:$AP,31,FALSE),"")</f>
        <v/>
      </c>
      <c r="U246" s="239" t="str">
        <f>IFERROR(VLOOKUP(U244,'P1'!$B:$AP,31,FALSE),"")</f>
        <v/>
      </c>
      <c r="V246" s="239" t="str">
        <f>IFERROR(VLOOKUP(V244,'P1'!$B:$AP,31,FALSE),"")</f>
        <v/>
      </c>
      <c r="W246" s="239" t="str">
        <f>IFERROR(VLOOKUP(W244,'P1'!$B:$AP,31,FALSE),"")</f>
        <v/>
      </c>
      <c r="X246" s="239" t="str">
        <f>IFERROR(VLOOKUP(X244,'P1'!$B:$AP,31,FALSE),"")</f>
        <v/>
      </c>
      <c r="Y246" s="239" t="str">
        <f>IFERROR(VLOOKUP(Y244,'P1'!$B:$AP,31,FALSE),"")</f>
        <v/>
      </c>
      <c r="Z246" s="239" t="str">
        <f>IFERROR(VLOOKUP(Z244,'P1'!$B:$AP,31,FALSE),"")</f>
        <v/>
      </c>
      <c r="AA246" s="239" t="str">
        <f>IFERROR(VLOOKUP(AA244,'P1'!$B:$AP,31,FALSE),"")</f>
        <v/>
      </c>
      <c r="AB246" s="239" t="str">
        <f>IFERROR(VLOOKUP(AB244,'P1'!$B:$AP,31,FALSE),"")</f>
        <v/>
      </c>
      <c r="AC246" s="239" t="str">
        <f>IFERROR(VLOOKUP(AC244,'P1'!$B:$AP,31,FALSE),"")</f>
        <v/>
      </c>
      <c r="AD246" s="239" t="str">
        <f>IFERROR(VLOOKUP(AD244,'P1'!$B:$AP,31,FALSE),"")</f>
        <v/>
      </c>
      <c r="AE246" s="239" t="str">
        <f>IFERROR(VLOOKUP(AE244,'P1'!$B:$AP,31,FALSE),"")</f>
        <v/>
      </c>
      <c r="AF246" s="239" t="str">
        <f>IFERROR(VLOOKUP(AF244,'P1'!$B:$AP,31,FALSE),"")</f>
        <v/>
      </c>
      <c r="AG246" s="239" t="str">
        <f>IFERROR(VLOOKUP(AG244,'P1'!$B:$AP,31,FALSE),"")</f>
        <v/>
      </c>
      <c r="AH246" s="239" t="str">
        <f>IFERROR(VLOOKUP(AH244,'P1'!$B:$AP,31,FALSE),"")</f>
        <v/>
      </c>
      <c r="AI246" s="239" t="str">
        <f>IFERROR(VLOOKUP(AI244,'P1'!$B:$AP,31,FALSE),"")</f>
        <v/>
      </c>
      <c r="AJ246" s="239" t="str">
        <f>IFERROR(VLOOKUP(AJ244,'P1'!$B:$AP,31,FALSE),"")</f>
        <v/>
      </c>
      <c r="AK246" s="239" t="str">
        <f>IFERROR(VLOOKUP(AK244,'P1'!$B:$AP,31,FALSE),"")</f>
        <v/>
      </c>
      <c r="AL246" s="239" t="str">
        <f>IFERROR(VLOOKUP(AL244,'P1'!$B:$AP,31,FALSE),"")</f>
        <v/>
      </c>
      <c r="AM246" s="239" t="str">
        <f>IFERROR(VLOOKUP(AM244,'P1'!$B:$AP,31,FALSE),"")</f>
        <v/>
      </c>
      <c r="AN246" s="589"/>
      <c r="AO246" s="565"/>
      <c r="AP246" s="594"/>
      <c r="AQ246" s="595"/>
      <c r="AR246" s="565"/>
      <c r="AU246" s="487"/>
      <c r="AV246" s="487"/>
      <c r="AX246" s="487"/>
      <c r="AY246" s="487"/>
    </row>
    <row r="247" spans="1:51" ht="12" customHeight="1">
      <c r="A247" s="566">
        <v>76</v>
      </c>
      <c r="B247" s="569"/>
      <c r="C247" s="572"/>
      <c r="D247" s="575" t="s">
        <v>243</v>
      </c>
      <c r="E247" s="578"/>
      <c r="F247" s="581"/>
      <c r="G247" s="582"/>
      <c r="H247" s="236" t="s">
        <v>368</v>
      </c>
      <c r="I247" s="483"/>
      <c r="J247" s="483"/>
      <c r="K247" s="483"/>
      <c r="L247" s="483"/>
      <c r="M247" s="483"/>
      <c r="N247" s="483"/>
      <c r="O247" s="483"/>
      <c r="P247" s="483"/>
      <c r="Q247" s="483"/>
      <c r="R247" s="483"/>
      <c r="S247" s="483"/>
      <c r="T247" s="483"/>
      <c r="U247" s="483"/>
      <c r="V247" s="483"/>
      <c r="W247" s="483"/>
      <c r="X247" s="483"/>
      <c r="Y247" s="483"/>
      <c r="Z247" s="483"/>
      <c r="AA247" s="483"/>
      <c r="AB247" s="483"/>
      <c r="AC247" s="483"/>
      <c r="AD247" s="483"/>
      <c r="AE247" s="483"/>
      <c r="AF247" s="483"/>
      <c r="AG247" s="483"/>
      <c r="AH247" s="483"/>
      <c r="AI247" s="483"/>
      <c r="AJ247" s="483"/>
      <c r="AK247" s="483"/>
      <c r="AL247" s="483"/>
      <c r="AM247" s="483"/>
      <c r="AN247" s="587">
        <f>+SUM(I248:AM249)</f>
        <v>0</v>
      </c>
      <c r="AO247" s="563">
        <f>IF($AN$4="４週",AN247/4,AN247/(DAY(EOMONTH($I$20,0))/7))</f>
        <v>0</v>
      </c>
      <c r="AP247" s="590"/>
      <c r="AQ247" s="591"/>
      <c r="AR247" s="563" t="str">
        <f>IF(AN236="４週",AU248,AV248)</f>
        <v/>
      </c>
      <c r="AU247" s="485" t="s">
        <v>369</v>
      </c>
      <c r="AV247" s="485" t="s">
        <v>370</v>
      </c>
      <c r="AX247" s="485" t="s">
        <v>371</v>
      </c>
      <c r="AY247" s="485" t="s">
        <v>372</v>
      </c>
    </row>
    <row r="248" spans="1:51" ht="12" customHeight="1">
      <c r="A248" s="567"/>
      <c r="B248" s="570"/>
      <c r="C248" s="573"/>
      <c r="D248" s="576"/>
      <c r="E248" s="579"/>
      <c r="F248" s="583"/>
      <c r="G248" s="584"/>
      <c r="H248" s="238" t="s">
        <v>373</v>
      </c>
      <c r="I248" s="239" t="str">
        <f>IFERROR(VLOOKUP(I247,'P1'!$B:$AP,41,FALSE),"")</f>
        <v/>
      </c>
      <c r="J248" s="239" t="str">
        <f>IFERROR(VLOOKUP(J247,'P1'!$B:$AP,41,FALSE),"")</f>
        <v/>
      </c>
      <c r="K248" s="239" t="str">
        <f>IFERROR(VLOOKUP(K247,'P1'!$B:$AP,41,FALSE),"")</f>
        <v/>
      </c>
      <c r="L248" s="239" t="str">
        <f>IFERROR(VLOOKUP(L247,'P1'!$B:$AP,41,FALSE),"")</f>
        <v/>
      </c>
      <c r="M248" s="239" t="str">
        <f>IFERROR(VLOOKUP(M247,'P1'!$B:$AP,41,FALSE),"")</f>
        <v/>
      </c>
      <c r="N248" s="239" t="str">
        <f>IFERROR(VLOOKUP(N247,'P1'!$B:$AP,41,FALSE),"")</f>
        <v/>
      </c>
      <c r="O248" s="239" t="str">
        <f>IFERROR(VLOOKUP(O247,'P1'!$B:$AP,41,FALSE),"")</f>
        <v/>
      </c>
      <c r="P248" s="239" t="str">
        <f>IFERROR(VLOOKUP(P247,'P1'!$B:$AP,41,FALSE),"")</f>
        <v/>
      </c>
      <c r="Q248" s="239" t="str">
        <f>IFERROR(VLOOKUP(Q247,'P1'!$B:$AP,41,FALSE),"")</f>
        <v/>
      </c>
      <c r="R248" s="239" t="str">
        <f>IFERROR(VLOOKUP(R247,'P1'!$B:$AP,41,FALSE),"")</f>
        <v/>
      </c>
      <c r="S248" s="239" t="str">
        <f>IFERROR(VLOOKUP(S247,'P1'!$B:$AP,41,FALSE),"")</f>
        <v/>
      </c>
      <c r="T248" s="239" t="str">
        <f>IFERROR(VLOOKUP(T247,'P1'!$B:$AP,41,FALSE),"")</f>
        <v/>
      </c>
      <c r="U248" s="239" t="str">
        <f>IFERROR(VLOOKUP(U247,'P1'!$B:$AP,41,FALSE),"")</f>
        <v/>
      </c>
      <c r="V248" s="239" t="str">
        <f>IFERROR(VLOOKUP(V247,'P1'!$B:$AP,41,FALSE),"")</f>
        <v/>
      </c>
      <c r="W248" s="239" t="str">
        <f>IFERROR(VLOOKUP(W247,'P1'!$B:$AP,41,FALSE),"")</f>
        <v/>
      </c>
      <c r="X248" s="239" t="str">
        <f>IFERROR(VLOOKUP(X247,'P1'!$B:$AP,41,FALSE),"")</f>
        <v/>
      </c>
      <c r="Y248" s="239" t="str">
        <f>IFERROR(VLOOKUP(Y247,'P1'!$B:$AP,41,FALSE),"")</f>
        <v/>
      </c>
      <c r="Z248" s="239" t="str">
        <f>IFERROR(VLOOKUP(Z247,'P1'!$B:$AP,41,FALSE),"")</f>
        <v/>
      </c>
      <c r="AA248" s="239" t="str">
        <f>IFERROR(VLOOKUP(AA247,'P1'!$B:$AP,41,FALSE),"")</f>
        <v/>
      </c>
      <c r="AB248" s="239" t="str">
        <f>IFERROR(VLOOKUP(AB247,'P1'!$B:$AP,41,FALSE),"")</f>
        <v/>
      </c>
      <c r="AC248" s="239" t="str">
        <f>IFERROR(VLOOKUP(AC247,'P1'!$B:$AP,41,FALSE),"")</f>
        <v/>
      </c>
      <c r="AD248" s="239" t="str">
        <f>IFERROR(VLOOKUP(AD247,'P1'!$B:$AP,41,FALSE),"")</f>
        <v/>
      </c>
      <c r="AE248" s="239" t="str">
        <f>IFERROR(VLOOKUP(AE247,'P1'!$B:$AP,41,FALSE),"")</f>
        <v/>
      </c>
      <c r="AF248" s="239" t="str">
        <f>IFERROR(VLOOKUP(AF247,'P1'!$B:$AP,41,FALSE),"")</f>
        <v/>
      </c>
      <c r="AG248" s="239" t="str">
        <f>IFERROR(VLOOKUP(AG247,'P1'!$B:$AP,41,FALSE),"")</f>
        <v/>
      </c>
      <c r="AH248" s="239" t="str">
        <f>IFERROR(VLOOKUP(AH247,'P1'!$B:$AP,41,FALSE),"")</f>
        <v/>
      </c>
      <c r="AI248" s="239" t="str">
        <f>IFERROR(VLOOKUP(AI247,'P1'!$B:$AP,41,FALSE),"")</f>
        <v/>
      </c>
      <c r="AJ248" s="239" t="str">
        <f>IFERROR(VLOOKUP(AJ247,'P1'!$B:$AP,41,FALSE),"")</f>
        <v/>
      </c>
      <c r="AK248" s="239" t="str">
        <f>IFERROR(VLOOKUP(AK247,'P1'!$B:$AP,41,FALSE),"")</f>
        <v/>
      </c>
      <c r="AL248" s="239" t="str">
        <f>IFERROR(VLOOKUP(AL247,'P1'!$B:$AP,41,FALSE),"")</f>
        <v/>
      </c>
      <c r="AM248" s="239" t="str">
        <f>IFERROR(VLOOKUP(AM247,'P1'!$B:$AP,41,FALSE),"")</f>
        <v/>
      </c>
      <c r="AN248" s="588"/>
      <c r="AO248" s="564"/>
      <c r="AP248" s="592"/>
      <c r="AQ248" s="593"/>
      <c r="AR248" s="564"/>
      <c r="AU248" s="486" t="str">
        <f>IFERROR(IF($D247="□",ROUNDDOWN($AO247/$AK$7,1),ROUNDDOWN($AO247/$AK$9,1)),"")</f>
        <v/>
      </c>
      <c r="AV248" s="486" t="str">
        <f>IFERROR(IF($D247="□",ROUNDDOWN($AN247/$AO$7,1),ROUNDDOWN($AN247/$AO$9,1)),"")</f>
        <v/>
      </c>
      <c r="AX248" s="486" t="str">
        <f>IFERROR(IF($D247="□",(VLOOKUP(F247,'[8]ますた君 '!$C:$E,3,FALSE)/($AK$7*4)),(VLOOKUP(F247,'[8]ますた君 '!$C:$E,3,FALSE)/($AK$9*4))),"")</f>
        <v/>
      </c>
      <c r="AY248" s="486" t="str">
        <f>IFERROR(IF($D247="□",(VLOOKUP(F247,'[8]ますた君 '!$C:$E,3,FALSE)/$AO$7),(VLOOKUP(F247,'[8]ますた君 '!$C:$E,3,FALSE)/$AO$9)),"")</f>
        <v/>
      </c>
    </row>
    <row r="249" spans="1:51" ht="12" customHeight="1">
      <c r="A249" s="568"/>
      <c r="B249" s="571"/>
      <c r="C249" s="574"/>
      <c r="D249" s="577"/>
      <c r="E249" s="580"/>
      <c r="F249" s="585"/>
      <c r="G249" s="586"/>
      <c r="H249" s="241" t="s">
        <v>374</v>
      </c>
      <c r="I249" s="239" t="str">
        <f>IFERROR(VLOOKUP(I247,'P1'!$B:$AP,31,FALSE),"")</f>
        <v/>
      </c>
      <c r="J249" s="239" t="str">
        <f>IFERROR(VLOOKUP(J247,'P1'!$B:$AP,31,FALSE),"")</f>
        <v/>
      </c>
      <c r="K249" s="239" t="str">
        <f>IFERROR(VLOOKUP(K247,'P1'!$B:$AP,31,FALSE),"")</f>
        <v/>
      </c>
      <c r="L249" s="239" t="str">
        <f>IFERROR(VLOOKUP(L247,'P1'!$B:$AP,31,FALSE),"")</f>
        <v/>
      </c>
      <c r="M249" s="239" t="str">
        <f>IFERROR(VLOOKUP(M247,'P1'!$B:$AP,31,FALSE),"")</f>
        <v/>
      </c>
      <c r="N249" s="239" t="str">
        <f>IFERROR(VLOOKUP(N247,'P1'!$B:$AP,31,FALSE),"")</f>
        <v/>
      </c>
      <c r="O249" s="239" t="str">
        <f>IFERROR(VLOOKUP(O247,'P1'!$B:$AP,31,FALSE),"")</f>
        <v/>
      </c>
      <c r="P249" s="239" t="str">
        <f>IFERROR(VLOOKUP(P247,'P1'!$B:$AP,31,FALSE),"")</f>
        <v/>
      </c>
      <c r="Q249" s="239" t="str">
        <f>IFERROR(VLOOKUP(Q247,'P1'!$B:$AP,31,FALSE),"")</f>
        <v/>
      </c>
      <c r="R249" s="239" t="str">
        <f>IFERROR(VLOOKUP(R247,'P1'!$B:$AP,31,FALSE),"")</f>
        <v/>
      </c>
      <c r="S249" s="239" t="str">
        <f>IFERROR(VLOOKUP(S247,'P1'!$B:$AP,31,FALSE),"")</f>
        <v/>
      </c>
      <c r="T249" s="239" t="str">
        <f>IFERROR(VLOOKUP(T247,'P1'!$B:$AP,31,FALSE),"")</f>
        <v/>
      </c>
      <c r="U249" s="239" t="str">
        <f>IFERROR(VLOOKUP(U247,'P1'!$B:$AP,31,FALSE),"")</f>
        <v/>
      </c>
      <c r="V249" s="239" t="str">
        <f>IFERROR(VLOOKUP(V247,'P1'!$B:$AP,31,FALSE),"")</f>
        <v/>
      </c>
      <c r="W249" s="239" t="str">
        <f>IFERROR(VLOOKUP(W247,'P1'!$B:$AP,31,FALSE),"")</f>
        <v/>
      </c>
      <c r="X249" s="239" t="str">
        <f>IFERROR(VLOOKUP(X247,'P1'!$B:$AP,31,FALSE),"")</f>
        <v/>
      </c>
      <c r="Y249" s="239" t="str">
        <f>IFERROR(VLOOKUP(Y247,'P1'!$B:$AP,31,FALSE),"")</f>
        <v/>
      </c>
      <c r="Z249" s="239" t="str">
        <f>IFERROR(VLOOKUP(Z247,'P1'!$B:$AP,31,FALSE),"")</f>
        <v/>
      </c>
      <c r="AA249" s="239" t="str">
        <f>IFERROR(VLOOKUP(AA247,'P1'!$B:$AP,31,FALSE),"")</f>
        <v/>
      </c>
      <c r="AB249" s="239" t="str">
        <f>IFERROR(VLOOKUP(AB247,'P1'!$B:$AP,31,FALSE),"")</f>
        <v/>
      </c>
      <c r="AC249" s="239" t="str">
        <f>IFERROR(VLOOKUP(AC247,'P1'!$B:$AP,31,FALSE),"")</f>
        <v/>
      </c>
      <c r="AD249" s="239" t="str">
        <f>IFERROR(VLOOKUP(AD247,'P1'!$B:$AP,31,FALSE),"")</f>
        <v/>
      </c>
      <c r="AE249" s="239" t="str">
        <f>IFERROR(VLOOKUP(AE247,'P1'!$B:$AP,31,FALSE),"")</f>
        <v/>
      </c>
      <c r="AF249" s="239" t="str">
        <f>IFERROR(VLOOKUP(AF247,'P1'!$B:$AP,31,FALSE),"")</f>
        <v/>
      </c>
      <c r="AG249" s="239" t="str">
        <f>IFERROR(VLOOKUP(AG247,'P1'!$B:$AP,31,FALSE),"")</f>
        <v/>
      </c>
      <c r="AH249" s="239" t="str">
        <f>IFERROR(VLOOKUP(AH247,'P1'!$B:$AP,31,FALSE),"")</f>
        <v/>
      </c>
      <c r="AI249" s="239" t="str">
        <f>IFERROR(VLOOKUP(AI247,'P1'!$B:$AP,31,FALSE),"")</f>
        <v/>
      </c>
      <c r="AJ249" s="239" t="str">
        <f>IFERROR(VLOOKUP(AJ247,'P1'!$B:$AP,31,FALSE),"")</f>
        <v/>
      </c>
      <c r="AK249" s="239" t="str">
        <f>IFERROR(VLOOKUP(AK247,'P1'!$B:$AP,31,FALSE),"")</f>
        <v/>
      </c>
      <c r="AL249" s="239" t="str">
        <f>IFERROR(VLOOKUP(AL247,'P1'!$B:$AP,31,FALSE),"")</f>
        <v/>
      </c>
      <c r="AM249" s="239" t="str">
        <f>IFERROR(VLOOKUP(AM247,'P1'!$B:$AP,31,FALSE),"")</f>
        <v/>
      </c>
      <c r="AN249" s="589"/>
      <c r="AO249" s="565"/>
      <c r="AP249" s="594"/>
      <c r="AQ249" s="595"/>
      <c r="AR249" s="565"/>
      <c r="AU249" s="487"/>
      <c r="AV249" s="487"/>
      <c r="AX249" s="487"/>
      <c r="AY249" s="487"/>
    </row>
    <row r="250" spans="1:51" ht="12" customHeight="1">
      <c r="A250" s="566">
        <v>77</v>
      </c>
      <c r="B250" s="569"/>
      <c r="C250" s="596"/>
      <c r="D250" s="575" t="s">
        <v>243</v>
      </c>
      <c r="E250" s="578"/>
      <c r="F250" s="581"/>
      <c r="G250" s="582"/>
      <c r="H250" s="236" t="s">
        <v>368</v>
      </c>
      <c r="I250" s="483"/>
      <c r="J250" s="483"/>
      <c r="K250" s="483"/>
      <c r="L250" s="483"/>
      <c r="M250" s="483"/>
      <c r="N250" s="483"/>
      <c r="O250" s="483"/>
      <c r="P250" s="483"/>
      <c r="Q250" s="483"/>
      <c r="R250" s="483"/>
      <c r="S250" s="483"/>
      <c r="T250" s="483"/>
      <c r="U250" s="483"/>
      <c r="V250" s="483"/>
      <c r="W250" s="483"/>
      <c r="X250" s="483"/>
      <c r="Y250" s="483"/>
      <c r="Z250" s="483"/>
      <c r="AA250" s="483"/>
      <c r="AB250" s="483"/>
      <c r="AC250" s="483"/>
      <c r="AD250" s="483"/>
      <c r="AE250" s="483"/>
      <c r="AF250" s="483"/>
      <c r="AG250" s="483"/>
      <c r="AH250" s="483"/>
      <c r="AI250" s="483"/>
      <c r="AJ250" s="483"/>
      <c r="AK250" s="483"/>
      <c r="AL250" s="483"/>
      <c r="AM250" s="483"/>
      <c r="AN250" s="587">
        <f>+SUM(I251:AM252)</f>
        <v>0</v>
      </c>
      <c r="AO250" s="563">
        <f>IF($AN$4="４週",AN250/4,AN250/(DAY(EOMONTH($I$20,0))/7))</f>
        <v>0</v>
      </c>
      <c r="AP250" s="590"/>
      <c r="AQ250" s="591"/>
      <c r="AR250" s="563" t="str">
        <f>IF(AN239="４週",AU251,AV251)</f>
        <v/>
      </c>
      <c r="AU250" s="485" t="s">
        <v>369</v>
      </c>
      <c r="AV250" s="485" t="s">
        <v>370</v>
      </c>
      <c r="AX250" s="485" t="s">
        <v>371</v>
      </c>
      <c r="AY250" s="485" t="s">
        <v>372</v>
      </c>
    </row>
    <row r="251" spans="1:51" ht="12" customHeight="1">
      <c r="A251" s="567"/>
      <c r="B251" s="570"/>
      <c r="C251" s="597"/>
      <c r="D251" s="576"/>
      <c r="E251" s="579"/>
      <c r="F251" s="583"/>
      <c r="G251" s="584"/>
      <c r="H251" s="238" t="s">
        <v>373</v>
      </c>
      <c r="I251" s="239" t="str">
        <f>IFERROR(VLOOKUP(I250,'P1'!$B:$AP,41,FALSE),"")</f>
        <v/>
      </c>
      <c r="J251" s="239" t="str">
        <f>IFERROR(VLOOKUP(J250,'P1'!$B:$AP,41,FALSE),"")</f>
        <v/>
      </c>
      <c r="K251" s="239" t="str">
        <f>IFERROR(VLOOKUP(K250,'P1'!$B:$AP,41,FALSE),"")</f>
        <v/>
      </c>
      <c r="L251" s="239" t="str">
        <f>IFERROR(VLOOKUP(L250,'P1'!$B:$AP,41,FALSE),"")</f>
        <v/>
      </c>
      <c r="M251" s="239" t="str">
        <f>IFERROR(VLOOKUP(M250,'P1'!$B:$AP,41,FALSE),"")</f>
        <v/>
      </c>
      <c r="N251" s="239" t="str">
        <f>IFERROR(VLOOKUP(N250,'P1'!$B:$AP,41,FALSE),"")</f>
        <v/>
      </c>
      <c r="O251" s="239" t="str">
        <f>IFERROR(VLOOKUP(O250,'P1'!$B:$AP,41,FALSE),"")</f>
        <v/>
      </c>
      <c r="P251" s="239" t="str">
        <f>IFERROR(VLOOKUP(P250,'P1'!$B:$AP,41,FALSE),"")</f>
        <v/>
      </c>
      <c r="Q251" s="239" t="str">
        <f>IFERROR(VLOOKUP(Q250,'P1'!$B:$AP,41,FALSE),"")</f>
        <v/>
      </c>
      <c r="R251" s="239" t="str">
        <f>IFERROR(VLOOKUP(R250,'P1'!$B:$AP,41,FALSE),"")</f>
        <v/>
      </c>
      <c r="S251" s="239" t="str">
        <f>IFERROR(VLOOKUP(S250,'P1'!$B:$AP,41,FALSE),"")</f>
        <v/>
      </c>
      <c r="T251" s="239" t="str">
        <f>IFERROR(VLOOKUP(T250,'P1'!$B:$AP,41,FALSE),"")</f>
        <v/>
      </c>
      <c r="U251" s="239" t="str">
        <f>IFERROR(VLOOKUP(U250,'P1'!$B:$AP,41,FALSE),"")</f>
        <v/>
      </c>
      <c r="V251" s="239" t="str">
        <f>IFERROR(VLOOKUP(V250,'P1'!$B:$AP,41,FALSE),"")</f>
        <v/>
      </c>
      <c r="W251" s="239" t="str">
        <f>IFERROR(VLOOKUP(W250,'P1'!$B:$AP,41,FALSE),"")</f>
        <v/>
      </c>
      <c r="X251" s="239" t="str">
        <f>IFERROR(VLOOKUP(X250,'P1'!$B:$AP,41,FALSE),"")</f>
        <v/>
      </c>
      <c r="Y251" s="239" t="str">
        <f>IFERROR(VLOOKUP(Y250,'P1'!$B:$AP,41,FALSE),"")</f>
        <v/>
      </c>
      <c r="Z251" s="239" t="str">
        <f>IFERROR(VLOOKUP(Z250,'P1'!$B:$AP,41,FALSE),"")</f>
        <v/>
      </c>
      <c r="AA251" s="239" t="str">
        <f>IFERROR(VLOOKUP(AA250,'P1'!$B:$AP,41,FALSE),"")</f>
        <v/>
      </c>
      <c r="AB251" s="239" t="str">
        <f>IFERROR(VLOOKUP(AB250,'P1'!$B:$AP,41,FALSE),"")</f>
        <v/>
      </c>
      <c r="AC251" s="239" t="str">
        <f>IFERROR(VLOOKUP(AC250,'P1'!$B:$AP,41,FALSE),"")</f>
        <v/>
      </c>
      <c r="AD251" s="239" t="str">
        <f>IFERROR(VLOOKUP(AD250,'P1'!$B:$AP,41,FALSE),"")</f>
        <v/>
      </c>
      <c r="AE251" s="239" t="str">
        <f>IFERROR(VLOOKUP(AE250,'P1'!$B:$AP,41,FALSE),"")</f>
        <v/>
      </c>
      <c r="AF251" s="239" t="str">
        <f>IFERROR(VLOOKUP(AF250,'P1'!$B:$AP,41,FALSE),"")</f>
        <v/>
      </c>
      <c r="AG251" s="239" t="str">
        <f>IFERROR(VLOOKUP(AG250,'P1'!$B:$AP,41,FALSE),"")</f>
        <v/>
      </c>
      <c r="AH251" s="239" t="str">
        <f>IFERROR(VLOOKUP(AH250,'P1'!$B:$AP,41,FALSE),"")</f>
        <v/>
      </c>
      <c r="AI251" s="239" t="str">
        <f>IFERROR(VLOOKUP(AI250,'P1'!$B:$AP,41,FALSE),"")</f>
        <v/>
      </c>
      <c r="AJ251" s="239" t="str">
        <f>IFERROR(VLOOKUP(AJ250,'P1'!$B:$AP,41,FALSE),"")</f>
        <v/>
      </c>
      <c r="AK251" s="239" t="str">
        <f>IFERROR(VLOOKUP(AK250,'P1'!$B:$AP,41,FALSE),"")</f>
        <v/>
      </c>
      <c r="AL251" s="239" t="str">
        <f>IFERROR(VLOOKUP(AL250,'P1'!$B:$AP,41,FALSE),"")</f>
        <v/>
      </c>
      <c r="AM251" s="239" t="str">
        <f>IFERROR(VLOOKUP(AM250,'P1'!$B:$AP,41,FALSE),"")</f>
        <v/>
      </c>
      <c r="AN251" s="588"/>
      <c r="AO251" s="564"/>
      <c r="AP251" s="592"/>
      <c r="AQ251" s="593"/>
      <c r="AR251" s="564"/>
      <c r="AU251" s="486" t="str">
        <f>IFERROR(IF($D250="□",ROUNDDOWN($AO250/$AK$7,1),ROUNDDOWN($AO250/$AK$9,1)),"")</f>
        <v/>
      </c>
      <c r="AV251" s="486" t="str">
        <f>IFERROR(IF($D250="□",ROUNDDOWN($AN250/$AO$7,1),ROUNDDOWN($AN250/$AO$9,1)),"")</f>
        <v/>
      </c>
      <c r="AX251" s="486" t="str">
        <f>IFERROR(IF($D250="□",(VLOOKUP(F250,'[8]ますた君 '!$C:$E,3,FALSE)/($AK$7*4)),(VLOOKUP(F250,'[8]ますた君 '!$C:$E,3,FALSE)/($AK$9*4))),"")</f>
        <v/>
      </c>
      <c r="AY251" s="486" t="str">
        <f>IFERROR(IF($D250="□",(VLOOKUP(F250,'[8]ますた君 '!$C:$E,3,FALSE)/$AO$7),(VLOOKUP(F250,'[8]ますた君 '!$C:$E,3,FALSE)/$AO$9)),"")</f>
        <v/>
      </c>
    </row>
    <row r="252" spans="1:51" ht="12" customHeight="1">
      <c r="A252" s="568"/>
      <c r="B252" s="571"/>
      <c r="C252" s="598"/>
      <c r="D252" s="577"/>
      <c r="E252" s="580"/>
      <c r="F252" s="585"/>
      <c r="G252" s="586"/>
      <c r="H252" s="241" t="s">
        <v>374</v>
      </c>
      <c r="I252" s="239" t="str">
        <f>IFERROR(VLOOKUP(I250,'P1'!$B:$AP,31,FALSE),"")</f>
        <v/>
      </c>
      <c r="J252" s="239" t="str">
        <f>IFERROR(VLOOKUP(J250,'P1'!$B:$AP,31,FALSE),"")</f>
        <v/>
      </c>
      <c r="K252" s="239" t="str">
        <f>IFERROR(VLOOKUP(K250,'P1'!$B:$AP,31,FALSE),"")</f>
        <v/>
      </c>
      <c r="L252" s="239" t="str">
        <f>IFERROR(VLOOKUP(L250,'P1'!$B:$AP,31,FALSE),"")</f>
        <v/>
      </c>
      <c r="M252" s="239" t="str">
        <f>IFERROR(VLOOKUP(M250,'P1'!$B:$AP,31,FALSE),"")</f>
        <v/>
      </c>
      <c r="N252" s="239" t="str">
        <f>IFERROR(VLOOKUP(N250,'P1'!$B:$AP,31,FALSE),"")</f>
        <v/>
      </c>
      <c r="O252" s="239" t="str">
        <f>IFERROR(VLOOKUP(O250,'P1'!$B:$AP,31,FALSE),"")</f>
        <v/>
      </c>
      <c r="P252" s="239" t="str">
        <f>IFERROR(VLOOKUP(P250,'P1'!$B:$AP,31,FALSE),"")</f>
        <v/>
      </c>
      <c r="Q252" s="239" t="str">
        <f>IFERROR(VLOOKUP(Q250,'P1'!$B:$AP,31,FALSE),"")</f>
        <v/>
      </c>
      <c r="R252" s="239" t="str">
        <f>IFERROR(VLOOKUP(R250,'P1'!$B:$AP,31,FALSE),"")</f>
        <v/>
      </c>
      <c r="S252" s="239" t="str">
        <f>IFERROR(VLOOKUP(S250,'P1'!$B:$AP,31,FALSE),"")</f>
        <v/>
      </c>
      <c r="T252" s="239" t="str">
        <f>IFERROR(VLOOKUP(T250,'P1'!$B:$AP,31,FALSE),"")</f>
        <v/>
      </c>
      <c r="U252" s="239" t="str">
        <f>IFERROR(VLOOKUP(U250,'P1'!$B:$AP,31,FALSE),"")</f>
        <v/>
      </c>
      <c r="V252" s="239" t="str">
        <f>IFERROR(VLOOKUP(V250,'P1'!$B:$AP,31,FALSE),"")</f>
        <v/>
      </c>
      <c r="W252" s="239" t="str">
        <f>IFERROR(VLOOKUP(W250,'P1'!$B:$AP,31,FALSE),"")</f>
        <v/>
      </c>
      <c r="X252" s="239" t="str">
        <f>IFERROR(VLOOKUP(X250,'P1'!$B:$AP,31,FALSE),"")</f>
        <v/>
      </c>
      <c r="Y252" s="239" t="str">
        <f>IFERROR(VLOOKUP(Y250,'P1'!$B:$AP,31,FALSE),"")</f>
        <v/>
      </c>
      <c r="Z252" s="239" t="str">
        <f>IFERROR(VLOOKUP(Z250,'P1'!$B:$AP,31,FALSE),"")</f>
        <v/>
      </c>
      <c r="AA252" s="239" t="str">
        <f>IFERROR(VLOOKUP(AA250,'P1'!$B:$AP,31,FALSE),"")</f>
        <v/>
      </c>
      <c r="AB252" s="239" t="str">
        <f>IFERROR(VLOOKUP(AB250,'P1'!$B:$AP,31,FALSE),"")</f>
        <v/>
      </c>
      <c r="AC252" s="239" t="str">
        <f>IFERROR(VLOOKUP(AC250,'P1'!$B:$AP,31,FALSE),"")</f>
        <v/>
      </c>
      <c r="AD252" s="239" t="str">
        <f>IFERROR(VLOOKUP(AD250,'P1'!$B:$AP,31,FALSE),"")</f>
        <v/>
      </c>
      <c r="AE252" s="239" t="str">
        <f>IFERROR(VLOOKUP(AE250,'P1'!$B:$AP,31,FALSE),"")</f>
        <v/>
      </c>
      <c r="AF252" s="239" t="str">
        <f>IFERROR(VLOOKUP(AF250,'P1'!$B:$AP,31,FALSE),"")</f>
        <v/>
      </c>
      <c r="AG252" s="239" t="str">
        <f>IFERROR(VLOOKUP(AG250,'P1'!$B:$AP,31,FALSE),"")</f>
        <v/>
      </c>
      <c r="AH252" s="239" t="str">
        <f>IFERROR(VLOOKUP(AH250,'P1'!$B:$AP,31,FALSE),"")</f>
        <v/>
      </c>
      <c r="AI252" s="239" t="str">
        <f>IFERROR(VLOOKUP(AI250,'P1'!$B:$AP,31,FALSE),"")</f>
        <v/>
      </c>
      <c r="AJ252" s="239" t="str">
        <f>IFERROR(VLOOKUP(AJ250,'P1'!$B:$AP,31,FALSE),"")</f>
        <v/>
      </c>
      <c r="AK252" s="239" t="str">
        <f>IFERROR(VLOOKUP(AK250,'P1'!$B:$AP,31,FALSE),"")</f>
        <v/>
      </c>
      <c r="AL252" s="239" t="str">
        <f>IFERROR(VLOOKUP(AL250,'P1'!$B:$AP,31,FALSE),"")</f>
        <v/>
      </c>
      <c r="AM252" s="239" t="str">
        <f>IFERROR(VLOOKUP(AM250,'P1'!$B:$AP,31,FALSE),"")</f>
        <v/>
      </c>
      <c r="AN252" s="589"/>
      <c r="AO252" s="565"/>
      <c r="AP252" s="594"/>
      <c r="AQ252" s="595"/>
      <c r="AR252" s="565"/>
      <c r="AU252" s="487"/>
      <c r="AV252" s="487"/>
      <c r="AX252" s="487"/>
      <c r="AY252" s="487"/>
    </row>
    <row r="253" spans="1:51" ht="12" customHeight="1">
      <c r="A253" s="566">
        <v>78</v>
      </c>
      <c r="B253" s="569"/>
      <c r="C253" s="572"/>
      <c r="D253" s="575" t="s">
        <v>243</v>
      </c>
      <c r="E253" s="578"/>
      <c r="F253" s="581"/>
      <c r="G253" s="582"/>
      <c r="H253" s="236" t="s">
        <v>368</v>
      </c>
      <c r="I253" s="483"/>
      <c r="J253" s="483"/>
      <c r="K253" s="483"/>
      <c r="L253" s="483"/>
      <c r="M253" s="483"/>
      <c r="N253" s="483"/>
      <c r="O253" s="483"/>
      <c r="P253" s="483"/>
      <c r="Q253" s="483"/>
      <c r="R253" s="483"/>
      <c r="S253" s="483"/>
      <c r="T253" s="483"/>
      <c r="U253" s="483"/>
      <c r="V253" s="483"/>
      <c r="W253" s="483"/>
      <c r="X253" s="483"/>
      <c r="Y253" s="483"/>
      <c r="Z253" s="483"/>
      <c r="AA253" s="483"/>
      <c r="AB253" s="483"/>
      <c r="AC253" s="483"/>
      <c r="AD253" s="483"/>
      <c r="AE253" s="483"/>
      <c r="AF253" s="483"/>
      <c r="AG253" s="483"/>
      <c r="AH253" s="483"/>
      <c r="AI253" s="483"/>
      <c r="AJ253" s="483"/>
      <c r="AK253" s="483"/>
      <c r="AL253" s="483"/>
      <c r="AM253" s="483"/>
      <c r="AN253" s="587">
        <f>+SUM(I254:AM255)</f>
        <v>0</v>
      </c>
      <c r="AO253" s="563">
        <f>IF($AN$4="４週",AN253/4,AN253/(DAY(EOMONTH($I$20,0))/7))</f>
        <v>0</v>
      </c>
      <c r="AP253" s="590"/>
      <c r="AQ253" s="591"/>
      <c r="AR253" s="563" t="str">
        <f>IF(AN242="４週",AU254,AV254)</f>
        <v/>
      </c>
      <c r="AU253" s="485" t="s">
        <v>369</v>
      </c>
      <c r="AV253" s="485" t="s">
        <v>370</v>
      </c>
      <c r="AX253" s="485" t="s">
        <v>371</v>
      </c>
      <c r="AY253" s="485" t="s">
        <v>372</v>
      </c>
    </row>
    <row r="254" spans="1:51" ht="12" customHeight="1">
      <c r="A254" s="567"/>
      <c r="B254" s="570"/>
      <c r="C254" s="573"/>
      <c r="D254" s="576"/>
      <c r="E254" s="579"/>
      <c r="F254" s="583"/>
      <c r="G254" s="584"/>
      <c r="H254" s="238" t="s">
        <v>373</v>
      </c>
      <c r="I254" s="239" t="str">
        <f>IFERROR(VLOOKUP(I253,'P1'!$B:$AP,41,FALSE),"")</f>
        <v/>
      </c>
      <c r="J254" s="239" t="str">
        <f>IFERROR(VLOOKUP(J253,'P1'!$B:$AP,41,FALSE),"")</f>
        <v/>
      </c>
      <c r="K254" s="239" t="str">
        <f>IFERROR(VLOOKUP(K253,'P1'!$B:$AP,41,FALSE),"")</f>
        <v/>
      </c>
      <c r="L254" s="239" t="str">
        <f>IFERROR(VLOOKUP(L253,'P1'!$B:$AP,41,FALSE),"")</f>
        <v/>
      </c>
      <c r="M254" s="239" t="str">
        <f>IFERROR(VLOOKUP(M253,'P1'!$B:$AP,41,FALSE),"")</f>
        <v/>
      </c>
      <c r="N254" s="239" t="str">
        <f>IFERROR(VLOOKUP(N253,'P1'!$B:$AP,41,FALSE),"")</f>
        <v/>
      </c>
      <c r="O254" s="239" t="str">
        <f>IFERROR(VLOOKUP(O253,'P1'!$B:$AP,41,FALSE),"")</f>
        <v/>
      </c>
      <c r="P254" s="239" t="str">
        <f>IFERROR(VLOOKUP(P253,'P1'!$B:$AP,41,FALSE),"")</f>
        <v/>
      </c>
      <c r="Q254" s="239" t="str">
        <f>IFERROR(VLOOKUP(Q253,'P1'!$B:$AP,41,FALSE),"")</f>
        <v/>
      </c>
      <c r="R254" s="239" t="str">
        <f>IFERROR(VLOOKUP(R253,'P1'!$B:$AP,41,FALSE),"")</f>
        <v/>
      </c>
      <c r="S254" s="239" t="str">
        <f>IFERROR(VLOOKUP(S253,'P1'!$B:$AP,41,FALSE),"")</f>
        <v/>
      </c>
      <c r="T254" s="239" t="str">
        <f>IFERROR(VLOOKUP(T253,'P1'!$B:$AP,41,FALSE),"")</f>
        <v/>
      </c>
      <c r="U254" s="239" t="str">
        <f>IFERROR(VLOOKUP(U253,'P1'!$B:$AP,41,FALSE),"")</f>
        <v/>
      </c>
      <c r="V254" s="239" t="str">
        <f>IFERROR(VLOOKUP(V253,'P1'!$B:$AP,41,FALSE),"")</f>
        <v/>
      </c>
      <c r="W254" s="239" t="str">
        <f>IFERROR(VLOOKUP(W253,'P1'!$B:$AP,41,FALSE),"")</f>
        <v/>
      </c>
      <c r="X254" s="239" t="str">
        <f>IFERROR(VLOOKUP(X253,'P1'!$B:$AP,41,FALSE),"")</f>
        <v/>
      </c>
      <c r="Y254" s="239" t="str">
        <f>IFERROR(VLOOKUP(Y253,'P1'!$B:$AP,41,FALSE),"")</f>
        <v/>
      </c>
      <c r="Z254" s="239" t="str">
        <f>IFERROR(VLOOKUP(Z253,'P1'!$B:$AP,41,FALSE),"")</f>
        <v/>
      </c>
      <c r="AA254" s="239" t="str">
        <f>IFERROR(VLOOKUP(AA253,'P1'!$B:$AP,41,FALSE),"")</f>
        <v/>
      </c>
      <c r="AB254" s="239" t="str">
        <f>IFERROR(VLOOKUP(AB253,'P1'!$B:$AP,41,FALSE),"")</f>
        <v/>
      </c>
      <c r="AC254" s="239" t="str">
        <f>IFERROR(VLOOKUP(AC253,'P1'!$B:$AP,41,FALSE),"")</f>
        <v/>
      </c>
      <c r="AD254" s="239" t="str">
        <f>IFERROR(VLOOKUP(AD253,'P1'!$B:$AP,41,FALSE),"")</f>
        <v/>
      </c>
      <c r="AE254" s="239" t="str">
        <f>IFERROR(VLOOKUP(AE253,'P1'!$B:$AP,41,FALSE),"")</f>
        <v/>
      </c>
      <c r="AF254" s="239" t="str">
        <f>IFERROR(VLOOKUP(AF253,'P1'!$B:$AP,41,FALSE),"")</f>
        <v/>
      </c>
      <c r="AG254" s="239" t="str">
        <f>IFERROR(VLOOKUP(AG253,'P1'!$B:$AP,41,FALSE),"")</f>
        <v/>
      </c>
      <c r="AH254" s="239" t="str">
        <f>IFERROR(VLOOKUP(AH253,'P1'!$B:$AP,41,FALSE),"")</f>
        <v/>
      </c>
      <c r="AI254" s="239" t="str">
        <f>IFERROR(VLOOKUP(AI253,'P1'!$B:$AP,41,FALSE),"")</f>
        <v/>
      </c>
      <c r="AJ254" s="239" t="str">
        <f>IFERROR(VLOOKUP(AJ253,'P1'!$B:$AP,41,FALSE),"")</f>
        <v/>
      </c>
      <c r="AK254" s="239" t="str">
        <f>IFERROR(VLOOKUP(AK253,'P1'!$B:$AP,41,FALSE),"")</f>
        <v/>
      </c>
      <c r="AL254" s="239" t="str">
        <f>IFERROR(VLOOKUP(AL253,'P1'!$B:$AP,41,FALSE),"")</f>
        <v/>
      </c>
      <c r="AM254" s="239" t="str">
        <f>IFERROR(VLOOKUP(AM253,'P1'!$B:$AP,41,FALSE),"")</f>
        <v/>
      </c>
      <c r="AN254" s="588"/>
      <c r="AO254" s="564"/>
      <c r="AP254" s="592"/>
      <c r="AQ254" s="593"/>
      <c r="AR254" s="564"/>
      <c r="AU254" s="486" t="str">
        <f>IFERROR(IF($D253="□",ROUNDDOWN($AO253/$AK$7,1),ROUNDDOWN($AO253/$AK$9,1)),"")</f>
        <v/>
      </c>
      <c r="AV254" s="486" t="str">
        <f>IFERROR(IF($D253="□",ROUNDDOWN($AN253/$AO$7,1),ROUNDDOWN($AN253/$AO$9,1)),"")</f>
        <v/>
      </c>
      <c r="AX254" s="486" t="str">
        <f>IFERROR(IF($D253="□",(VLOOKUP(F253,'[8]ますた君 '!$C:$E,3,FALSE)/($AK$7*4)),(VLOOKUP(F253,'[8]ますた君 '!$C:$E,3,FALSE)/($AK$9*4))),"")</f>
        <v/>
      </c>
      <c r="AY254" s="486" t="str">
        <f>IFERROR(IF($D253="□",(VLOOKUP(F253,'[8]ますた君 '!$C:$E,3,FALSE)/$AO$7),(VLOOKUP(F253,'[8]ますた君 '!$C:$E,3,FALSE)/$AO$9)),"")</f>
        <v/>
      </c>
    </row>
    <row r="255" spans="1:51" ht="12" customHeight="1">
      <c r="A255" s="568"/>
      <c r="B255" s="571"/>
      <c r="C255" s="574"/>
      <c r="D255" s="577"/>
      <c r="E255" s="580"/>
      <c r="F255" s="585"/>
      <c r="G255" s="586"/>
      <c r="H255" s="241" t="s">
        <v>374</v>
      </c>
      <c r="I255" s="239" t="str">
        <f>IFERROR(VLOOKUP(I253,'P1'!$B:$AP,31,FALSE),"")</f>
        <v/>
      </c>
      <c r="J255" s="239" t="str">
        <f>IFERROR(VLOOKUP(J253,'P1'!$B:$AP,31,FALSE),"")</f>
        <v/>
      </c>
      <c r="K255" s="239" t="str">
        <f>IFERROR(VLOOKUP(K253,'P1'!$B:$AP,31,FALSE),"")</f>
        <v/>
      </c>
      <c r="L255" s="239" t="str">
        <f>IFERROR(VLOOKUP(L253,'P1'!$B:$AP,31,FALSE),"")</f>
        <v/>
      </c>
      <c r="M255" s="239" t="str">
        <f>IFERROR(VLOOKUP(M253,'P1'!$B:$AP,31,FALSE),"")</f>
        <v/>
      </c>
      <c r="N255" s="239" t="str">
        <f>IFERROR(VLOOKUP(N253,'P1'!$B:$AP,31,FALSE),"")</f>
        <v/>
      </c>
      <c r="O255" s="239" t="str">
        <f>IFERROR(VLOOKUP(O253,'P1'!$B:$AP,31,FALSE),"")</f>
        <v/>
      </c>
      <c r="P255" s="239" t="str">
        <f>IFERROR(VLOOKUP(P253,'P1'!$B:$AP,31,FALSE),"")</f>
        <v/>
      </c>
      <c r="Q255" s="239" t="str">
        <f>IFERROR(VLOOKUP(Q253,'P1'!$B:$AP,31,FALSE),"")</f>
        <v/>
      </c>
      <c r="R255" s="239" t="str">
        <f>IFERROR(VLOOKUP(R253,'P1'!$B:$AP,31,FALSE),"")</f>
        <v/>
      </c>
      <c r="S255" s="239" t="str">
        <f>IFERROR(VLOOKUP(S253,'P1'!$B:$AP,31,FALSE),"")</f>
        <v/>
      </c>
      <c r="T255" s="239" t="str">
        <f>IFERROR(VLOOKUP(T253,'P1'!$B:$AP,31,FALSE),"")</f>
        <v/>
      </c>
      <c r="U255" s="239" t="str">
        <f>IFERROR(VLOOKUP(U253,'P1'!$B:$AP,31,FALSE),"")</f>
        <v/>
      </c>
      <c r="V255" s="239" t="str">
        <f>IFERROR(VLOOKUP(V253,'P1'!$B:$AP,31,FALSE),"")</f>
        <v/>
      </c>
      <c r="W255" s="239" t="str">
        <f>IFERROR(VLOOKUP(W253,'P1'!$B:$AP,31,FALSE),"")</f>
        <v/>
      </c>
      <c r="X255" s="239" t="str">
        <f>IFERROR(VLOOKUP(X253,'P1'!$B:$AP,31,FALSE),"")</f>
        <v/>
      </c>
      <c r="Y255" s="239" t="str">
        <f>IFERROR(VLOOKUP(Y253,'P1'!$B:$AP,31,FALSE),"")</f>
        <v/>
      </c>
      <c r="Z255" s="239" t="str">
        <f>IFERROR(VLOOKUP(Z253,'P1'!$B:$AP,31,FALSE),"")</f>
        <v/>
      </c>
      <c r="AA255" s="239" t="str">
        <f>IFERROR(VLOOKUP(AA253,'P1'!$B:$AP,31,FALSE),"")</f>
        <v/>
      </c>
      <c r="AB255" s="239" t="str">
        <f>IFERROR(VLOOKUP(AB253,'P1'!$B:$AP,31,FALSE),"")</f>
        <v/>
      </c>
      <c r="AC255" s="239" t="str">
        <f>IFERROR(VLOOKUP(AC253,'P1'!$B:$AP,31,FALSE),"")</f>
        <v/>
      </c>
      <c r="AD255" s="239" t="str">
        <f>IFERROR(VLOOKUP(AD253,'P1'!$B:$AP,31,FALSE),"")</f>
        <v/>
      </c>
      <c r="AE255" s="239" t="str">
        <f>IFERROR(VLOOKUP(AE253,'P1'!$B:$AP,31,FALSE),"")</f>
        <v/>
      </c>
      <c r="AF255" s="239" t="str">
        <f>IFERROR(VLOOKUP(AF253,'P1'!$B:$AP,31,FALSE),"")</f>
        <v/>
      </c>
      <c r="AG255" s="239" t="str">
        <f>IFERROR(VLOOKUP(AG253,'P1'!$B:$AP,31,FALSE),"")</f>
        <v/>
      </c>
      <c r="AH255" s="239" t="str">
        <f>IFERROR(VLOOKUP(AH253,'P1'!$B:$AP,31,FALSE),"")</f>
        <v/>
      </c>
      <c r="AI255" s="239" t="str">
        <f>IFERROR(VLOOKUP(AI253,'P1'!$B:$AP,31,FALSE),"")</f>
        <v/>
      </c>
      <c r="AJ255" s="239" t="str">
        <f>IFERROR(VLOOKUP(AJ253,'P1'!$B:$AP,31,FALSE),"")</f>
        <v/>
      </c>
      <c r="AK255" s="239" t="str">
        <f>IFERROR(VLOOKUP(AK253,'P1'!$B:$AP,31,FALSE),"")</f>
        <v/>
      </c>
      <c r="AL255" s="239" t="str">
        <f>IFERROR(VLOOKUP(AL253,'P1'!$B:$AP,31,FALSE),"")</f>
        <v/>
      </c>
      <c r="AM255" s="239" t="str">
        <f>IFERROR(VLOOKUP(AM253,'P1'!$B:$AP,31,FALSE),"")</f>
        <v/>
      </c>
      <c r="AN255" s="589"/>
      <c r="AO255" s="565"/>
      <c r="AP255" s="594"/>
      <c r="AQ255" s="595"/>
      <c r="AR255" s="565"/>
      <c r="AU255" s="487"/>
      <c r="AV255" s="487"/>
      <c r="AX255" s="487"/>
      <c r="AY255" s="487"/>
    </row>
    <row r="256" spans="1:51" ht="12" customHeight="1">
      <c r="A256" s="566">
        <v>79</v>
      </c>
      <c r="B256" s="569"/>
      <c r="C256" s="572"/>
      <c r="D256" s="575" t="s">
        <v>243</v>
      </c>
      <c r="E256" s="578"/>
      <c r="F256" s="581"/>
      <c r="G256" s="582"/>
      <c r="H256" s="236" t="s">
        <v>368</v>
      </c>
      <c r="I256" s="483"/>
      <c r="J256" s="483"/>
      <c r="K256" s="483"/>
      <c r="L256" s="483"/>
      <c r="M256" s="483"/>
      <c r="N256" s="483"/>
      <c r="O256" s="483"/>
      <c r="P256" s="483"/>
      <c r="Q256" s="483"/>
      <c r="R256" s="483"/>
      <c r="S256" s="483"/>
      <c r="T256" s="483"/>
      <c r="U256" s="483"/>
      <c r="V256" s="483"/>
      <c r="W256" s="483"/>
      <c r="X256" s="483"/>
      <c r="Y256" s="483"/>
      <c r="Z256" s="483"/>
      <c r="AA256" s="483"/>
      <c r="AB256" s="483"/>
      <c r="AC256" s="483"/>
      <c r="AD256" s="483"/>
      <c r="AE256" s="483"/>
      <c r="AF256" s="483"/>
      <c r="AG256" s="483"/>
      <c r="AH256" s="483"/>
      <c r="AI256" s="483"/>
      <c r="AJ256" s="483"/>
      <c r="AK256" s="483"/>
      <c r="AL256" s="483"/>
      <c r="AM256" s="483"/>
      <c r="AN256" s="587">
        <f>+SUM(I257:AM258)</f>
        <v>0</v>
      </c>
      <c r="AO256" s="563">
        <f>IF($AN$4="４週",AN256/4,AN256/(DAY(EOMONTH($I$20,0))/7))</f>
        <v>0</v>
      </c>
      <c r="AP256" s="590"/>
      <c r="AQ256" s="591"/>
      <c r="AR256" s="563" t="str">
        <f>IF(AN245="４週",AU257,AV257)</f>
        <v/>
      </c>
      <c r="AU256" s="485" t="s">
        <v>369</v>
      </c>
      <c r="AV256" s="485" t="s">
        <v>370</v>
      </c>
      <c r="AX256" s="485" t="s">
        <v>371</v>
      </c>
      <c r="AY256" s="485" t="s">
        <v>372</v>
      </c>
    </row>
    <row r="257" spans="1:51" ht="12" customHeight="1">
      <c r="A257" s="567"/>
      <c r="B257" s="570"/>
      <c r="C257" s="573"/>
      <c r="D257" s="576"/>
      <c r="E257" s="579"/>
      <c r="F257" s="583"/>
      <c r="G257" s="584"/>
      <c r="H257" s="238" t="s">
        <v>373</v>
      </c>
      <c r="I257" s="239" t="str">
        <f>IFERROR(VLOOKUP(I256,'P1'!$B:$AP,41,FALSE),"")</f>
        <v/>
      </c>
      <c r="J257" s="239" t="str">
        <f>IFERROR(VLOOKUP(J256,'P1'!$B:$AP,41,FALSE),"")</f>
        <v/>
      </c>
      <c r="K257" s="239" t="str">
        <f>IFERROR(VLOOKUP(K256,'P1'!$B:$AP,41,FALSE),"")</f>
        <v/>
      </c>
      <c r="L257" s="239" t="str">
        <f>IFERROR(VLOOKUP(L256,'P1'!$B:$AP,41,FALSE),"")</f>
        <v/>
      </c>
      <c r="M257" s="239" t="str">
        <f>IFERROR(VLOOKUP(M256,'P1'!$B:$AP,41,FALSE),"")</f>
        <v/>
      </c>
      <c r="N257" s="239" t="str">
        <f>IFERROR(VLOOKUP(N256,'P1'!$B:$AP,41,FALSE),"")</f>
        <v/>
      </c>
      <c r="O257" s="239" t="str">
        <f>IFERROR(VLOOKUP(O256,'P1'!$B:$AP,41,FALSE),"")</f>
        <v/>
      </c>
      <c r="P257" s="239" t="str">
        <f>IFERROR(VLOOKUP(P256,'P1'!$B:$AP,41,FALSE),"")</f>
        <v/>
      </c>
      <c r="Q257" s="239" t="str">
        <f>IFERROR(VLOOKUP(Q256,'P1'!$B:$AP,41,FALSE),"")</f>
        <v/>
      </c>
      <c r="R257" s="239" t="str">
        <f>IFERROR(VLOOKUP(R256,'P1'!$B:$AP,41,FALSE),"")</f>
        <v/>
      </c>
      <c r="S257" s="239" t="str">
        <f>IFERROR(VLOOKUP(S256,'P1'!$B:$AP,41,FALSE),"")</f>
        <v/>
      </c>
      <c r="T257" s="239" t="str">
        <f>IFERROR(VLOOKUP(T256,'P1'!$B:$AP,41,FALSE),"")</f>
        <v/>
      </c>
      <c r="U257" s="239" t="str">
        <f>IFERROR(VLOOKUP(U256,'P1'!$B:$AP,41,FALSE),"")</f>
        <v/>
      </c>
      <c r="V257" s="239" t="str">
        <f>IFERROR(VLOOKUP(V256,'P1'!$B:$AP,41,FALSE),"")</f>
        <v/>
      </c>
      <c r="W257" s="239" t="str">
        <f>IFERROR(VLOOKUP(W256,'P1'!$B:$AP,41,FALSE),"")</f>
        <v/>
      </c>
      <c r="X257" s="239" t="str">
        <f>IFERROR(VLOOKUP(X256,'P1'!$B:$AP,41,FALSE),"")</f>
        <v/>
      </c>
      <c r="Y257" s="239" t="str">
        <f>IFERROR(VLOOKUP(Y256,'P1'!$B:$AP,41,FALSE),"")</f>
        <v/>
      </c>
      <c r="Z257" s="239" t="str">
        <f>IFERROR(VLOOKUP(Z256,'P1'!$B:$AP,41,FALSE),"")</f>
        <v/>
      </c>
      <c r="AA257" s="239" t="str">
        <f>IFERROR(VLOOKUP(AA256,'P1'!$B:$AP,41,FALSE),"")</f>
        <v/>
      </c>
      <c r="AB257" s="239" t="str">
        <f>IFERROR(VLOOKUP(AB256,'P1'!$B:$AP,41,FALSE),"")</f>
        <v/>
      </c>
      <c r="AC257" s="239" t="str">
        <f>IFERROR(VLOOKUP(AC256,'P1'!$B:$AP,41,FALSE),"")</f>
        <v/>
      </c>
      <c r="AD257" s="239" t="str">
        <f>IFERROR(VLOOKUP(AD256,'P1'!$B:$AP,41,FALSE),"")</f>
        <v/>
      </c>
      <c r="AE257" s="239" t="str">
        <f>IFERROR(VLOOKUP(AE256,'P1'!$B:$AP,41,FALSE),"")</f>
        <v/>
      </c>
      <c r="AF257" s="239" t="str">
        <f>IFERROR(VLOOKUP(AF256,'P1'!$B:$AP,41,FALSE),"")</f>
        <v/>
      </c>
      <c r="AG257" s="239" t="str">
        <f>IFERROR(VLOOKUP(AG256,'P1'!$B:$AP,41,FALSE),"")</f>
        <v/>
      </c>
      <c r="AH257" s="239" t="str">
        <f>IFERROR(VLOOKUP(AH256,'P1'!$B:$AP,41,FALSE),"")</f>
        <v/>
      </c>
      <c r="AI257" s="239" t="str">
        <f>IFERROR(VLOOKUP(AI256,'P1'!$B:$AP,41,FALSE),"")</f>
        <v/>
      </c>
      <c r="AJ257" s="239" t="str">
        <f>IFERROR(VLOOKUP(AJ256,'P1'!$B:$AP,41,FALSE),"")</f>
        <v/>
      </c>
      <c r="AK257" s="239" t="str">
        <f>IFERROR(VLOOKUP(AK256,'P1'!$B:$AP,41,FALSE),"")</f>
        <v/>
      </c>
      <c r="AL257" s="239" t="str">
        <f>IFERROR(VLOOKUP(AL256,'P1'!$B:$AP,41,FALSE),"")</f>
        <v/>
      </c>
      <c r="AM257" s="239" t="str">
        <f>IFERROR(VLOOKUP(AM256,'P1'!$B:$AP,41,FALSE),"")</f>
        <v/>
      </c>
      <c r="AN257" s="588"/>
      <c r="AO257" s="564"/>
      <c r="AP257" s="592"/>
      <c r="AQ257" s="593"/>
      <c r="AR257" s="564"/>
      <c r="AU257" s="486" t="str">
        <f>IFERROR(IF($D256="□",ROUNDDOWN($AO256/$AK$7,1),ROUNDDOWN($AO256/$AK$9,1)),"")</f>
        <v/>
      </c>
      <c r="AV257" s="486" t="str">
        <f>IFERROR(IF($D256="□",ROUNDDOWN($AN256/$AO$7,1),ROUNDDOWN($AN256/$AO$9,1)),"")</f>
        <v/>
      </c>
      <c r="AX257" s="486" t="str">
        <f>IFERROR(IF($D256="□",(VLOOKUP(F256,'[8]ますた君 '!$C:$E,3,FALSE)/($AK$7*4)),(VLOOKUP(F256,'[8]ますた君 '!$C:$E,3,FALSE)/($AK$9*4))),"")</f>
        <v/>
      </c>
      <c r="AY257" s="486" t="str">
        <f>IFERROR(IF($D256="□",(VLOOKUP(F256,'[8]ますた君 '!$C:$E,3,FALSE)/$AO$7),(VLOOKUP(F256,'[8]ますた君 '!$C:$E,3,FALSE)/$AO$9)),"")</f>
        <v/>
      </c>
    </row>
    <row r="258" spans="1:51" ht="12" customHeight="1">
      <c r="A258" s="568"/>
      <c r="B258" s="571"/>
      <c r="C258" s="574"/>
      <c r="D258" s="577"/>
      <c r="E258" s="580"/>
      <c r="F258" s="585"/>
      <c r="G258" s="586"/>
      <c r="H258" s="241" t="s">
        <v>374</v>
      </c>
      <c r="I258" s="239" t="str">
        <f>IFERROR(VLOOKUP(I256,'P1'!$B:$AP,31,FALSE),"")</f>
        <v/>
      </c>
      <c r="J258" s="239" t="str">
        <f>IFERROR(VLOOKUP(J256,'P1'!$B:$AP,31,FALSE),"")</f>
        <v/>
      </c>
      <c r="K258" s="239" t="str">
        <f>IFERROR(VLOOKUP(K256,'P1'!$B:$AP,31,FALSE),"")</f>
        <v/>
      </c>
      <c r="L258" s="239" t="str">
        <f>IFERROR(VLOOKUP(L256,'P1'!$B:$AP,31,FALSE),"")</f>
        <v/>
      </c>
      <c r="M258" s="239" t="str">
        <f>IFERROR(VLOOKUP(M256,'P1'!$B:$AP,31,FALSE),"")</f>
        <v/>
      </c>
      <c r="N258" s="239" t="str">
        <f>IFERROR(VLOOKUP(N256,'P1'!$B:$AP,31,FALSE),"")</f>
        <v/>
      </c>
      <c r="O258" s="239" t="str">
        <f>IFERROR(VLOOKUP(O256,'P1'!$B:$AP,31,FALSE),"")</f>
        <v/>
      </c>
      <c r="P258" s="239" t="str">
        <f>IFERROR(VLOOKUP(P256,'P1'!$B:$AP,31,FALSE),"")</f>
        <v/>
      </c>
      <c r="Q258" s="239" t="str">
        <f>IFERROR(VLOOKUP(Q256,'P1'!$B:$AP,31,FALSE),"")</f>
        <v/>
      </c>
      <c r="R258" s="239" t="str">
        <f>IFERROR(VLOOKUP(R256,'P1'!$B:$AP,31,FALSE),"")</f>
        <v/>
      </c>
      <c r="S258" s="239" t="str">
        <f>IFERROR(VLOOKUP(S256,'P1'!$B:$AP,31,FALSE),"")</f>
        <v/>
      </c>
      <c r="T258" s="239" t="str">
        <f>IFERROR(VLOOKUP(T256,'P1'!$B:$AP,31,FALSE),"")</f>
        <v/>
      </c>
      <c r="U258" s="239" t="str">
        <f>IFERROR(VLOOKUP(U256,'P1'!$B:$AP,31,FALSE),"")</f>
        <v/>
      </c>
      <c r="V258" s="239" t="str">
        <f>IFERROR(VLOOKUP(V256,'P1'!$B:$AP,31,FALSE),"")</f>
        <v/>
      </c>
      <c r="W258" s="239" t="str">
        <f>IFERROR(VLOOKUP(W256,'P1'!$B:$AP,31,FALSE),"")</f>
        <v/>
      </c>
      <c r="X258" s="239" t="str">
        <f>IFERROR(VLOOKUP(X256,'P1'!$B:$AP,31,FALSE),"")</f>
        <v/>
      </c>
      <c r="Y258" s="239" t="str">
        <f>IFERROR(VLOOKUP(Y256,'P1'!$B:$AP,31,FALSE),"")</f>
        <v/>
      </c>
      <c r="Z258" s="239" t="str">
        <f>IFERROR(VLOOKUP(Z256,'P1'!$B:$AP,31,FALSE),"")</f>
        <v/>
      </c>
      <c r="AA258" s="239" t="str">
        <f>IFERROR(VLOOKUP(AA256,'P1'!$B:$AP,31,FALSE),"")</f>
        <v/>
      </c>
      <c r="AB258" s="239" t="str">
        <f>IFERROR(VLOOKUP(AB256,'P1'!$B:$AP,31,FALSE),"")</f>
        <v/>
      </c>
      <c r="AC258" s="239" t="str">
        <f>IFERROR(VLOOKUP(AC256,'P1'!$B:$AP,31,FALSE),"")</f>
        <v/>
      </c>
      <c r="AD258" s="239" t="str">
        <f>IFERROR(VLOOKUP(AD256,'P1'!$B:$AP,31,FALSE),"")</f>
        <v/>
      </c>
      <c r="AE258" s="239" t="str">
        <f>IFERROR(VLOOKUP(AE256,'P1'!$B:$AP,31,FALSE),"")</f>
        <v/>
      </c>
      <c r="AF258" s="239" t="str">
        <f>IFERROR(VLOOKUP(AF256,'P1'!$B:$AP,31,FALSE),"")</f>
        <v/>
      </c>
      <c r="AG258" s="239" t="str">
        <f>IFERROR(VLOOKUP(AG256,'P1'!$B:$AP,31,FALSE),"")</f>
        <v/>
      </c>
      <c r="AH258" s="239" t="str">
        <f>IFERROR(VLOOKUP(AH256,'P1'!$B:$AP,31,FALSE),"")</f>
        <v/>
      </c>
      <c r="AI258" s="239" t="str">
        <f>IFERROR(VLOOKUP(AI256,'P1'!$B:$AP,31,FALSE),"")</f>
        <v/>
      </c>
      <c r="AJ258" s="239" t="str">
        <f>IFERROR(VLOOKUP(AJ256,'P1'!$B:$AP,31,FALSE),"")</f>
        <v/>
      </c>
      <c r="AK258" s="239" t="str">
        <f>IFERROR(VLOOKUP(AK256,'P1'!$B:$AP,31,FALSE),"")</f>
        <v/>
      </c>
      <c r="AL258" s="239" t="str">
        <f>IFERROR(VLOOKUP(AL256,'P1'!$B:$AP,31,FALSE),"")</f>
        <v/>
      </c>
      <c r="AM258" s="239" t="str">
        <f>IFERROR(VLOOKUP(AM256,'P1'!$B:$AP,31,FALSE),"")</f>
        <v/>
      </c>
      <c r="AN258" s="589"/>
      <c r="AO258" s="565"/>
      <c r="AP258" s="594"/>
      <c r="AQ258" s="595"/>
      <c r="AR258" s="565"/>
      <c r="AU258" s="487"/>
      <c r="AV258" s="487"/>
      <c r="AX258" s="487"/>
      <c r="AY258" s="487"/>
    </row>
    <row r="259" spans="1:51" ht="12" customHeight="1">
      <c r="A259" s="566">
        <v>80</v>
      </c>
      <c r="B259" s="569"/>
      <c r="C259" s="572"/>
      <c r="D259" s="575" t="s">
        <v>243</v>
      </c>
      <c r="E259" s="578"/>
      <c r="F259" s="581"/>
      <c r="G259" s="582"/>
      <c r="H259" s="236" t="s">
        <v>368</v>
      </c>
      <c r="I259" s="483"/>
      <c r="J259" s="483"/>
      <c r="K259" s="483"/>
      <c r="L259" s="483"/>
      <c r="M259" s="483"/>
      <c r="N259" s="483"/>
      <c r="O259" s="483"/>
      <c r="P259" s="483"/>
      <c r="Q259" s="483"/>
      <c r="R259" s="483"/>
      <c r="S259" s="483"/>
      <c r="T259" s="483"/>
      <c r="U259" s="483"/>
      <c r="V259" s="483"/>
      <c r="W259" s="483"/>
      <c r="X259" s="483"/>
      <c r="Y259" s="483"/>
      <c r="Z259" s="483"/>
      <c r="AA259" s="483"/>
      <c r="AB259" s="483"/>
      <c r="AC259" s="483"/>
      <c r="AD259" s="483"/>
      <c r="AE259" s="483"/>
      <c r="AF259" s="483"/>
      <c r="AG259" s="483"/>
      <c r="AH259" s="483"/>
      <c r="AI259" s="483"/>
      <c r="AJ259" s="483"/>
      <c r="AK259" s="483"/>
      <c r="AL259" s="483"/>
      <c r="AM259" s="483"/>
      <c r="AN259" s="587">
        <f>+SUM(I260:AM261)</f>
        <v>0</v>
      </c>
      <c r="AO259" s="563">
        <f>IF($AN$4="４週",AN259/4,AN259/(DAY(EOMONTH($I$20,0))/7))</f>
        <v>0</v>
      </c>
      <c r="AP259" s="590"/>
      <c r="AQ259" s="591"/>
      <c r="AR259" s="563" t="str">
        <f>IF(AN248="４週",AU260,AV260)</f>
        <v/>
      </c>
      <c r="AU259" s="485" t="s">
        <v>369</v>
      </c>
      <c r="AV259" s="485" t="s">
        <v>370</v>
      </c>
      <c r="AX259" s="485" t="s">
        <v>371</v>
      </c>
      <c r="AY259" s="485" t="s">
        <v>372</v>
      </c>
    </row>
    <row r="260" spans="1:51" ht="12" customHeight="1">
      <c r="A260" s="567"/>
      <c r="B260" s="570"/>
      <c r="C260" s="573"/>
      <c r="D260" s="576"/>
      <c r="E260" s="579"/>
      <c r="F260" s="583"/>
      <c r="G260" s="584"/>
      <c r="H260" s="238" t="s">
        <v>373</v>
      </c>
      <c r="I260" s="239" t="str">
        <f>IFERROR(VLOOKUP(I259,'P1'!$B:$AP,41,FALSE),"")</f>
        <v/>
      </c>
      <c r="J260" s="239" t="str">
        <f>IFERROR(VLOOKUP(J259,'P1'!$B:$AP,41,FALSE),"")</f>
        <v/>
      </c>
      <c r="K260" s="239" t="str">
        <f>IFERROR(VLOOKUP(K259,'P1'!$B:$AP,41,FALSE),"")</f>
        <v/>
      </c>
      <c r="L260" s="239" t="str">
        <f>IFERROR(VLOOKUP(L259,'P1'!$B:$AP,41,FALSE),"")</f>
        <v/>
      </c>
      <c r="M260" s="239" t="str">
        <f>IFERROR(VLOOKUP(M259,'P1'!$B:$AP,41,FALSE),"")</f>
        <v/>
      </c>
      <c r="N260" s="239" t="str">
        <f>IFERROR(VLOOKUP(N259,'P1'!$B:$AP,41,FALSE),"")</f>
        <v/>
      </c>
      <c r="O260" s="239" t="str">
        <f>IFERROR(VLOOKUP(O259,'P1'!$B:$AP,41,FALSE),"")</f>
        <v/>
      </c>
      <c r="P260" s="239" t="str">
        <f>IFERROR(VLOOKUP(P259,'P1'!$B:$AP,41,FALSE),"")</f>
        <v/>
      </c>
      <c r="Q260" s="239" t="str">
        <f>IFERROR(VLOOKUP(Q259,'P1'!$B:$AP,41,FALSE),"")</f>
        <v/>
      </c>
      <c r="R260" s="239" t="str">
        <f>IFERROR(VLOOKUP(R259,'P1'!$B:$AP,41,FALSE),"")</f>
        <v/>
      </c>
      <c r="S260" s="239" t="str">
        <f>IFERROR(VLOOKUP(S259,'P1'!$B:$AP,41,FALSE),"")</f>
        <v/>
      </c>
      <c r="T260" s="239" t="str">
        <f>IFERROR(VLOOKUP(T259,'P1'!$B:$AP,41,FALSE),"")</f>
        <v/>
      </c>
      <c r="U260" s="239" t="str">
        <f>IFERROR(VLOOKUP(U259,'P1'!$B:$AP,41,FALSE),"")</f>
        <v/>
      </c>
      <c r="V260" s="239" t="str">
        <f>IFERROR(VLOOKUP(V259,'P1'!$B:$AP,41,FALSE),"")</f>
        <v/>
      </c>
      <c r="W260" s="239" t="str">
        <f>IFERROR(VLOOKUP(W259,'P1'!$B:$AP,41,FALSE),"")</f>
        <v/>
      </c>
      <c r="X260" s="239" t="str">
        <f>IFERROR(VLOOKUP(X259,'P1'!$B:$AP,41,FALSE),"")</f>
        <v/>
      </c>
      <c r="Y260" s="239" t="str">
        <f>IFERROR(VLOOKUP(Y259,'P1'!$B:$AP,41,FALSE),"")</f>
        <v/>
      </c>
      <c r="Z260" s="239" t="str">
        <f>IFERROR(VLOOKUP(Z259,'P1'!$B:$AP,41,FALSE),"")</f>
        <v/>
      </c>
      <c r="AA260" s="239" t="str">
        <f>IFERROR(VLOOKUP(AA259,'P1'!$B:$AP,41,FALSE),"")</f>
        <v/>
      </c>
      <c r="AB260" s="239" t="str">
        <f>IFERROR(VLOOKUP(AB259,'P1'!$B:$AP,41,FALSE),"")</f>
        <v/>
      </c>
      <c r="AC260" s="239" t="str">
        <f>IFERROR(VLOOKUP(AC259,'P1'!$B:$AP,41,FALSE),"")</f>
        <v/>
      </c>
      <c r="AD260" s="239" t="str">
        <f>IFERROR(VLOOKUP(AD259,'P1'!$B:$AP,41,FALSE),"")</f>
        <v/>
      </c>
      <c r="AE260" s="239" t="str">
        <f>IFERROR(VLOOKUP(AE259,'P1'!$B:$AP,41,FALSE),"")</f>
        <v/>
      </c>
      <c r="AF260" s="239" t="str">
        <f>IFERROR(VLOOKUP(AF259,'P1'!$B:$AP,41,FALSE),"")</f>
        <v/>
      </c>
      <c r="AG260" s="239" t="str">
        <f>IFERROR(VLOOKUP(AG259,'P1'!$B:$AP,41,FALSE),"")</f>
        <v/>
      </c>
      <c r="AH260" s="239" t="str">
        <f>IFERROR(VLOOKUP(AH259,'P1'!$B:$AP,41,FALSE),"")</f>
        <v/>
      </c>
      <c r="AI260" s="239" t="str">
        <f>IFERROR(VLOOKUP(AI259,'P1'!$B:$AP,41,FALSE),"")</f>
        <v/>
      </c>
      <c r="AJ260" s="239" t="str">
        <f>IFERROR(VLOOKUP(AJ259,'P1'!$B:$AP,41,FALSE),"")</f>
        <v/>
      </c>
      <c r="AK260" s="239" t="str">
        <f>IFERROR(VLOOKUP(AK259,'P1'!$B:$AP,41,FALSE),"")</f>
        <v/>
      </c>
      <c r="AL260" s="239" t="str">
        <f>IFERROR(VLOOKUP(AL259,'P1'!$B:$AP,41,FALSE),"")</f>
        <v/>
      </c>
      <c r="AM260" s="239" t="str">
        <f>IFERROR(VLOOKUP(AM259,'P1'!$B:$AP,41,FALSE),"")</f>
        <v/>
      </c>
      <c r="AN260" s="588"/>
      <c r="AO260" s="564"/>
      <c r="AP260" s="592"/>
      <c r="AQ260" s="593"/>
      <c r="AR260" s="564"/>
      <c r="AU260" s="486" t="str">
        <f>IFERROR(IF($D259="□",ROUNDDOWN($AO259/$AK$7,1),ROUNDDOWN($AO259/$AK$9,1)),"")</f>
        <v/>
      </c>
      <c r="AV260" s="486" t="str">
        <f>IFERROR(IF($D259="□",ROUNDDOWN($AN259/$AO$7,1),ROUNDDOWN($AN259/$AO$9,1)),"")</f>
        <v/>
      </c>
      <c r="AX260" s="486" t="str">
        <f>IFERROR(IF($D259="□",(VLOOKUP(F259,'[8]ますた君 '!$C:$E,3,FALSE)/($AK$7*4)),(VLOOKUP(F259,'[8]ますた君 '!$C:$E,3,FALSE)/($AK$9*4))),"")</f>
        <v/>
      </c>
      <c r="AY260" s="486" t="str">
        <f>IFERROR(IF($D259="□",(VLOOKUP(F259,'[8]ますた君 '!$C:$E,3,FALSE)/$AO$7),(VLOOKUP(F259,'[8]ますた君 '!$C:$E,3,FALSE)/$AO$9)),"")</f>
        <v/>
      </c>
    </row>
    <row r="261" spans="1:51" ht="12" customHeight="1">
      <c r="A261" s="568"/>
      <c r="B261" s="571"/>
      <c r="C261" s="574"/>
      <c r="D261" s="577"/>
      <c r="E261" s="580"/>
      <c r="F261" s="585"/>
      <c r="G261" s="586"/>
      <c r="H261" s="241" t="s">
        <v>374</v>
      </c>
      <c r="I261" s="239" t="str">
        <f>IFERROR(VLOOKUP(I259,'P1'!$B:$AP,31,FALSE),"")</f>
        <v/>
      </c>
      <c r="J261" s="239" t="str">
        <f>IFERROR(VLOOKUP(J259,'P1'!$B:$AP,31,FALSE),"")</f>
        <v/>
      </c>
      <c r="K261" s="239" t="str">
        <f>IFERROR(VLOOKUP(K259,'P1'!$B:$AP,31,FALSE),"")</f>
        <v/>
      </c>
      <c r="L261" s="239" t="str">
        <f>IFERROR(VLOOKUP(L259,'P1'!$B:$AP,31,FALSE),"")</f>
        <v/>
      </c>
      <c r="M261" s="239" t="str">
        <f>IFERROR(VLOOKUP(M259,'P1'!$B:$AP,31,FALSE),"")</f>
        <v/>
      </c>
      <c r="N261" s="239" t="str">
        <f>IFERROR(VLOOKUP(N259,'P1'!$B:$AP,31,FALSE),"")</f>
        <v/>
      </c>
      <c r="O261" s="239" t="str">
        <f>IFERROR(VLOOKUP(O259,'P1'!$B:$AP,31,FALSE),"")</f>
        <v/>
      </c>
      <c r="P261" s="239" t="str">
        <f>IFERROR(VLOOKUP(P259,'P1'!$B:$AP,31,FALSE),"")</f>
        <v/>
      </c>
      <c r="Q261" s="239" t="str">
        <f>IFERROR(VLOOKUP(Q259,'P1'!$B:$AP,31,FALSE),"")</f>
        <v/>
      </c>
      <c r="R261" s="239" t="str">
        <f>IFERROR(VLOOKUP(R259,'P1'!$B:$AP,31,FALSE),"")</f>
        <v/>
      </c>
      <c r="S261" s="239" t="str">
        <f>IFERROR(VLOOKUP(S259,'P1'!$B:$AP,31,FALSE),"")</f>
        <v/>
      </c>
      <c r="T261" s="239" t="str">
        <f>IFERROR(VLOOKUP(T259,'P1'!$B:$AP,31,FALSE),"")</f>
        <v/>
      </c>
      <c r="U261" s="239" t="str">
        <f>IFERROR(VLOOKUP(U259,'P1'!$B:$AP,31,FALSE),"")</f>
        <v/>
      </c>
      <c r="V261" s="239" t="str">
        <f>IFERROR(VLOOKUP(V259,'P1'!$B:$AP,31,FALSE),"")</f>
        <v/>
      </c>
      <c r="W261" s="239" t="str">
        <f>IFERROR(VLOOKUP(W259,'P1'!$B:$AP,31,FALSE),"")</f>
        <v/>
      </c>
      <c r="X261" s="239" t="str">
        <f>IFERROR(VLOOKUP(X259,'P1'!$B:$AP,31,FALSE),"")</f>
        <v/>
      </c>
      <c r="Y261" s="239" t="str">
        <f>IFERROR(VLOOKUP(Y259,'P1'!$B:$AP,31,FALSE),"")</f>
        <v/>
      </c>
      <c r="Z261" s="239" t="str">
        <f>IFERROR(VLOOKUP(Z259,'P1'!$B:$AP,31,FALSE),"")</f>
        <v/>
      </c>
      <c r="AA261" s="239" t="str">
        <f>IFERROR(VLOOKUP(AA259,'P1'!$B:$AP,31,FALSE),"")</f>
        <v/>
      </c>
      <c r="AB261" s="239" t="str">
        <f>IFERROR(VLOOKUP(AB259,'P1'!$B:$AP,31,FALSE),"")</f>
        <v/>
      </c>
      <c r="AC261" s="239" t="str">
        <f>IFERROR(VLOOKUP(AC259,'P1'!$B:$AP,31,FALSE),"")</f>
        <v/>
      </c>
      <c r="AD261" s="239" t="str">
        <f>IFERROR(VLOOKUP(AD259,'P1'!$B:$AP,31,FALSE),"")</f>
        <v/>
      </c>
      <c r="AE261" s="239" t="str">
        <f>IFERROR(VLOOKUP(AE259,'P1'!$B:$AP,31,FALSE),"")</f>
        <v/>
      </c>
      <c r="AF261" s="239" t="str">
        <f>IFERROR(VLOOKUP(AF259,'P1'!$B:$AP,31,FALSE),"")</f>
        <v/>
      </c>
      <c r="AG261" s="239" t="str">
        <f>IFERROR(VLOOKUP(AG259,'P1'!$B:$AP,31,FALSE),"")</f>
        <v/>
      </c>
      <c r="AH261" s="239" t="str">
        <f>IFERROR(VLOOKUP(AH259,'P1'!$B:$AP,31,FALSE),"")</f>
        <v/>
      </c>
      <c r="AI261" s="239" t="str">
        <f>IFERROR(VLOOKUP(AI259,'P1'!$B:$AP,31,FALSE),"")</f>
        <v/>
      </c>
      <c r="AJ261" s="239" t="str">
        <f>IFERROR(VLOOKUP(AJ259,'P1'!$B:$AP,31,FALSE),"")</f>
        <v/>
      </c>
      <c r="AK261" s="239" t="str">
        <f>IFERROR(VLOOKUP(AK259,'P1'!$B:$AP,31,FALSE),"")</f>
        <v/>
      </c>
      <c r="AL261" s="239" t="str">
        <f>IFERROR(VLOOKUP(AL259,'P1'!$B:$AP,31,FALSE),"")</f>
        <v/>
      </c>
      <c r="AM261" s="239" t="str">
        <f>IFERROR(VLOOKUP(AM259,'P1'!$B:$AP,31,FALSE),"")</f>
        <v/>
      </c>
      <c r="AN261" s="589"/>
      <c r="AO261" s="565"/>
      <c r="AP261" s="594"/>
      <c r="AQ261" s="595"/>
      <c r="AR261" s="565"/>
      <c r="AU261" s="487"/>
      <c r="AV261" s="487"/>
      <c r="AX261" s="487"/>
      <c r="AY261" s="487"/>
    </row>
    <row r="262" spans="1:51" ht="12" customHeight="1">
      <c r="A262" s="566">
        <v>81</v>
      </c>
      <c r="B262" s="569"/>
      <c r="C262" s="572"/>
      <c r="D262" s="575" t="s">
        <v>243</v>
      </c>
      <c r="E262" s="578"/>
      <c r="F262" s="581"/>
      <c r="G262" s="582"/>
      <c r="H262" s="236" t="s">
        <v>368</v>
      </c>
      <c r="I262" s="483"/>
      <c r="J262" s="483"/>
      <c r="K262" s="483"/>
      <c r="L262" s="483"/>
      <c r="M262" s="483"/>
      <c r="N262" s="483"/>
      <c r="O262" s="483"/>
      <c r="P262" s="483"/>
      <c r="Q262" s="483"/>
      <c r="R262" s="483"/>
      <c r="S262" s="483"/>
      <c r="T262" s="483"/>
      <c r="U262" s="483"/>
      <c r="V262" s="483"/>
      <c r="W262" s="483"/>
      <c r="X262" s="483"/>
      <c r="Y262" s="483"/>
      <c r="Z262" s="483"/>
      <c r="AA262" s="483"/>
      <c r="AB262" s="483"/>
      <c r="AC262" s="483"/>
      <c r="AD262" s="483"/>
      <c r="AE262" s="483"/>
      <c r="AF262" s="483"/>
      <c r="AG262" s="483"/>
      <c r="AH262" s="483"/>
      <c r="AI262" s="483"/>
      <c r="AJ262" s="483"/>
      <c r="AK262" s="483"/>
      <c r="AL262" s="483"/>
      <c r="AM262" s="483"/>
      <c r="AN262" s="587">
        <f>+SUM(I263:AM264)</f>
        <v>0</v>
      </c>
      <c r="AO262" s="563">
        <f>IF($AN$4="４週",AN262/4,AN262/(DAY(EOMONTH($I$20,0))/7))</f>
        <v>0</v>
      </c>
      <c r="AP262" s="590"/>
      <c r="AQ262" s="591"/>
      <c r="AR262" s="563" t="str">
        <f>IF(AN244="４週",AU263,AV263)</f>
        <v/>
      </c>
      <c r="AS262" s="205"/>
      <c r="AU262" s="485" t="s">
        <v>369</v>
      </c>
      <c r="AV262" s="485" t="s">
        <v>370</v>
      </c>
      <c r="AX262" s="485" t="s">
        <v>371</v>
      </c>
      <c r="AY262" s="485" t="s">
        <v>372</v>
      </c>
    </row>
    <row r="263" spans="1:51" ht="12" customHeight="1">
      <c r="A263" s="567"/>
      <c r="B263" s="570"/>
      <c r="C263" s="573"/>
      <c r="D263" s="576"/>
      <c r="E263" s="579"/>
      <c r="F263" s="583"/>
      <c r="G263" s="584"/>
      <c r="H263" s="238" t="s">
        <v>373</v>
      </c>
      <c r="I263" s="239" t="str">
        <f>IFERROR(VLOOKUP(I262,'P1'!$B:$AP,41,FALSE),"")</f>
        <v/>
      </c>
      <c r="J263" s="239" t="str">
        <f>IFERROR(VLOOKUP(J262,'P1'!$B:$AP,41,FALSE),"")</f>
        <v/>
      </c>
      <c r="K263" s="239" t="str">
        <f>IFERROR(VLOOKUP(K262,'P1'!$B:$AP,41,FALSE),"")</f>
        <v/>
      </c>
      <c r="L263" s="239" t="str">
        <f>IFERROR(VLOOKUP(L262,'P1'!$B:$AP,41,FALSE),"")</f>
        <v/>
      </c>
      <c r="M263" s="239" t="str">
        <f>IFERROR(VLOOKUP(M262,'P1'!$B:$AP,41,FALSE),"")</f>
        <v/>
      </c>
      <c r="N263" s="239" t="str">
        <f>IFERROR(VLOOKUP(N262,'P1'!$B:$AP,41,FALSE),"")</f>
        <v/>
      </c>
      <c r="O263" s="239" t="str">
        <f>IFERROR(VLOOKUP(O262,'P1'!$B:$AP,41,FALSE),"")</f>
        <v/>
      </c>
      <c r="P263" s="239" t="str">
        <f>IFERROR(VLOOKUP(P262,'P1'!$B:$AP,41,FALSE),"")</f>
        <v/>
      </c>
      <c r="Q263" s="239" t="str">
        <f>IFERROR(VLOOKUP(Q262,'P1'!$B:$AP,41,FALSE),"")</f>
        <v/>
      </c>
      <c r="R263" s="239" t="str">
        <f>IFERROR(VLOOKUP(R262,'P1'!$B:$AP,41,FALSE),"")</f>
        <v/>
      </c>
      <c r="S263" s="239" t="str">
        <f>IFERROR(VLOOKUP(S262,'P1'!$B:$AP,41,FALSE),"")</f>
        <v/>
      </c>
      <c r="T263" s="239" t="str">
        <f>IFERROR(VLOOKUP(T262,'P1'!$B:$AP,41,FALSE),"")</f>
        <v/>
      </c>
      <c r="U263" s="239" t="str">
        <f>IFERROR(VLOOKUP(U262,'P1'!$B:$AP,41,FALSE),"")</f>
        <v/>
      </c>
      <c r="V263" s="239" t="str">
        <f>IFERROR(VLOOKUP(V262,'P1'!$B:$AP,41,FALSE),"")</f>
        <v/>
      </c>
      <c r="W263" s="239" t="str">
        <f>IFERROR(VLOOKUP(W262,'P1'!$B:$AP,41,FALSE),"")</f>
        <v/>
      </c>
      <c r="X263" s="239" t="str">
        <f>IFERROR(VLOOKUP(X262,'P1'!$B:$AP,41,FALSE),"")</f>
        <v/>
      </c>
      <c r="Y263" s="239" t="str">
        <f>IFERROR(VLOOKUP(Y262,'P1'!$B:$AP,41,FALSE),"")</f>
        <v/>
      </c>
      <c r="Z263" s="239" t="str">
        <f>IFERROR(VLOOKUP(Z262,'P1'!$B:$AP,41,FALSE),"")</f>
        <v/>
      </c>
      <c r="AA263" s="239" t="str">
        <f>IFERROR(VLOOKUP(AA262,'P1'!$B:$AP,41,FALSE),"")</f>
        <v/>
      </c>
      <c r="AB263" s="239" t="str">
        <f>IFERROR(VLOOKUP(AB262,'P1'!$B:$AP,41,FALSE),"")</f>
        <v/>
      </c>
      <c r="AC263" s="239" t="str">
        <f>IFERROR(VLOOKUP(AC262,'P1'!$B:$AP,41,FALSE),"")</f>
        <v/>
      </c>
      <c r="AD263" s="239" t="str">
        <f>IFERROR(VLOOKUP(AD262,'P1'!$B:$AP,41,FALSE),"")</f>
        <v/>
      </c>
      <c r="AE263" s="239" t="str">
        <f>IFERROR(VLOOKUP(AE262,'P1'!$B:$AP,41,FALSE),"")</f>
        <v/>
      </c>
      <c r="AF263" s="239" t="str">
        <f>IFERROR(VLOOKUP(AF262,'P1'!$B:$AP,41,FALSE),"")</f>
        <v/>
      </c>
      <c r="AG263" s="239" t="str">
        <f>IFERROR(VLOOKUP(AG262,'P1'!$B:$AP,41,FALSE),"")</f>
        <v/>
      </c>
      <c r="AH263" s="239" t="str">
        <f>IFERROR(VLOOKUP(AH262,'P1'!$B:$AP,41,FALSE),"")</f>
        <v/>
      </c>
      <c r="AI263" s="239" t="str">
        <f>IFERROR(VLOOKUP(AI262,'P1'!$B:$AP,41,FALSE),"")</f>
        <v/>
      </c>
      <c r="AJ263" s="239" t="str">
        <f>IFERROR(VLOOKUP(AJ262,'P1'!$B:$AP,41,FALSE),"")</f>
        <v/>
      </c>
      <c r="AK263" s="239" t="str">
        <f>IFERROR(VLOOKUP(AK262,'P1'!$B:$AP,41,FALSE),"")</f>
        <v/>
      </c>
      <c r="AL263" s="239" t="str">
        <f>IFERROR(VLOOKUP(AL262,'P1'!$B:$AP,41,FALSE),"")</f>
        <v/>
      </c>
      <c r="AM263" s="239" t="str">
        <f>IFERROR(VLOOKUP(AM262,'P1'!$B:$AP,41,FALSE),"")</f>
        <v/>
      </c>
      <c r="AN263" s="588"/>
      <c r="AO263" s="564"/>
      <c r="AP263" s="592"/>
      <c r="AQ263" s="593"/>
      <c r="AR263" s="564"/>
      <c r="AS263" s="205"/>
      <c r="AU263" s="486" t="str">
        <f>IFERROR(IF($D262="□",ROUNDDOWN($AO262/$AK$7,1),ROUNDDOWN($AO262/$AK$9,1)),"")</f>
        <v/>
      </c>
      <c r="AV263" s="486" t="str">
        <f>IFERROR(IF($D262="□",ROUNDDOWN($AN262/$AO$7,1),ROUNDDOWN($AN262/$AO$9,1)),"")</f>
        <v/>
      </c>
      <c r="AX263" s="486" t="str">
        <f>IFERROR(IF($D262="□",(VLOOKUP(F262,'[8]ますた君 '!$C:$E,3,FALSE)/($AK$7*4)),(VLOOKUP(F262,'[8]ますた君 '!$C:$E,3,FALSE)/($AK$9*4))),"")</f>
        <v/>
      </c>
      <c r="AY263" s="486" t="str">
        <f>IFERROR(IF($D262="□",(VLOOKUP(F262,'[8]ますた君 '!$C:$E,3,FALSE)/$AO$7),(VLOOKUP(F262,'[8]ますた君 '!$C:$E,3,FALSE)/$AO$9)),"")</f>
        <v/>
      </c>
    </row>
    <row r="264" spans="1:51" ht="12" customHeight="1">
      <c r="A264" s="568"/>
      <c r="B264" s="571"/>
      <c r="C264" s="574"/>
      <c r="D264" s="577"/>
      <c r="E264" s="580"/>
      <c r="F264" s="585"/>
      <c r="G264" s="586"/>
      <c r="H264" s="241" t="s">
        <v>374</v>
      </c>
      <c r="I264" s="239" t="str">
        <f>IFERROR(VLOOKUP(I262,'P1'!$B:$AP,31,FALSE),"")</f>
        <v/>
      </c>
      <c r="J264" s="239" t="str">
        <f>IFERROR(VLOOKUP(J262,'P1'!$B:$AP,31,FALSE),"")</f>
        <v/>
      </c>
      <c r="K264" s="239" t="str">
        <f>IFERROR(VLOOKUP(K262,'P1'!$B:$AP,31,FALSE),"")</f>
        <v/>
      </c>
      <c r="L264" s="239" t="str">
        <f>IFERROR(VLOOKUP(L262,'P1'!$B:$AP,31,FALSE),"")</f>
        <v/>
      </c>
      <c r="M264" s="239" t="str">
        <f>IFERROR(VLOOKUP(M262,'P1'!$B:$AP,31,FALSE),"")</f>
        <v/>
      </c>
      <c r="N264" s="239" t="str">
        <f>IFERROR(VLOOKUP(N262,'P1'!$B:$AP,31,FALSE),"")</f>
        <v/>
      </c>
      <c r="O264" s="239" t="str">
        <f>IFERROR(VLOOKUP(O262,'P1'!$B:$AP,31,FALSE),"")</f>
        <v/>
      </c>
      <c r="P264" s="239" t="str">
        <f>IFERROR(VLOOKUP(P262,'P1'!$B:$AP,31,FALSE),"")</f>
        <v/>
      </c>
      <c r="Q264" s="239" t="str">
        <f>IFERROR(VLOOKUP(Q262,'P1'!$B:$AP,31,FALSE),"")</f>
        <v/>
      </c>
      <c r="R264" s="239" t="str">
        <f>IFERROR(VLOOKUP(R262,'P1'!$B:$AP,31,FALSE),"")</f>
        <v/>
      </c>
      <c r="S264" s="239" t="str">
        <f>IFERROR(VLOOKUP(S262,'P1'!$B:$AP,31,FALSE),"")</f>
        <v/>
      </c>
      <c r="T264" s="239" t="str">
        <f>IFERROR(VLOOKUP(T262,'P1'!$B:$AP,31,FALSE),"")</f>
        <v/>
      </c>
      <c r="U264" s="239" t="str">
        <f>IFERROR(VLOOKUP(U262,'P1'!$B:$AP,31,FALSE),"")</f>
        <v/>
      </c>
      <c r="V264" s="239" t="str">
        <f>IFERROR(VLOOKUP(V262,'P1'!$B:$AP,31,FALSE),"")</f>
        <v/>
      </c>
      <c r="W264" s="239" t="str">
        <f>IFERROR(VLOOKUP(W262,'P1'!$B:$AP,31,FALSE),"")</f>
        <v/>
      </c>
      <c r="X264" s="239" t="str">
        <f>IFERROR(VLOOKUP(X262,'P1'!$B:$AP,31,FALSE),"")</f>
        <v/>
      </c>
      <c r="Y264" s="239" t="str">
        <f>IFERROR(VLOOKUP(Y262,'P1'!$B:$AP,31,FALSE),"")</f>
        <v/>
      </c>
      <c r="Z264" s="239" t="str">
        <f>IFERROR(VLOOKUP(Z262,'P1'!$B:$AP,31,FALSE),"")</f>
        <v/>
      </c>
      <c r="AA264" s="239" t="str">
        <f>IFERROR(VLOOKUP(AA262,'P1'!$B:$AP,31,FALSE),"")</f>
        <v/>
      </c>
      <c r="AB264" s="239" t="str">
        <f>IFERROR(VLOOKUP(AB262,'P1'!$B:$AP,31,FALSE),"")</f>
        <v/>
      </c>
      <c r="AC264" s="239" t="str">
        <f>IFERROR(VLOOKUP(AC262,'P1'!$B:$AP,31,FALSE),"")</f>
        <v/>
      </c>
      <c r="AD264" s="239" t="str">
        <f>IFERROR(VLOOKUP(AD262,'P1'!$B:$AP,31,FALSE),"")</f>
        <v/>
      </c>
      <c r="AE264" s="239" t="str">
        <f>IFERROR(VLOOKUP(AE262,'P1'!$B:$AP,31,FALSE),"")</f>
        <v/>
      </c>
      <c r="AF264" s="239" t="str">
        <f>IFERROR(VLOOKUP(AF262,'P1'!$B:$AP,31,FALSE),"")</f>
        <v/>
      </c>
      <c r="AG264" s="239" t="str">
        <f>IFERROR(VLOOKUP(AG262,'P1'!$B:$AP,31,FALSE),"")</f>
        <v/>
      </c>
      <c r="AH264" s="239" t="str">
        <f>IFERROR(VLOOKUP(AH262,'P1'!$B:$AP,31,FALSE),"")</f>
        <v/>
      </c>
      <c r="AI264" s="239" t="str">
        <f>IFERROR(VLOOKUP(AI262,'P1'!$B:$AP,31,FALSE),"")</f>
        <v/>
      </c>
      <c r="AJ264" s="239" t="str">
        <f>IFERROR(VLOOKUP(AJ262,'P1'!$B:$AP,31,FALSE),"")</f>
        <v/>
      </c>
      <c r="AK264" s="239" t="str">
        <f>IFERROR(VLOOKUP(AK262,'P1'!$B:$AP,31,FALSE),"")</f>
        <v/>
      </c>
      <c r="AL264" s="239" t="str">
        <f>IFERROR(VLOOKUP(AL262,'P1'!$B:$AP,31,FALSE),"")</f>
        <v/>
      </c>
      <c r="AM264" s="239" t="str">
        <f>IFERROR(VLOOKUP(AM262,'P1'!$B:$AP,31,FALSE),"")</f>
        <v/>
      </c>
      <c r="AN264" s="589"/>
      <c r="AO264" s="565"/>
      <c r="AP264" s="594"/>
      <c r="AQ264" s="595"/>
      <c r="AR264" s="565"/>
      <c r="AU264" s="487"/>
      <c r="AV264" s="487"/>
      <c r="AX264" s="487"/>
      <c r="AY264" s="487"/>
    </row>
    <row r="265" spans="1:51" ht="12" customHeight="1">
      <c r="A265" s="566">
        <v>82</v>
      </c>
      <c r="B265" s="569"/>
      <c r="C265" s="572"/>
      <c r="D265" s="575" t="s">
        <v>243</v>
      </c>
      <c r="E265" s="578"/>
      <c r="F265" s="581"/>
      <c r="G265" s="582"/>
      <c r="H265" s="236" t="s">
        <v>368</v>
      </c>
      <c r="I265" s="483"/>
      <c r="J265" s="483"/>
      <c r="K265" s="483"/>
      <c r="L265" s="483"/>
      <c r="M265" s="483"/>
      <c r="N265" s="483"/>
      <c r="O265" s="483"/>
      <c r="P265" s="483"/>
      <c r="Q265" s="483"/>
      <c r="R265" s="483"/>
      <c r="S265" s="483"/>
      <c r="T265" s="483"/>
      <c r="U265" s="483"/>
      <c r="V265" s="483"/>
      <c r="W265" s="483"/>
      <c r="X265" s="483"/>
      <c r="Y265" s="483"/>
      <c r="Z265" s="483"/>
      <c r="AA265" s="483"/>
      <c r="AB265" s="483"/>
      <c r="AC265" s="483"/>
      <c r="AD265" s="483"/>
      <c r="AE265" s="483"/>
      <c r="AF265" s="483"/>
      <c r="AG265" s="483"/>
      <c r="AH265" s="483"/>
      <c r="AI265" s="483"/>
      <c r="AJ265" s="483"/>
      <c r="AK265" s="483"/>
      <c r="AL265" s="483"/>
      <c r="AM265" s="483"/>
      <c r="AN265" s="587">
        <f>+SUM(I266:AM267)</f>
        <v>0</v>
      </c>
      <c r="AO265" s="563">
        <f>IF($AN$4="４週",AN265/4,AN265/(DAY(EOMONTH($I$20,0))/7))</f>
        <v>0</v>
      </c>
      <c r="AP265" s="590"/>
      <c r="AQ265" s="591"/>
      <c r="AR265" s="563" t="str">
        <f>IF(AN247="４週",AU266,AV266)</f>
        <v/>
      </c>
      <c r="AU265" s="485" t="s">
        <v>369</v>
      </c>
      <c r="AV265" s="485" t="s">
        <v>370</v>
      </c>
      <c r="AX265" s="485" t="s">
        <v>371</v>
      </c>
      <c r="AY265" s="485" t="s">
        <v>372</v>
      </c>
    </row>
    <row r="266" spans="1:51" ht="12" customHeight="1">
      <c r="A266" s="567"/>
      <c r="B266" s="570"/>
      <c r="C266" s="573"/>
      <c r="D266" s="576"/>
      <c r="E266" s="579"/>
      <c r="F266" s="583"/>
      <c r="G266" s="584"/>
      <c r="H266" s="238" t="s">
        <v>373</v>
      </c>
      <c r="I266" s="239" t="str">
        <f>IFERROR(VLOOKUP(I265,'P1'!$B:$AP,41,FALSE),"")</f>
        <v/>
      </c>
      <c r="J266" s="239" t="str">
        <f>IFERROR(VLOOKUP(J265,'P1'!$B:$AP,41,FALSE),"")</f>
        <v/>
      </c>
      <c r="K266" s="239" t="str">
        <f>IFERROR(VLOOKUP(K265,'P1'!$B:$AP,41,FALSE),"")</f>
        <v/>
      </c>
      <c r="L266" s="239" t="str">
        <f>IFERROR(VLOOKUP(L265,'P1'!$B:$AP,41,FALSE),"")</f>
        <v/>
      </c>
      <c r="M266" s="239" t="str">
        <f>IFERROR(VLOOKUP(M265,'P1'!$B:$AP,41,FALSE),"")</f>
        <v/>
      </c>
      <c r="N266" s="239" t="str">
        <f>IFERROR(VLOOKUP(N265,'P1'!$B:$AP,41,FALSE),"")</f>
        <v/>
      </c>
      <c r="O266" s="239" t="str">
        <f>IFERROR(VLOOKUP(O265,'P1'!$B:$AP,41,FALSE),"")</f>
        <v/>
      </c>
      <c r="P266" s="239" t="str">
        <f>IFERROR(VLOOKUP(P265,'P1'!$B:$AP,41,FALSE),"")</f>
        <v/>
      </c>
      <c r="Q266" s="239" t="str">
        <f>IFERROR(VLOOKUP(Q265,'P1'!$B:$AP,41,FALSE),"")</f>
        <v/>
      </c>
      <c r="R266" s="239" t="str">
        <f>IFERROR(VLOOKUP(R265,'P1'!$B:$AP,41,FALSE),"")</f>
        <v/>
      </c>
      <c r="S266" s="239" t="str">
        <f>IFERROR(VLOOKUP(S265,'P1'!$B:$AP,41,FALSE),"")</f>
        <v/>
      </c>
      <c r="T266" s="239" t="str">
        <f>IFERROR(VLOOKUP(T265,'P1'!$B:$AP,41,FALSE),"")</f>
        <v/>
      </c>
      <c r="U266" s="239" t="str">
        <f>IFERROR(VLOOKUP(U265,'P1'!$B:$AP,41,FALSE),"")</f>
        <v/>
      </c>
      <c r="V266" s="239" t="str">
        <f>IFERROR(VLOOKUP(V265,'P1'!$B:$AP,41,FALSE),"")</f>
        <v/>
      </c>
      <c r="W266" s="239" t="str">
        <f>IFERROR(VLOOKUP(W265,'P1'!$B:$AP,41,FALSE),"")</f>
        <v/>
      </c>
      <c r="X266" s="239" t="str">
        <f>IFERROR(VLOOKUP(X265,'P1'!$B:$AP,41,FALSE),"")</f>
        <v/>
      </c>
      <c r="Y266" s="239" t="str">
        <f>IFERROR(VLOOKUP(Y265,'P1'!$B:$AP,41,FALSE),"")</f>
        <v/>
      </c>
      <c r="Z266" s="239" t="str">
        <f>IFERROR(VLOOKUP(Z265,'P1'!$B:$AP,41,FALSE),"")</f>
        <v/>
      </c>
      <c r="AA266" s="239" t="str">
        <f>IFERROR(VLOOKUP(AA265,'P1'!$B:$AP,41,FALSE),"")</f>
        <v/>
      </c>
      <c r="AB266" s="239" t="str">
        <f>IFERROR(VLOOKUP(AB265,'P1'!$B:$AP,41,FALSE),"")</f>
        <v/>
      </c>
      <c r="AC266" s="239" t="str">
        <f>IFERROR(VLOOKUP(AC265,'P1'!$B:$AP,41,FALSE),"")</f>
        <v/>
      </c>
      <c r="AD266" s="239" t="str">
        <f>IFERROR(VLOOKUP(AD265,'P1'!$B:$AP,41,FALSE),"")</f>
        <v/>
      </c>
      <c r="AE266" s="239" t="str">
        <f>IFERROR(VLOOKUP(AE265,'P1'!$B:$AP,41,FALSE),"")</f>
        <v/>
      </c>
      <c r="AF266" s="239" t="str">
        <f>IFERROR(VLOOKUP(AF265,'P1'!$B:$AP,41,FALSE),"")</f>
        <v/>
      </c>
      <c r="AG266" s="239" t="str">
        <f>IFERROR(VLOOKUP(AG265,'P1'!$B:$AP,41,FALSE),"")</f>
        <v/>
      </c>
      <c r="AH266" s="239" t="str">
        <f>IFERROR(VLOOKUP(AH265,'P1'!$B:$AP,41,FALSE),"")</f>
        <v/>
      </c>
      <c r="AI266" s="239" t="str">
        <f>IFERROR(VLOOKUP(AI265,'P1'!$B:$AP,41,FALSE),"")</f>
        <v/>
      </c>
      <c r="AJ266" s="239" t="str">
        <f>IFERROR(VLOOKUP(AJ265,'P1'!$B:$AP,41,FALSE),"")</f>
        <v/>
      </c>
      <c r="AK266" s="239" t="str">
        <f>IFERROR(VLOOKUP(AK265,'P1'!$B:$AP,41,FALSE),"")</f>
        <v/>
      </c>
      <c r="AL266" s="239" t="str">
        <f>IFERROR(VLOOKUP(AL265,'P1'!$B:$AP,41,FALSE),"")</f>
        <v/>
      </c>
      <c r="AM266" s="239" t="str">
        <f>IFERROR(VLOOKUP(AM265,'P1'!$B:$AP,41,FALSE),"")</f>
        <v/>
      </c>
      <c r="AN266" s="588"/>
      <c r="AO266" s="564"/>
      <c r="AP266" s="592"/>
      <c r="AQ266" s="593"/>
      <c r="AR266" s="564"/>
      <c r="AS266" s="205"/>
      <c r="AU266" s="486" t="str">
        <f>IFERROR(IF($D265="□",ROUNDDOWN($AO265/$AK$7,1),ROUNDDOWN($AO265/$AK$9,1)),"")</f>
        <v/>
      </c>
      <c r="AV266" s="486" t="str">
        <f>IFERROR(IF($D265="□",ROUNDDOWN($AN265/$AO$7,1),ROUNDDOWN($AN265/$AO$9,1)),"")</f>
        <v/>
      </c>
      <c r="AX266" s="486" t="str">
        <f>IFERROR(IF($D265="□",(VLOOKUP(F265,'[8]ますた君 '!$C:$E,3,FALSE)/($AK$7*4)),(VLOOKUP(F265,'[8]ますた君 '!$C:$E,3,FALSE)/($AK$9*4))),"")</f>
        <v/>
      </c>
      <c r="AY266" s="486" t="str">
        <f>IFERROR(IF($D265="□",(VLOOKUP(F265,'[8]ますた君 '!$C:$E,3,FALSE)/$AO$7),(VLOOKUP(F265,'[8]ますた君 '!$C:$E,3,FALSE)/$AO$9)),"")</f>
        <v/>
      </c>
    </row>
    <row r="267" spans="1:51" ht="12" customHeight="1">
      <c r="A267" s="568"/>
      <c r="B267" s="571"/>
      <c r="C267" s="574"/>
      <c r="D267" s="577"/>
      <c r="E267" s="580"/>
      <c r="F267" s="585"/>
      <c r="G267" s="586"/>
      <c r="H267" s="241" t="s">
        <v>374</v>
      </c>
      <c r="I267" s="239" t="str">
        <f>IFERROR(VLOOKUP(I265,'P1'!$B:$AP,31,FALSE),"")</f>
        <v/>
      </c>
      <c r="J267" s="239" t="str">
        <f>IFERROR(VLOOKUP(J265,'P1'!$B:$AP,31,FALSE),"")</f>
        <v/>
      </c>
      <c r="K267" s="239" t="str">
        <f>IFERROR(VLOOKUP(K265,'P1'!$B:$AP,31,FALSE),"")</f>
        <v/>
      </c>
      <c r="L267" s="239" t="str">
        <f>IFERROR(VLOOKUP(L265,'P1'!$B:$AP,31,FALSE),"")</f>
        <v/>
      </c>
      <c r="M267" s="239" t="str">
        <f>IFERROR(VLOOKUP(M265,'P1'!$B:$AP,31,FALSE),"")</f>
        <v/>
      </c>
      <c r="N267" s="239" t="str">
        <f>IFERROR(VLOOKUP(N265,'P1'!$B:$AP,31,FALSE),"")</f>
        <v/>
      </c>
      <c r="O267" s="239" t="str">
        <f>IFERROR(VLOOKUP(O265,'P1'!$B:$AP,31,FALSE),"")</f>
        <v/>
      </c>
      <c r="P267" s="239" t="str">
        <f>IFERROR(VLOOKUP(P265,'P1'!$B:$AP,31,FALSE),"")</f>
        <v/>
      </c>
      <c r="Q267" s="239" t="str">
        <f>IFERROR(VLOOKUP(Q265,'P1'!$B:$AP,31,FALSE),"")</f>
        <v/>
      </c>
      <c r="R267" s="239" t="str">
        <f>IFERROR(VLOOKUP(R265,'P1'!$B:$AP,31,FALSE),"")</f>
        <v/>
      </c>
      <c r="S267" s="239" t="str">
        <f>IFERROR(VLOOKUP(S265,'P1'!$B:$AP,31,FALSE),"")</f>
        <v/>
      </c>
      <c r="T267" s="239" t="str">
        <f>IFERROR(VLOOKUP(T265,'P1'!$B:$AP,31,FALSE),"")</f>
        <v/>
      </c>
      <c r="U267" s="239" t="str">
        <f>IFERROR(VLOOKUP(U265,'P1'!$B:$AP,31,FALSE),"")</f>
        <v/>
      </c>
      <c r="V267" s="239" t="str">
        <f>IFERROR(VLOOKUP(V265,'P1'!$B:$AP,31,FALSE),"")</f>
        <v/>
      </c>
      <c r="W267" s="239" t="str">
        <f>IFERROR(VLOOKUP(W265,'P1'!$B:$AP,31,FALSE),"")</f>
        <v/>
      </c>
      <c r="X267" s="239" t="str">
        <f>IFERROR(VLOOKUP(X265,'P1'!$B:$AP,31,FALSE),"")</f>
        <v/>
      </c>
      <c r="Y267" s="239" t="str">
        <f>IFERROR(VLOOKUP(Y265,'P1'!$B:$AP,31,FALSE),"")</f>
        <v/>
      </c>
      <c r="Z267" s="239" t="str">
        <f>IFERROR(VLOOKUP(Z265,'P1'!$B:$AP,31,FALSE),"")</f>
        <v/>
      </c>
      <c r="AA267" s="239" t="str">
        <f>IFERROR(VLOOKUP(AA265,'P1'!$B:$AP,31,FALSE),"")</f>
        <v/>
      </c>
      <c r="AB267" s="239" t="str">
        <f>IFERROR(VLOOKUP(AB265,'P1'!$B:$AP,31,FALSE),"")</f>
        <v/>
      </c>
      <c r="AC267" s="239" t="str">
        <f>IFERROR(VLOOKUP(AC265,'P1'!$B:$AP,31,FALSE),"")</f>
        <v/>
      </c>
      <c r="AD267" s="239" t="str">
        <f>IFERROR(VLOOKUP(AD265,'P1'!$B:$AP,31,FALSE),"")</f>
        <v/>
      </c>
      <c r="AE267" s="239" t="str">
        <f>IFERROR(VLOOKUP(AE265,'P1'!$B:$AP,31,FALSE),"")</f>
        <v/>
      </c>
      <c r="AF267" s="239" t="str">
        <f>IFERROR(VLOOKUP(AF265,'P1'!$B:$AP,31,FALSE),"")</f>
        <v/>
      </c>
      <c r="AG267" s="239" t="str">
        <f>IFERROR(VLOOKUP(AG265,'P1'!$B:$AP,31,FALSE),"")</f>
        <v/>
      </c>
      <c r="AH267" s="239" t="str">
        <f>IFERROR(VLOOKUP(AH265,'P1'!$B:$AP,31,FALSE),"")</f>
        <v/>
      </c>
      <c r="AI267" s="239" t="str">
        <f>IFERROR(VLOOKUP(AI265,'P1'!$B:$AP,31,FALSE),"")</f>
        <v/>
      </c>
      <c r="AJ267" s="239" t="str">
        <f>IFERROR(VLOOKUP(AJ265,'P1'!$B:$AP,31,FALSE),"")</f>
        <v/>
      </c>
      <c r="AK267" s="239" t="str">
        <f>IFERROR(VLOOKUP(AK265,'P1'!$B:$AP,31,FALSE),"")</f>
        <v/>
      </c>
      <c r="AL267" s="239" t="str">
        <f>IFERROR(VLOOKUP(AL265,'P1'!$B:$AP,31,FALSE),"")</f>
        <v/>
      </c>
      <c r="AM267" s="239" t="str">
        <f>IFERROR(VLOOKUP(AM265,'P1'!$B:$AP,31,FALSE),"")</f>
        <v/>
      </c>
      <c r="AN267" s="589"/>
      <c r="AO267" s="565"/>
      <c r="AP267" s="594"/>
      <c r="AQ267" s="595"/>
      <c r="AR267" s="565"/>
      <c r="AS267" s="205"/>
      <c r="AU267" s="487"/>
      <c r="AV267" s="487"/>
      <c r="AX267" s="487"/>
      <c r="AY267" s="487"/>
    </row>
    <row r="268" spans="1:51" ht="12" customHeight="1">
      <c r="A268" s="566">
        <v>83</v>
      </c>
      <c r="B268" s="569"/>
      <c r="C268" s="572"/>
      <c r="D268" s="575" t="s">
        <v>243</v>
      </c>
      <c r="E268" s="578"/>
      <c r="F268" s="581"/>
      <c r="G268" s="582"/>
      <c r="H268" s="236" t="s">
        <v>368</v>
      </c>
      <c r="I268" s="483"/>
      <c r="J268" s="483"/>
      <c r="K268" s="483"/>
      <c r="L268" s="483"/>
      <c r="M268" s="483"/>
      <c r="N268" s="483"/>
      <c r="O268" s="483"/>
      <c r="P268" s="483"/>
      <c r="Q268" s="483"/>
      <c r="R268" s="483"/>
      <c r="S268" s="483"/>
      <c r="T268" s="483"/>
      <c r="U268" s="483"/>
      <c r="V268" s="483"/>
      <c r="W268" s="483"/>
      <c r="X268" s="483"/>
      <c r="Y268" s="483"/>
      <c r="Z268" s="483"/>
      <c r="AA268" s="483"/>
      <c r="AB268" s="483"/>
      <c r="AC268" s="483"/>
      <c r="AD268" s="483"/>
      <c r="AE268" s="483"/>
      <c r="AF268" s="483"/>
      <c r="AG268" s="483"/>
      <c r="AH268" s="483"/>
      <c r="AI268" s="483"/>
      <c r="AJ268" s="483"/>
      <c r="AK268" s="483"/>
      <c r="AL268" s="483"/>
      <c r="AM268" s="483"/>
      <c r="AN268" s="587">
        <f>+SUM(I269:AM270)</f>
        <v>0</v>
      </c>
      <c r="AO268" s="563">
        <f>IF($AN$4="４週",AN268/4,AN268/(DAY(EOMONTH($I$20,0))/7))</f>
        <v>0</v>
      </c>
      <c r="AP268" s="590"/>
      <c r="AQ268" s="591"/>
      <c r="AR268" s="563" t="str">
        <f>IF(AN257="４週",AU269,AV269)</f>
        <v/>
      </c>
      <c r="AS268" s="205"/>
      <c r="AU268" s="485" t="s">
        <v>369</v>
      </c>
      <c r="AV268" s="485" t="s">
        <v>370</v>
      </c>
      <c r="AX268" s="485" t="s">
        <v>371</v>
      </c>
      <c r="AY268" s="485" t="s">
        <v>372</v>
      </c>
    </row>
    <row r="269" spans="1:51" ht="12" customHeight="1">
      <c r="A269" s="567"/>
      <c r="B269" s="570"/>
      <c r="C269" s="573"/>
      <c r="D269" s="576"/>
      <c r="E269" s="579"/>
      <c r="F269" s="583"/>
      <c r="G269" s="584"/>
      <c r="H269" s="238" t="s">
        <v>373</v>
      </c>
      <c r="I269" s="239" t="str">
        <f>IFERROR(VLOOKUP(I268,'P1'!$B:$AP,41,FALSE),"")</f>
        <v/>
      </c>
      <c r="J269" s="239" t="str">
        <f>IFERROR(VLOOKUP(J268,'P1'!$B:$AP,41,FALSE),"")</f>
        <v/>
      </c>
      <c r="K269" s="239" t="str">
        <f>IFERROR(VLOOKUP(K268,'P1'!$B:$AP,41,FALSE),"")</f>
        <v/>
      </c>
      <c r="L269" s="239" t="str">
        <f>IFERROR(VLOOKUP(L268,'P1'!$B:$AP,41,FALSE),"")</f>
        <v/>
      </c>
      <c r="M269" s="239" t="str">
        <f>IFERROR(VLOOKUP(M268,'P1'!$B:$AP,41,FALSE),"")</f>
        <v/>
      </c>
      <c r="N269" s="239" t="str">
        <f>IFERROR(VLOOKUP(N268,'P1'!$B:$AP,41,FALSE),"")</f>
        <v/>
      </c>
      <c r="O269" s="239" t="str">
        <f>IFERROR(VLOOKUP(O268,'P1'!$B:$AP,41,FALSE),"")</f>
        <v/>
      </c>
      <c r="P269" s="239" t="str">
        <f>IFERROR(VLOOKUP(P268,'P1'!$B:$AP,41,FALSE),"")</f>
        <v/>
      </c>
      <c r="Q269" s="239" t="str">
        <f>IFERROR(VLOOKUP(Q268,'P1'!$B:$AP,41,FALSE),"")</f>
        <v/>
      </c>
      <c r="R269" s="239" t="str">
        <f>IFERROR(VLOOKUP(R268,'P1'!$B:$AP,41,FALSE),"")</f>
        <v/>
      </c>
      <c r="S269" s="239" t="str">
        <f>IFERROR(VLOOKUP(S268,'P1'!$B:$AP,41,FALSE),"")</f>
        <v/>
      </c>
      <c r="T269" s="239" t="str">
        <f>IFERROR(VLOOKUP(T268,'P1'!$B:$AP,41,FALSE),"")</f>
        <v/>
      </c>
      <c r="U269" s="239" t="str">
        <f>IFERROR(VLOOKUP(U268,'P1'!$B:$AP,41,FALSE),"")</f>
        <v/>
      </c>
      <c r="V269" s="239" t="str">
        <f>IFERROR(VLOOKUP(V268,'P1'!$B:$AP,41,FALSE),"")</f>
        <v/>
      </c>
      <c r="W269" s="239" t="str">
        <f>IFERROR(VLOOKUP(W268,'P1'!$B:$AP,41,FALSE),"")</f>
        <v/>
      </c>
      <c r="X269" s="239" t="str">
        <f>IFERROR(VLOOKUP(X268,'P1'!$B:$AP,41,FALSE),"")</f>
        <v/>
      </c>
      <c r="Y269" s="239" t="str">
        <f>IFERROR(VLOOKUP(Y268,'P1'!$B:$AP,41,FALSE),"")</f>
        <v/>
      </c>
      <c r="Z269" s="239" t="str">
        <f>IFERROR(VLOOKUP(Z268,'P1'!$B:$AP,41,FALSE),"")</f>
        <v/>
      </c>
      <c r="AA269" s="239" t="str">
        <f>IFERROR(VLOOKUP(AA268,'P1'!$B:$AP,41,FALSE),"")</f>
        <v/>
      </c>
      <c r="AB269" s="239" t="str">
        <f>IFERROR(VLOOKUP(AB268,'P1'!$B:$AP,41,FALSE),"")</f>
        <v/>
      </c>
      <c r="AC269" s="239" t="str">
        <f>IFERROR(VLOOKUP(AC268,'P1'!$B:$AP,41,FALSE),"")</f>
        <v/>
      </c>
      <c r="AD269" s="239" t="str">
        <f>IFERROR(VLOOKUP(AD268,'P1'!$B:$AP,41,FALSE),"")</f>
        <v/>
      </c>
      <c r="AE269" s="239" t="str">
        <f>IFERROR(VLOOKUP(AE268,'P1'!$B:$AP,41,FALSE),"")</f>
        <v/>
      </c>
      <c r="AF269" s="239" t="str">
        <f>IFERROR(VLOOKUP(AF268,'P1'!$B:$AP,41,FALSE),"")</f>
        <v/>
      </c>
      <c r="AG269" s="239" t="str">
        <f>IFERROR(VLOOKUP(AG268,'P1'!$B:$AP,41,FALSE),"")</f>
        <v/>
      </c>
      <c r="AH269" s="239" t="str">
        <f>IFERROR(VLOOKUP(AH268,'P1'!$B:$AP,41,FALSE),"")</f>
        <v/>
      </c>
      <c r="AI269" s="239" t="str">
        <f>IFERROR(VLOOKUP(AI268,'P1'!$B:$AP,41,FALSE),"")</f>
        <v/>
      </c>
      <c r="AJ269" s="239" t="str">
        <f>IFERROR(VLOOKUP(AJ268,'P1'!$B:$AP,41,FALSE),"")</f>
        <v/>
      </c>
      <c r="AK269" s="239" t="str">
        <f>IFERROR(VLOOKUP(AK268,'P1'!$B:$AP,41,FALSE),"")</f>
        <v/>
      </c>
      <c r="AL269" s="239" t="str">
        <f>IFERROR(VLOOKUP(AL268,'P1'!$B:$AP,41,FALSE),"")</f>
        <v/>
      </c>
      <c r="AM269" s="239" t="str">
        <f>IFERROR(VLOOKUP(AM268,'P1'!$B:$AP,41,FALSE),"")</f>
        <v/>
      </c>
      <c r="AN269" s="588"/>
      <c r="AO269" s="564"/>
      <c r="AP269" s="592"/>
      <c r="AQ269" s="593"/>
      <c r="AR269" s="564"/>
      <c r="AS269" s="205"/>
      <c r="AU269" s="486" t="str">
        <f>IFERROR(IF($D268="□",ROUNDDOWN($AO268/$AK$7,1),ROUNDDOWN($AO268/$AK$9,1)),"")</f>
        <v/>
      </c>
      <c r="AV269" s="486" t="str">
        <f>IFERROR(IF($D268="□",ROUNDDOWN($AN268/$AO$7,1),ROUNDDOWN($AN268/$AO$9,1)),"")</f>
        <v/>
      </c>
      <c r="AX269" s="486" t="str">
        <f>IFERROR(IF($D268="□",(VLOOKUP(F268,'[8]ますた君 '!$C:$E,3,FALSE)/($AK$7*4)),(VLOOKUP(F268,'[8]ますた君 '!$C:$E,3,FALSE)/($AK$9*4))),"")</f>
        <v/>
      </c>
      <c r="AY269" s="486" t="str">
        <f>IFERROR(IF($D268="□",(VLOOKUP(F268,'[8]ますた君 '!$C:$E,3,FALSE)/$AO$7),(VLOOKUP(F268,'[8]ますた君 '!$C:$E,3,FALSE)/$AO$9)),"")</f>
        <v/>
      </c>
    </row>
    <row r="270" spans="1:51" ht="12" customHeight="1">
      <c r="A270" s="568"/>
      <c r="B270" s="571"/>
      <c r="C270" s="574"/>
      <c r="D270" s="577"/>
      <c r="E270" s="580"/>
      <c r="F270" s="585"/>
      <c r="G270" s="586"/>
      <c r="H270" s="241" t="s">
        <v>374</v>
      </c>
      <c r="I270" s="239" t="str">
        <f>IFERROR(VLOOKUP(I268,'P1'!$B:$AP,31,FALSE),"")</f>
        <v/>
      </c>
      <c r="J270" s="239" t="str">
        <f>IFERROR(VLOOKUP(J268,'P1'!$B:$AP,31,FALSE),"")</f>
        <v/>
      </c>
      <c r="K270" s="239" t="str">
        <f>IFERROR(VLOOKUP(K268,'P1'!$B:$AP,31,FALSE),"")</f>
        <v/>
      </c>
      <c r="L270" s="239" t="str">
        <f>IFERROR(VLOOKUP(L268,'P1'!$B:$AP,31,FALSE),"")</f>
        <v/>
      </c>
      <c r="M270" s="239" t="str">
        <f>IFERROR(VLOOKUP(M268,'P1'!$B:$AP,31,FALSE),"")</f>
        <v/>
      </c>
      <c r="N270" s="239" t="str">
        <f>IFERROR(VLOOKUP(N268,'P1'!$B:$AP,31,FALSE),"")</f>
        <v/>
      </c>
      <c r="O270" s="239" t="str">
        <f>IFERROR(VLOOKUP(O268,'P1'!$B:$AP,31,FALSE),"")</f>
        <v/>
      </c>
      <c r="P270" s="239" t="str">
        <f>IFERROR(VLOOKUP(P268,'P1'!$B:$AP,31,FALSE),"")</f>
        <v/>
      </c>
      <c r="Q270" s="239" t="str">
        <f>IFERROR(VLOOKUP(Q268,'P1'!$B:$AP,31,FALSE),"")</f>
        <v/>
      </c>
      <c r="R270" s="239" t="str">
        <f>IFERROR(VLOOKUP(R268,'P1'!$B:$AP,31,FALSE),"")</f>
        <v/>
      </c>
      <c r="S270" s="239" t="str">
        <f>IFERROR(VLOOKUP(S268,'P1'!$B:$AP,31,FALSE),"")</f>
        <v/>
      </c>
      <c r="T270" s="239" t="str">
        <f>IFERROR(VLOOKUP(T268,'P1'!$B:$AP,31,FALSE),"")</f>
        <v/>
      </c>
      <c r="U270" s="239" t="str">
        <f>IFERROR(VLOOKUP(U268,'P1'!$B:$AP,31,FALSE),"")</f>
        <v/>
      </c>
      <c r="V270" s="239" t="str">
        <f>IFERROR(VLOOKUP(V268,'P1'!$B:$AP,31,FALSE),"")</f>
        <v/>
      </c>
      <c r="W270" s="239" t="str">
        <f>IFERROR(VLOOKUP(W268,'P1'!$B:$AP,31,FALSE),"")</f>
        <v/>
      </c>
      <c r="X270" s="239" t="str">
        <f>IFERROR(VLOOKUP(X268,'P1'!$B:$AP,31,FALSE),"")</f>
        <v/>
      </c>
      <c r="Y270" s="239" t="str">
        <f>IFERROR(VLOOKUP(Y268,'P1'!$B:$AP,31,FALSE),"")</f>
        <v/>
      </c>
      <c r="Z270" s="239" t="str">
        <f>IFERROR(VLOOKUP(Z268,'P1'!$B:$AP,31,FALSE),"")</f>
        <v/>
      </c>
      <c r="AA270" s="239" t="str">
        <f>IFERROR(VLOOKUP(AA268,'P1'!$B:$AP,31,FALSE),"")</f>
        <v/>
      </c>
      <c r="AB270" s="239" t="str">
        <f>IFERROR(VLOOKUP(AB268,'P1'!$B:$AP,31,FALSE),"")</f>
        <v/>
      </c>
      <c r="AC270" s="239" t="str">
        <f>IFERROR(VLOOKUP(AC268,'P1'!$B:$AP,31,FALSE),"")</f>
        <v/>
      </c>
      <c r="AD270" s="239" t="str">
        <f>IFERROR(VLOOKUP(AD268,'P1'!$B:$AP,31,FALSE),"")</f>
        <v/>
      </c>
      <c r="AE270" s="239" t="str">
        <f>IFERROR(VLOOKUP(AE268,'P1'!$B:$AP,31,FALSE),"")</f>
        <v/>
      </c>
      <c r="AF270" s="239" t="str">
        <f>IFERROR(VLOOKUP(AF268,'P1'!$B:$AP,31,FALSE),"")</f>
        <v/>
      </c>
      <c r="AG270" s="239" t="str">
        <f>IFERROR(VLOOKUP(AG268,'P1'!$B:$AP,31,FALSE),"")</f>
        <v/>
      </c>
      <c r="AH270" s="239" t="str">
        <f>IFERROR(VLOOKUP(AH268,'P1'!$B:$AP,31,FALSE),"")</f>
        <v/>
      </c>
      <c r="AI270" s="239" t="str">
        <f>IFERROR(VLOOKUP(AI268,'P1'!$B:$AP,31,FALSE),"")</f>
        <v/>
      </c>
      <c r="AJ270" s="239" t="str">
        <f>IFERROR(VLOOKUP(AJ268,'P1'!$B:$AP,31,FALSE),"")</f>
        <v/>
      </c>
      <c r="AK270" s="239" t="str">
        <f>IFERROR(VLOOKUP(AK268,'P1'!$B:$AP,31,FALSE),"")</f>
        <v/>
      </c>
      <c r="AL270" s="239" t="str">
        <f>IFERROR(VLOOKUP(AL268,'P1'!$B:$AP,31,FALSE),"")</f>
        <v/>
      </c>
      <c r="AM270" s="239" t="str">
        <f>IFERROR(VLOOKUP(AM268,'P1'!$B:$AP,31,FALSE),"")</f>
        <v/>
      </c>
      <c r="AN270" s="589"/>
      <c r="AO270" s="565"/>
      <c r="AP270" s="594"/>
      <c r="AQ270" s="595"/>
      <c r="AR270" s="565"/>
      <c r="AS270" s="205"/>
      <c r="AU270" s="487"/>
      <c r="AV270" s="487"/>
      <c r="AX270" s="487"/>
      <c r="AY270" s="487"/>
    </row>
    <row r="271" spans="1:51" ht="12" customHeight="1">
      <c r="A271" s="566">
        <v>84</v>
      </c>
      <c r="B271" s="569"/>
      <c r="C271" s="572"/>
      <c r="D271" s="575" t="s">
        <v>243</v>
      </c>
      <c r="E271" s="578"/>
      <c r="F271" s="581"/>
      <c r="G271" s="582"/>
      <c r="H271" s="236" t="s">
        <v>368</v>
      </c>
      <c r="I271" s="483"/>
      <c r="J271" s="483"/>
      <c r="K271" s="483"/>
      <c r="L271" s="483"/>
      <c r="M271" s="483"/>
      <c r="N271" s="483"/>
      <c r="O271" s="483"/>
      <c r="P271" s="483"/>
      <c r="Q271" s="483"/>
      <c r="R271" s="483"/>
      <c r="S271" s="483"/>
      <c r="T271" s="483"/>
      <c r="U271" s="483"/>
      <c r="V271" s="483"/>
      <c r="W271" s="483"/>
      <c r="X271" s="483"/>
      <c r="Y271" s="483"/>
      <c r="Z271" s="483"/>
      <c r="AA271" s="483"/>
      <c r="AB271" s="483"/>
      <c r="AC271" s="483"/>
      <c r="AD271" s="483"/>
      <c r="AE271" s="483"/>
      <c r="AF271" s="483"/>
      <c r="AG271" s="483"/>
      <c r="AH271" s="483"/>
      <c r="AI271" s="483"/>
      <c r="AJ271" s="483"/>
      <c r="AK271" s="483"/>
      <c r="AL271" s="483"/>
      <c r="AM271" s="483"/>
      <c r="AN271" s="587">
        <f>+SUM(I272:AM273)</f>
        <v>0</v>
      </c>
      <c r="AO271" s="563">
        <f>IF($AN$4="４週",AN271/4,AN271/(DAY(EOMONTH($I$20,0))/7))</f>
        <v>0</v>
      </c>
      <c r="AP271" s="590"/>
      <c r="AQ271" s="591"/>
      <c r="AR271" s="563" t="str">
        <f>IF(AN260="４週",AU272,AV272)</f>
        <v/>
      </c>
      <c r="AU271" s="485" t="s">
        <v>369</v>
      </c>
      <c r="AV271" s="485" t="s">
        <v>370</v>
      </c>
      <c r="AX271" s="485" t="s">
        <v>371</v>
      </c>
      <c r="AY271" s="485" t="s">
        <v>372</v>
      </c>
    </row>
    <row r="272" spans="1:51" ht="12" customHeight="1">
      <c r="A272" s="567"/>
      <c r="B272" s="570"/>
      <c r="C272" s="573"/>
      <c r="D272" s="576"/>
      <c r="E272" s="579"/>
      <c r="F272" s="583"/>
      <c r="G272" s="584"/>
      <c r="H272" s="238" t="s">
        <v>373</v>
      </c>
      <c r="I272" s="239" t="str">
        <f>IFERROR(VLOOKUP(I271,'P1'!$B:$AP,41,FALSE),"")</f>
        <v/>
      </c>
      <c r="J272" s="243" t="str">
        <f>IFERROR(VLOOKUP(J271,'P1'!$B:$AP,41,FALSE),"")</f>
        <v/>
      </c>
      <c r="K272" s="239" t="str">
        <f>IFERROR(VLOOKUP(K271,'P1'!$B:$AP,41,FALSE),"")</f>
        <v/>
      </c>
      <c r="L272" s="239" t="str">
        <f>IFERROR(VLOOKUP(L271,'P1'!$B:$AP,41,FALSE),"")</f>
        <v/>
      </c>
      <c r="M272" s="239" t="str">
        <f>IFERROR(VLOOKUP(M271,'P1'!$B:$AP,41,FALSE),"")</f>
        <v/>
      </c>
      <c r="N272" s="239" t="str">
        <f>IFERROR(VLOOKUP(N271,'P1'!$B:$AP,41,FALSE),"")</f>
        <v/>
      </c>
      <c r="O272" s="239" t="str">
        <f>IFERROR(VLOOKUP(O271,'P1'!$B:$AP,41,FALSE),"")</f>
        <v/>
      </c>
      <c r="P272" s="239" t="str">
        <f>IFERROR(VLOOKUP(P271,'P1'!$B:$AP,41,FALSE),"")</f>
        <v/>
      </c>
      <c r="Q272" s="239" t="str">
        <f>IFERROR(VLOOKUP(Q271,'P1'!$B:$AP,41,FALSE),"")</f>
        <v/>
      </c>
      <c r="R272" s="239" t="str">
        <f>IFERROR(VLOOKUP(R271,'P1'!$B:$AP,41,FALSE),"")</f>
        <v/>
      </c>
      <c r="S272" s="239" t="str">
        <f>IFERROR(VLOOKUP(S271,'P1'!$B:$AP,41,FALSE),"")</f>
        <v/>
      </c>
      <c r="T272" s="239" t="str">
        <f>IFERROR(VLOOKUP(T271,'P1'!$B:$AP,41,FALSE),"")</f>
        <v/>
      </c>
      <c r="U272" s="239" t="str">
        <f>IFERROR(VLOOKUP(U271,'P1'!$B:$AP,41,FALSE),"")</f>
        <v/>
      </c>
      <c r="V272" s="239" t="str">
        <f>IFERROR(VLOOKUP(V271,'P1'!$B:$AP,41,FALSE),"")</f>
        <v/>
      </c>
      <c r="W272" s="239" t="str">
        <f>IFERROR(VLOOKUP(W271,'P1'!$B:$AP,41,FALSE),"")</f>
        <v/>
      </c>
      <c r="X272" s="239" t="str">
        <f>IFERROR(VLOOKUP(X271,'P1'!$B:$AP,41,FALSE),"")</f>
        <v/>
      </c>
      <c r="Y272" s="239" t="str">
        <f>IFERROR(VLOOKUP(Y271,'P1'!$B:$AP,41,FALSE),"")</f>
        <v/>
      </c>
      <c r="Z272" s="239" t="str">
        <f>IFERROR(VLOOKUP(Z271,'P1'!$B:$AP,41,FALSE),"")</f>
        <v/>
      </c>
      <c r="AA272" s="239" t="str">
        <f>IFERROR(VLOOKUP(AA271,'P1'!$B:$AP,41,FALSE),"")</f>
        <v/>
      </c>
      <c r="AB272" s="239" t="str">
        <f>IFERROR(VLOOKUP(AB271,'P1'!$B:$AP,41,FALSE),"")</f>
        <v/>
      </c>
      <c r="AC272" s="239" t="str">
        <f>IFERROR(VLOOKUP(AC271,'P1'!$B:$AP,41,FALSE),"")</f>
        <v/>
      </c>
      <c r="AD272" s="239" t="str">
        <f>IFERROR(VLOOKUP(AD271,'P1'!$B:$AP,41,FALSE),"")</f>
        <v/>
      </c>
      <c r="AE272" s="239" t="str">
        <f>IFERROR(VLOOKUP(AE271,'P1'!$B:$AP,41,FALSE),"")</f>
        <v/>
      </c>
      <c r="AF272" s="239" t="str">
        <f>IFERROR(VLOOKUP(AF271,'P1'!$B:$AP,41,FALSE),"")</f>
        <v/>
      </c>
      <c r="AG272" s="239" t="str">
        <f>IFERROR(VLOOKUP(AG271,'P1'!$B:$AP,41,FALSE),"")</f>
        <v/>
      </c>
      <c r="AH272" s="239" t="str">
        <f>IFERROR(VLOOKUP(AH271,'P1'!$B:$AP,41,FALSE),"")</f>
        <v/>
      </c>
      <c r="AI272" s="239" t="str">
        <f>IFERROR(VLOOKUP(AI271,'P1'!$B:$AP,41,FALSE),"")</f>
        <v/>
      </c>
      <c r="AJ272" s="239" t="str">
        <f>IFERROR(VLOOKUP(AJ271,'P1'!$B:$AP,41,FALSE),"")</f>
        <v/>
      </c>
      <c r="AK272" s="239" t="str">
        <f>IFERROR(VLOOKUP(AK271,'P1'!$B:$AP,41,FALSE),"")</f>
        <v/>
      </c>
      <c r="AL272" s="239" t="str">
        <f>IFERROR(VLOOKUP(AL271,'P1'!$B:$AP,41,FALSE),"")</f>
        <v/>
      </c>
      <c r="AM272" s="239" t="str">
        <f>IFERROR(VLOOKUP(AM271,'P1'!$B:$AP,41,FALSE),"")</f>
        <v/>
      </c>
      <c r="AN272" s="588"/>
      <c r="AO272" s="564"/>
      <c r="AP272" s="592"/>
      <c r="AQ272" s="593"/>
      <c r="AR272" s="564"/>
      <c r="AU272" s="486" t="str">
        <f>IFERROR(IF($D271="□",ROUNDDOWN($AO271/$AK$7,1),ROUNDDOWN($AO271/$AK$9,1)),"")</f>
        <v/>
      </c>
      <c r="AV272" s="486" t="str">
        <f>IFERROR(IF($D271="□",ROUNDDOWN($AN271/$AO$7,1),ROUNDDOWN($AN271/$AO$9,1)),"")</f>
        <v/>
      </c>
      <c r="AX272" s="486" t="str">
        <f>IFERROR(IF($D271="□",(VLOOKUP(F271,'[8]ますた君 '!$C:$E,3,FALSE)/($AK$7*4)),(VLOOKUP(F271,'[8]ますた君 '!$C:$E,3,FALSE)/($AK$9*4))),"")</f>
        <v/>
      </c>
      <c r="AY272" s="486" t="str">
        <f>IFERROR(IF($D271="□",(VLOOKUP(F271,'[8]ますた君 '!$C:$E,3,FALSE)/$AO$7),(VLOOKUP(F271,'[8]ますた君 '!$C:$E,3,FALSE)/$AO$9)),"")</f>
        <v/>
      </c>
    </row>
    <row r="273" spans="1:51" ht="12" customHeight="1">
      <c r="A273" s="568"/>
      <c r="B273" s="571"/>
      <c r="C273" s="574"/>
      <c r="D273" s="577"/>
      <c r="E273" s="580"/>
      <c r="F273" s="585"/>
      <c r="G273" s="586"/>
      <c r="H273" s="241" t="s">
        <v>374</v>
      </c>
      <c r="I273" s="239" t="str">
        <f>IFERROR(VLOOKUP(I271,'P1'!$B:$AP,31,FALSE),"")</f>
        <v/>
      </c>
      <c r="J273" s="239" t="str">
        <f>IFERROR(VLOOKUP(J271,'P1'!$B:$AP,31,FALSE),"")</f>
        <v/>
      </c>
      <c r="K273" s="239" t="str">
        <f>IFERROR(VLOOKUP(K271,'P1'!$B:$AP,31,FALSE),"")</f>
        <v/>
      </c>
      <c r="L273" s="239" t="str">
        <f>IFERROR(VLOOKUP(L271,'P1'!$B:$AP,31,FALSE),"")</f>
        <v/>
      </c>
      <c r="M273" s="239" t="str">
        <f>IFERROR(VLOOKUP(M271,'P1'!$B:$AP,31,FALSE),"")</f>
        <v/>
      </c>
      <c r="N273" s="239" t="str">
        <f>IFERROR(VLOOKUP(N271,'P1'!$B:$AP,31,FALSE),"")</f>
        <v/>
      </c>
      <c r="O273" s="239" t="str">
        <f>IFERROR(VLOOKUP(O271,'P1'!$B:$AP,31,FALSE),"")</f>
        <v/>
      </c>
      <c r="P273" s="239" t="str">
        <f>IFERROR(VLOOKUP(P271,'P1'!$B:$AP,31,FALSE),"")</f>
        <v/>
      </c>
      <c r="Q273" s="239" t="str">
        <f>IFERROR(VLOOKUP(Q271,'P1'!$B:$AP,31,FALSE),"")</f>
        <v/>
      </c>
      <c r="R273" s="239" t="str">
        <f>IFERROR(VLOOKUP(R271,'P1'!$B:$AP,31,FALSE),"")</f>
        <v/>
      </c>
      <c r="S273" s="239" t="str">
        <f>IFERROR(VLOOKUP(S271,'P1'!$B:$AP,31,FALSE),"")</f>
        <v/>
      </c>
      <c r="T273" s="239" t="str">
        <f>IFERROR(VLOOKUP(T271,'P1'!$B:$AP,31,FALSE),"")</f>
        <v/>
      </c>
      <c r="U273" s="239" t="str">
        <f>IFERROR(VLOOKUP(U271,'P1'!$B:$AP,31,FALSE),"")</f>
        <v/>
      </c>
      <c r="V273" s="239" t="str">
        <f>IFERROR(VLOOKUP(V271,'P1'!$B:$AP,31,FALSE),"")</f>
        <v/>
      </c>
      <c r="W273" s="239" t="str">
        <f>IFERROR(VLOOKUP(W271,'P1'!$B:$AP,31,FALSE),"")</f>
        <v/>
      </c>
      <c r="X273" s="239" t="str">
        <f>IFERROR(VLOOKUP(X271,'P1'!$B:$AP,31,FALSE),"")</f>
        <v/>
      </c>
      <c r="Y273" s="239" t="str">
        <f>IFERROR(VLOOKUP(Y271,'P1'!$B:$AP,31,FALSE),"")</f>
        <v/>
      </c>
      <c r="Z273" s="239" t="str">
        <f>IFERROR(VLOOKUP(Z271,'P1'!$B:$AP,31,FALSE),"")</f>
        <v/>
      </c>
      <c r="AA273" s="239" t="str">
        <f>IFERROR(VLOOKUP(AA271,'P1'!$B:$AP,31,FALSE),"")</f>
        <v/>
      </c>
      <c r="AB273" s="239" t="str">
        <f>IFERROR(VLOOKUP(AB271,'P1'!$B:$AP,31,FALSE),"")</f>
        <v/>
      </c>
      <c r="AC273" s="239" t="str">
        <f>IFERROR(VLOOKUP(AC271,'P1'!$B:$AP,31,FALSE),"")</f>
        <v/>
      </c>
      <c r="AD273" s="239" t="str">
        <f>IFERROR(VLOOKUP(AD271,'P1'!$B:$AP,31,FALSE),"")</f>
        <v/>
      </c>
      <c r="AE273" s="239" t="str">
        <f>IFERROR(VLOOKUP(AE271,'P1'!$B:$AP,31,FALSE),"")</f>
        <v/>
      </c>
      <c r="AF273" s="239" t="str">
        <f>IFERROR(VLOOKUP(AF271,'P1'!$B:$AP,31,FALSE),"")</f>
        <v/>
      </c>
      <c r="AG273" s="239" t="str">
        <f>IFERROR(VLOOKUP(AG271,'P1'!$B:$AP,31,FALSE),"")</f>
        <v/>
      </c>
      <c r="AH273" s="239" t="str">
        <f>IFERROR(VLOOKUP(AH271,'P1'!$B:$AP,31,FALSE),"")</f>
        <v/>
      </c>
      <c r="AI273" s="239" t="str">
        <f>IFERROR(VLOOKUP(AI271,'P1'!$B:$AP,31,FALSE),"")</f>
        <v/>
      </c>
      <c r="AJ273" s="239" t="str">
        <f>IFERROR(VLOOKUP(AJ271,'P1'!$B:$AP,31,FALSE),"")</f>
        <v/>
      </c>
      <c r="AK273" s="239" t="str">
        <f>IFERROR(VLOOKUP(AK271,'P1'!$B:$AP,31,FALSE),"")</f>
        <v/>
      </c>
      <c r="AL273" s="239" t="str">
        <f>IFERROR(VLOOKUP(AL271,'P1'!$B:$AP,31,FALSE),"")</f>
        <v/>
      </c>
      <c r="AM273" s="239" t="str">
        <f>IFERROR(VLOOKUP(AM271,'P1'!$B:$AP,31,FALSE),"")</f>
        <v/>
      </c>
      <c r="AN273" s="589"/>
      <c r="AO273" s="565"/>
      <c r="AP273" s="594"/>
      <c r="AQ273" s="595"/>
      <c r="AR273" s="565"/>
      <c r="AU273" s="487"/>
      <c r="AV273" s="487"/>
      <c r="AX273" s="487"/>
      <c r="AY273" s="487"/>
    </row>
    <row r="274" spans="1:51" ht="12" customHeight="1">
      <c r="A274" s="566">
        <v>85</v>
      </c>
      <c r="B274" s="569"/>
      <c r="C274" s="572"/>
      <c r="D274" s="575" t="s">
        <v>243</v>
      </c>
      <c r="E274" s="578"/>
      <c r="F274" s="581"/>
      <c r="G274" s="582"/>
      <c r="H274" s="236" t="s">
        <v>368</v>
      </c>
      <c r="I274" s="483"/>
      <c r="J274" s="483"/>
      <c r="K274" s="483"/>
      <c r="L274" s="483"/>
      <c r="M274" s="483"/>
      <c r="N274" s="483"/>
      <c r="O274" s="483"/>
      <c r="P274" s="483"/>
      <c r="Q274" s="483"/>
      <c r="R274" s="483"/>
      <c r="S274" s="483"/>
      <c r="T274" s="483"/>
      <c r="U274" s="483"/>
      <c r="V274" s="483"/>
      <c r="W274" s="483"/>
      <c r="X274" s="483"/>
      <c r="Y274" s="483"/>
      <c r="Z274" s="483"/>
      <c r="AA274" s="483"/>
      <c r="AB274" s="483"/>
      <c r="AC274" s="483"/>
      <c r="AD274" s="483"/>
      <c r="AE274" s="483"/>
      <c r="AF274" s="483"/>
      <c r="AG274" s="483"/>
      <c r="AH274" s="483"/>
      <c r="AI274" s="483"/>
      <c r="AJ274" s="483"/>
      <c r="AK274" s="483"/>
      <c r="AL274" s="483"/>
      <c r="AM274" s="483"/>
      <c r="AN274" s="587">
        <f>+SUM(I275:AM276)</f>
        <v>0</v>
      </c>
      <c r="AO274" s="563">
        <f>IF($AN$4="４週",AN274/4,AN274/(DAY(EOMONTH($I$20,0))/7))</f>
        <v>0</v>
      </c>
      <c r="AP274" s="590"/>
      <c r="AQ274" s="591"/>
      <c r="AR274" s="563" t="str">
        <f>IF(AN263="４週",AU275,AV275)</f>
        <v/>
      </c>
      <c r="AU274" s="485" t="s">
        <v>369</v>
      </c>
      <c r="AV274" s="485" t="s">
        <v>370</v>
      </c>
      <c r="AX274" s="485" t="s">
        <v>371</v>
      </c>
      <c r="AY274" s="485" t="s">
        <v>372</v>
      </c>
    </row>
    <row r="275" spans="1:51" ht="12" customHeight="1">
      <c r="A275" s="567"/>
      <c r="B275" s="570"/>
      <c r="C275" s="573"/>
      <c r="D275" s="576"/>
      <c r="E275" s="579"/>
      <c r="F275" s="583"/>
      <c r="G275" s="584"/>
      <c r="H275" s="238" t="s">
        <v>373</v>
      </c>
      <c r="I275" s="239" t="str">
        <f>IFERROR(VLOOKUP(I274,'P1'!$B:$AP,41,FALSE),"")</f>
        <v/>
      </c>
      <c r="J275" s="239" t="str">
        <f>IFERROR(VLOOKUP(J274,'P1'!$B:$AP,41,FALSE),"")</f>
        <v/>
      </c>
      <c r="K275" s="239" t="str">
        <f>IFERROR(VLOOKUP(K274,'P1'!$B:$AP,41,FALSE),"")</f>
        <v/>
      </c>
      <c r="L275" s="239" t="str">
        <f>IFERROR(VLOOKUP(L274,'P1'!$B:$AP,41,FALSE),"")</f>
        <v/>
      </c>
      <c r="M275" s="239" t="str">
        <f>IFERROR(VLOOKUP(M274,'P1'!$B:$AP,41,FALSE),"")</f>
        <v/>
      </c>
      <c r="N275" s="239" t="str">
        <f>IFERROR(VLOOKUP(N274,'P1'!$B:$AP,41,FALSE),"")</f>
        <v/>
      </c>
      <c r="O275" s="239" t="str">
        <f>IFERROR(VLOOKUP(O274,'P1'!$B:$AP,41,FALSE),"")</f>
        <v/>
      </c>
      <c r="P275" s="239" t="str">
        <f>IFERROR(VLOOKUP(P274,'P1'!$B:$AP,41,FALSE),"")</f>
        <v/>
      </c>
      <c r="Q275" s="239" t="str">
        <f>IFERROR(VLOOKUP(Q274,'P1'!$B:$AP,41,FALSE),"")</f>
        <v/>
      </c>
      <c r="R275" s="239" t="str">
        <f>IFERROR(VLOOKUP(R274,'P1'!$B:$AP,41,FALSE),"")</f>
        <v/>
      </c>
      <c r="S275" s="239" t="str">
        <f>IFERROR(VLOOKUP(S274,'P1'!$B:$AP,41,FALSE),"")</f>
        <v/>
      </c>
      <c r="T275" s="239" t="str">
        <f>IFERROR(VLOOKUP(T274,'P1'!$B:$AP,41,FALSE),"")</f>
        <v/>
      </c>
      <c r="U275" s="239" t="str">
        <f>IFERROR(VLOOKUP(U274,'P1'!$B:$AP,41,FALSE),"")</f>
        <v/>
      </c>
      <c r="V275" s="239" t="str">
        <f>IFERROR(VLOOKUP(V274,'P1'!$B:$AP,41,FALSE),"")</f>
        <v/>
      </c>
      <c r="W275" s="239" t="str">
        <f>IFERROR(VLOOKUP(W274,'P1'!$B:$AP,41,FALSE),"")</f>
        <v/>
      </c>
      <c r="X275" s="239" t="str">
        <f>IFERROR(VLOOKUP(X274,'P1'!$B:$AP,41,FALSE),"")</f>
        <v/>
      </c>
      <c r="Y275" s="239" t="str">
        <f>IFERROR(VLOOKUP(Y274,'P1'!$B:$AP,41,FALSE),"")</f>
        <v/>
      </c>
      <c r="Z275" s="239" t="str">
        <f>IFERROR(VLOOKUP(Z274,'P1'!$B:$AP,41,FALSE),"")</f>
        <v/>
      </c>
      <c r="AA275" s="239" t="str">
        <f>IFERROR(VLOOKUP(AA274,'P1'!$B:$AP,41,FALSE),"")</f>
        <v/>
      </c>
      <c r="AB275" s="239" t="str">
        <f>IFERROR(VLOOKUP(AB274,'P1'!$B:$AP,41,FALSE),"")</f>
        <v/>
      </c>
      <c r="AC275" s="239" t="str">
        <f>IFERROR(VLOOKUP(AC274,'P1'!$B:$AP,41,FALSE),"")</f>
        <v/>
      </c>
      <c r="AD275" s="239" t="str">
        <f>IFERROR(VLOOKUP(AD274,'P1'!$B:$AP,41,FALSE),"")</f>
        <v/>
      </c>
      <c r="AE275" s="239" t="str">
        <f>IFERROR(VLOOKUP(AE274,'P1'!$B:$AP,41,FALSE),"")</f>
        <v/>
      </c>
      <c r="AF275" s="239" t="str">
        <f>IFERROR(VLOOKUP(AF274,'P1'!$B:$AP,41,FALSE),"")</f>
        <v/>
      </c>
      <c r="AG275" s="239" t="str">
        <f>IFERROR(VLOOKUP(AG274,'P1'!$B:$AP,41,FALSE),"")</f>
        <v/>
      </c>
      <c r="AH275" s="239" t="str">
        <f>IFERROR(VLOOKUP(AH274,'P1'!$B:$AP,41,FALSE),"")</f>
        <v/>
      </c>
      <c r="AI275" s="239" t="str">
        <f>IFERROR(VLOOKUP(AI274,'P1'!$B:$AP,41,FALSE),"")</f>
        <v/>
      </c>
      <c r="AJ275" s="239" t="str">
        <f>IFERROR(VLOOKUP(AJ274,'P1'!$B:$AP,41,FALSE),"")</f>
        <v/>
      </c>
      <c r="AK275" s="239" t="str">
        <f>IFERROR(VLOOKUP(AK274,'P1'!$B:$AP,41,FALSE),"")</f>
        <v/>
      </c>
      <c r="AL275" s="239" t="str">
        <f>IFERROR(VLOOKUP(AL274,'P1'!$B:$AP,41,FALSE),"")</f>
        <v/>
      </c>
      <c r="AM275" s="239" t="str">
        <f>IFERROR(VLOOKUP(AM274,'P1'!$B:$AP,41,FALSE),"")</f>
        <v/>
      </c>
      <c r="AN275" s="588"/>
      <c r="AO275" s="564"/>
      <c r="AP275" s="592"/>
      <c r="AQ275" s="593"/>
      <c r="AR275" s="564"/>
      <c r="AU275" s="486" t="str">
        <f>IFERROR(IF($D274="□",ROUNDDOWN($AO274/$AK$7,1),ROUNDDOWN($AO274/$AK$9,1)),"")</f>
        <v/>
      </c>
      <c r="AV275" s="486" t="str">
        <f>IFERROR(IF($D274="□",ROUNDDOWN($AN274/$AO$7,1),ROUNDDOWN($AN274/$AO$9,1)),"")</f>
        <v/>
      </c>
      <c r="AX275" s="486" t="str">
        <f>IFERROR(IF($D274="□",(VLOOKUP(F274,'[8]ますた君 '!$C:$E,3,FALSE)/($AK$7*4)),(VLOOKUP(F274,'[8]ますた君 '!$C:$E,3,FALSE)/($AK$9*4))),"")</f>
        <v/>
      </c>
      <c r="AY275" s="486" t="str">
        <f>IFERROR(IF($D274="□",(VLOOKUP(F274,'[8]ますた君 '!$C:$E,3,FALSE)/$AO$7),(VLOOKUP(F274,'[8]ますた君 '!$C:$E,3,FALSE)/$AO$9)),"")</f>
        <v/>
      </c>
    </row>
    <row r="276" spans="1:51" ht="12" customHeight="1">
      <c r="A276" s="568"/>
      <c r="B276" s="571"/>
      <c r="C276" s="574"/>
      <c r="D276" s="577"/>
      <c r="E276" s="580"/>
      <c r="F276" s="585"/>
      <c r="G276" s="586"/>
      <c r="H276" s="241" t="s">
        <v>374</v>
      </c>
      <c r="I276" s="239" t="str">
        <f>IFERROR(VLOOKUP(I274,'P1'!$B:$AP,31,FALSE),"")</f>
        <v/>
      </c>
      <c r="J276" s="239" t="str">
        <f>IFERROR(VLOOKUP(J274,'P1'!$B:$AP,31,FALSE),"")</f>
        <v/>
      </c>
      <c r="K276" s="239" t="str">
        <f>IFERROR(VLOOKUP(K274,'P1'!$B:$AP,31,FALSE),"")</f>
        <v/>
      </c>
      <c r="L276" s="239" t="str">
        <f>IFERROR(VLOOKUP(L274,'P1'!$B:$AP,31,FALSE),"")</f>
        <v/>
      </c>
      <c r="M276" s="239" t="str">
        <f>IFERROR(VLOOKUP(M274,'P1'!$B:$AP,31,FALSE),"")</f>
        <v/>
      </c>
      <c r="N276" s="239" t="str">
        <f>IFERROR(VLOOKUP(N274,'P1'!$B:$AP,31,FALSE),"")</f>
        <v/>
      </c>
      <c r="O276" s="239" t="str">
        <f>IFERROR(VLOOKUP(O274,'P1'!$B:$AP,31,FALSE),"")</f>
        <v/>
      </c>
      <c r="P276" s="239" t="str">
        <f>IFERROR(VLOOKUP(P274,'P1'!$B:$AP,31,FALSE),"")</f>
        <v/>
      </c>
      <c r="Q276" s="239" t="str">
        <f>IFERROR(VLOOKUP(Q274,'P1'!$B:$AP,31,FALSE),"")</f>
        <v/>
      </c>
      <c r="R276" s="239" t="str">
        <f>IFERROR(VLOOKUP(R274,'P1'!$B:$AP,31,FALSE),"")</f>
        <v/>
      </c>
      <c r="S276" s="239" t="str">
        <f>IFERROR(VLOOKUP(S274,'P1'!$B:$AP,31,FALSE),"")</f>
        <v/>
      </c>
      <c r="T276" s="239" t="str">
        <f>IFERROR(VLOOKUP(T274,'P1'!$B:$AP,31,FALSE),"")</f>
        <v/>
      </c>
      <c r="U276" s="239" t="str">
        <f>IFERROR(VLOOKUP(U274,'P1'!$B:$AP,31,FALSE),"")</f>
        <v/>
      </c>
      <c r="V276" s="239" t="str">
        <f>IFERROR(VLOOKUP(V274,'P1'!$B:$AP,31,FALSE),"")</f>
        <v/>
      </c>
      <c r="W276" s="239" t="str">
        <f>IFERROR(VLOOKUP(W274,'P1'!$B:$AP,31,FALSE),"")</f>
        <v/>
      </c>
      <c r="X276" s="239" t="str">
        <f>IFERROR(VLOOKUP(X274,'P1'!$B:$AP,31,FALSE),"")</f>
        <v/>
      </c>
      <c r="Y276" s="239" t="str">
        <f>IFERROR(VLOOKUP(Y274,'P1'!$B:$AP,31,FALSE),"")</f>
        <v/>
      </c>
      <c r="Z276" s="239" t="str">
        <f>IFERROR(VLOOKUP(Z274,'P1'!$B:$AP,31,FALSE),"")</f>
        <v/>
      </c>
      <c r="AA276" s="239" t="str">
        <f>IFERROR(VLOOKUP(AA274,'P1'!$B:$AP,31,FALSE),"")</f>
        <v/>
      </c>
      <c r="AB276" s="239" t="str">
        <f>IFERROR(VLOOKUP(AB274,'P1'!$B:$AP,31,FALSE),"")</f>
        <v/>
      </c>
      <c r="AC276" s="239" t="str">
        <f>IFERROR(VLOOKUP(AC274,'P1'!$B:$AP,31,FALSE),"")</f>
        <v/>
      </c>
      <c r="AD276" s="239" t="str">
        <f>IFERROR(VLOOKUP(AD274,'P1'!$B:$AP,31,FALSE),"")</f>
        <v/>
      </c>
      <c r="AE276" s="239" t="str">
        <f>IFERROR(VLOOKUP(AE274,'P1'!$B:$AP,31,FALSE),"")</f>
        <v/>
      </c>
      <c r="AF276" s="239" t="str">
        <f>IFERROR(VLOOKUP(AF274,'P1'!$B:$AP,31,FALSE),"")</f>
        <v/>
      </c>
      <c r="AG276" s="239" t="str">
        <f>IFERROR(VLOOKUP(AG274,'P1'!$B:$AP,31,FALSE),"")</f>
        <v/>
      </c>
      <c r="AH276" s="239" t="str">
        <f>IFERROR(VLOOKUP(AH274,'P1'!$B:$AP,31,FALSE),"")</f>
        <v/>
      </c>
      <c r="AI276" s="239" t="str">
        <f>IFERROR(VLOOKUP(AI274,'P1'!$B:$AP,31,FALSE),"")</f>
        <v/>
      </c>
      <c r="AJ276" s="239" t="str">
        <f>IFERROR(VLOOKUP(AJ274,'P1'!$B:$AP,31,FALSE),"")</f>
        <v/>
      </c>
      <c r="AK276" s="239" t="str">
        <f>IFERROR(VLOOKUP(AK274,'P1'!$B:$AP,31,FALSE),"")</f>
        <v/>
      </c>
      <c r="AL276" s="239" t="str">
        <f>IFERROR(VLOOKUP(AL274,'P1'!$B:$AP,31,FALSE),"")</f>
        <v/>
      </c>
      <c r="AM276" s="239" t="str">
        <f>IFERROR(VLOOKUP(AM274,'P1'!$B:$AP,31,FALSE),"")</f>
        <v/>
      </c>
      <c r="AN276" s="589"/>
      <c r="AO276" s="565"/>
      <c r="AP276" s="594"/>
      <c r="AQ276" s="595"/>
      <c r="AR276" s="565"/>
      <c r="AU276" s="487"/>
      <c r="AV276" s="487"/>
      <c r="AX276" s="487"/>
      <c r="AY276" s="487"/>
    </row>
    <row r="277" spans="1:51" ht="12" customHeight="1">
      <c r="A277" s="566">
        <v>86</v>
      </c>
      <c r="B277" s="569"/>
      <c r="C277" s="572"/>
      <c r="D277" s="575" t="s">
        <v>243</v>
      </c>
      <c r="E277" s="578"/>
      <c r="F277" s="581"/>
      <c r="G277" s="582"/>
      <c r="H277" s="236" t="s">
        <v>368</v>
      </c>
      <c r="I277" s="483"/>
      <c r="J277" s="483"/>
      <c r="K277" s="483"/>
      <c r="L277" s="483"/>
      <c r="M277" s="483"/>
      <c r="N277" s="483"/>
      <c r="O277" s="483"/>
      <c r="P277" s="483"/>
      <c r="Q277" s="483"/>
      <c r="R277" s="483"/>
      <c r="S277" s="483"/>
      <c r="T277" s="483"/>
      <c r="U277" s="483"/>
      <c r="V277" s="483"/>
      <c r="W277" s="483"/>
      <c r="X277" s="483"/>
      <c r="Y277" s="483"/>
      <c r="Z277" s="483"/>
      <c r="AA277" s="483"/>
      <c r="AB277" s="483"/>
      <c r="AC277" s="483"/>
      <c r="AD277" s="483"/>
      <c r="AE277" s="483"/>
      <c r="AF277" s="483"/>
      <c r="AG277" s="483"/>
      <c r="AH277" s="483"/>
      <c r="AI277" s="483"/>
      <c r="AJ277" s="483"/>
      <c r="AK277" s="483"/>
      <c r="AL277" s="483"/>
      <c r="AM277" s="483"/>
      <c r="AN277" s="587">
        <f>+SUM(I278:AM279)</f>
        <v>0</v>
      </c>
      <c r="AO277" s="563">
        <f>IF($AN$4="４週",AN277/4,AN277/(DAY(EOMONTH($I$20,0))/7))</f>
        <v>0</v>
      </c>
      <c r="AP277" s="590"/>
      <c r="AQ277" s="591"/>
      <c r="AR277" s="563" t="str">
        <f>IF(AN266="４週",AU278,AV278)</f>
        <v/>
      </c>
      <c r="AU277" s="485" t="s">
        <v>369</v>
      </c>
      <c r="AV277" s="485" t="s">
        <v>370</v>
      </c>
      <c r="AX277" s="485" t="s">
        <v>371</v>
      </c>
      <c r="AY277" s="485" t="s">
        <v>372</v>
      </c>
    </row>
    <row r="278" spans="1:51" ht="12" customHeight="1">
      <c r="A278" s="567"/>
      <c r="B278" s="570"/>
      <c r="C278" s="573"/>
      <c r="D278" s="576"/>
      <c r="E278" s="579"/>
      <c r="F278" s="583"/>
      <c r="G278" s="584"/>
      <c r="H278" s="238" t="s">
        <v>373</v>
      </c>
      <c r="I278" s="239" t="str">
        <f>IFERROR(VLOOKUP(I277,'P1'!$B:$AP,41,FALSE),"")</f>
        <v/>
      </c>
      <c r="J278" s="239" t="str">
        <f>IFERROR(VLOOKUP(J277,'P1'!$B:$AP,41,FALSE),"")</f>
        <v/>
      </c>
      <c r="K278" s="239" t="str">
        <f>IFERROR(VLOOKUP(K277,'P1'!$B:$AP,41,FALSE),"")</f>
        <v/>
      </c>
      <c r="L278" s="239" t="str">
        <f>IFERROR(VLOOKUP(L277,'P1'!$B:$AP,41,FALSE),"")</f>
        <v/>
      </c>
      <c r="M278" s="239" t="str">
        <f>IFERROR(VLOOKUP(M277,'P1'!$B:$AP,41,FALSE),"")</f>
        <v/>
      </c>
      <c r="N278" s="239" t="str">
        <f>IFERROR(VLOOKUP(N277,'P1'!$B:$AP,41,FALSE),"")</f>
        <v/>
      </c>
      <c r="O278" s="239" t="str">
        <f>IFERROR(VLOOKUP(O277,'P1'!$B:$AP,41,FALSE),"")</f>
        <v/>
      </c>
      <c r="P278" s="239" t="str">
        <f>IFERROR(VLOOKUP(P277,'P1'!$B:$AP,41,FALSE),"")</f>
        <v/>
      </c>
      <c r="Q278" s="239" t="str">
        <f>IFERROR(VLOOKUP(Q277,'P1'!$B:$AP,41,FALSE),"")</f>
        <v/>
      </c>
      <c r="R278" s="239" t="str">
        <f>IFERROR(VLOOKUP(R277,'P1'!$B:$AP,41,FALSE),"")</f>
        <v/>
      </c>
      <c r="S278" s="239" t="str">
        <f>IFERROR(VLOOKUP(S277,'P1'!$B:$AP,41,FALSE),"")</f>
        <v/>
      </c>
      <c r="T278" s="239" t="str">
        <f>IFERROR(VLOOKUP(T277,'P1'!$B:$AP,41,FALSE),"")</f>
        <v/>
      </c>
      <c r="U278" s="239" t="str">
        <f>IFERROR(VLOOKUP(U277,'P1'!$B:$AP,41,FALSE),"")</f>
        <v/>
      </c>
      <c r="V278" s="239" t="str">
        <f>IFERROR(VLOOKUP(V277,'P1'!$B:$AP,41,FALSE),"")</f>
        <v/>
      </c>
      <c r="W278" s="239" t="str">
        <f>IFERROR(VLOOKUP(W277,'P1'!$B:$AP,41,FALSE),"")</f>
        <v/>
      </c>
      <c r="X278" s="239" t="str">
        <f>IFERROR(VLOOKUP(X277,'P1'!$B:$AP,41,FALSE),"")</f>
        <v/>
      </c>
      <c r="Y278" s="239" t="str">
        <f>IFERROR(VLOOKUP(Y277,'P1'!$B:$AP,41,FALSE),"")</f>
        <v/>
      </c>
      <c r="Z278" s="239" t="str">
        <f>IFERROR(VLOOKUP(Z277,'P1'!$B:$AP,41,FALSE),"")</f>
        <v/>
      </c>
      <c r="AA278" s="239" t="str">
        <f>IFERROR(VLOOKUP(AA277,'P1'!$B:$AP,41,FALSE),"")</f>
        <v/>
      </c>
      <c r="AB278" s="239" t="str">
        <f>IFERROR(VLOOKUP(AB277,'P1'!$B:$AP,41,FALSE),"")</f>
        <v/>
      </c>
      <c r="AC278" s="239" t="str">
        <f>IFERROR(VLOOKUP(AC277,'P1'!$B:$AP,41,FALSE),"")</f>
        <v/>
      </c>
      <c r="AD278" s="239" t="str">
        <f>IFERROR(VLOOKUP(AD277,'P1'!$B:$AP,41,FALSE),"")</f>
        <v/>
      </c>
      <c r="AE278" s="239" t="str">
        <f>IFERROR(VLOOKUP(AE277,'P1'!$B:$AP,41,FALSE),"")</f>
        <v/>
      </c>
      <c r="AF278" s="239" t="str">
        <f>IFERROR(VLOOKUP(AF277,'P1'!$B:$AP,41,FALSE),"")</f>
        <v/>
      </c>
      <c r="AG278" s="239" t="str">
        <f>IFERROR(VLOOKUP(AG277,'P1'!$B:$AP,41,FALSE),"")</f>
        <v/>
      </c>
      <c r="AH278" s="239" t="str">
        <f>IFERROR(VLOOKUP(AH277,'P1'!$B:$AP,41,FALSE),"")</f>
        <v/>
      </c>
      <c r="AI278" s="239" t="str">
        <f>IFERROR(VLOOKUP(AI277,'P1'!$B:$AP,41,FALSE),"")</f>
        <v/>
      </c>
      <c r="AJ278" s="239" t="str">
        <f>IFERROR(VLOOKUP(AJ277,'P1'!$B:$AP,41,FALSE),"")</f>
        <v/>
      </c>
      <c r="AK278" s="239" t="str">
        <f>IFERROR(VLOOKUP(AK277,'P1'!$B:$AP,41,FALSE),"")</f>
        <v/>
      </c>
      <c r="AL278" s="239" t="str">
        <f>IFERROR(VLOOKUP(AL277,'P1'!$B:$AP,41,FALSE),"")</f>
        <v/>
      </c>
      <c r="AM278" s="239" t="str">
        <f>IFERROR(VLOOKUP(AM277,'P1'!$B:$AP,41,FALSE),"")</f>
        <v/>
      </c>
      <c r="AN278" s="588"/>
      <c r="AO278" s="564"/>
      <c r="AP278" s="592"/>
      <c r="AQ278" s="593"/>
      <c r="AR278" s="564"/>
      <c r="AU278" s="486" t="str">
        <f>IFERROR(IF($D277="□",ROUNDDOWN($AO277/$AK$7,1),ROUNDDOWN($AO277/$AK$9,1)),"")</f>
        <v/>
      </c>
      <c r="AV278" s="486" t="str">
        <f>IFERROR(IF($D277="□",ROUNDDOWN($AN277/$AO$7,1),ROUNDDOWN($AN277/$AO$9,1)),"")</f>
        <v/>
      </c>
      <c r="AX278" s="486" t="str">
        <f>IFERROR(IF($D277="□",(VLOOKUP(F277,'[8]ますた君 '!$C:$E,3,FALSE)/($AK$7*4)),(VLOOKUP(F277,'[8]ますた君 '!$C:$E,3,FALSE)/($AK$9*4))),"")</f>
        <v/>
      </c>
      <c r="AY278" s="486" t="str">
        <f>IFERROR(IF($D277="□",(VLOOKUP(F277,'[8]ますた君 '!$C:$E,3,FALSE)/$AO$7),(VLOOKUP(F277,'[8]ますた君 '!$C:$E,3,FALSE)/$AO$9)),"")</f>
        <v/>
      </c>
    </row>
    <row r="279" spans="1:51" ht="12" customHeight="1">
      <c r="A279" s="568"/>
      <c r="B279" s="571"/>
      <c r="C279" s="574"/>
      <c r="D279" s="577"/>
      <c r="E279" s="580"/>
      <c r="F279" s="585"/>
      <c r="G279" s="586"/>
      <c r="H279" s="241" t="s">
        <v>374</v>
      </c>
      <c r="I279" s="239" t="str">
        <f>IFERROR(VLOOKUP(I277,'P1'!$B:$AP,31,FALSE),"")</f>
        <v/>
      </c>
      <c r="J279" s="239" t="str">
        <f>IFERROR(VLOOKUP(J277,'P1'!$B:$AP,31,FALSE),"")</f>
        <v/>
      </c>
      <c r="K279" s="239" t="str">
        <f>IFERROR(VLOOKUP(K277,'P1'!$B:$AP,31,FALSE),"")</f>
        <v/>
      </c>
      <c r="L279" s="239" t="str">
        <f>IFERROR(VLOOKUP(L277,'P1'!$B:$AP,31,FALSE),"")</f>
        <v/>
      </c>
      <c r="M279" s="239" t="str">
        <f>IFERROR(VLOOKUP(M277,'P1'!$B:$AP,31,FALSE),"")</f>
        <v/>
      </c>
      <c r="N279" s="239" t="str">
        <f>IFERROR(VLOOKUP(N277,'P1'!$B:$AP,31,FALSE),"")</f>
        <v/>
      </c>
      <c r="O279" s="239" t="str">
        <f>IFERROR(VLOOKUP(O277,'P1'!$B:$AP,31,FALSE),"")</f>
        <v/>
      </c>
      <c r="P279" s="239" t="str">
        <f>IFERROR(VLOOKUP(P277,'P1'!$B:$AP,31,FALSE),"")</f>
        <v/>
      </c>
      <c r="Q279" s="239" t="str">
        <f>IFERROR(VLOOKUP(Q277,'P1'!$B:$AP,31,FALSE),"")</f>
        <v/>
      </c>
      <c r="R279" s="239" t="str">
        <f>IFERROR(VLOOKUP(R277,'P1'!$B:$AP,31,FALSE),"")</f>
        <v/>
      </c>
      <c r="S279" s="239" t="str">
        <f>IFERROR(VLOOKUP(S277,'P1'!$B:$AP,31,FALSE),"")</f>
        <v/>
      </c>
      <c r="T279" s="239" t="str">
        <f>IFERROR(VLOOKUP(T277,'P1'!$B:$AP,31,FALSE),"")</f>
        <v/>
      </c>
      <c r="U279" s="239" t="str">
        <f>IFERROR(VLOOKUP(U277,'P1'!$B:$AP,31,FALSE),"")</f>
        <v/>
      </c>
      <c r="V279" s="239" t="str">
        <f>IFERROR(VLOOKUP(V277,'P1'!$B:$AP,31,FALSE),"")</f>
        <v/>
      </c>
      <c r="W279" s="239" t="str">
        <f>IFERROR(VLOOKUP(W277,'P1'!$B:$AP,31,FALSE),"")</f>
        <v/>
      </c>
      <c r="X279" s="239" t="str">
        <f>IFERROR(VLOOKUP(X277,'P1'!$B:$AP,31,FALSE),"")</f>
        <v/>
      </c>
      <c r="Y279" s="239" t="str">
        <f>IFERROR(VLOOKUP(Y277,'P1'!$B:$AP,31,FALSE),"")</f>
        <v/>
      </c>
      <c r="Z279" s="239" t="str">
        <f>IFERROR(VLOOKUP(Z277,'P1'!$B:$AP,31,FALSE),"")</f>
        <v/>
      </c>
      <c r="AA279" s="239" t="str">
        <f>IFERROR(VLOOKUP(AA277,'P1'!$B:$AP,31,FALSE),"")</f>
        <v/>
      </c>
      <c r="AB279" s="239" t="str">
        <f>IFERROR(VLOOKUP(AB277,'P1'!$B:$AP,31,FALSE),"")</f>
        <v/>
      </c>
      <c r="AC279" s="239" t="str">
        <f>IFERROR(VLOOKUP(AC277,'P1'!$B:$AP,31,FALSE),"")</f>
        <v/>
      </c>
      <c r="AD279" s="239" t="str">
        <f>IFERROR(VLOOKUP(AD277,'P1'!$B:$AP,31,FALSE),"")</f>
        <v/>
      </c>
      <c r="AE279" s="239" t="str">
        <f>IFERROR(VLOOKUP(AE277,'P1'!$B:$AP,31,FALSE),"")</f>
        <v/>
      </c>
      <c r="AF279" s="239" t="str">
        <f>IFERROR(VLOOKUP(AF277,'P1'!$B:$AP,31,FALSE),"")</f>
        <v/>
      </c>
      <c r="AG279" s="239" t="str">
        <f>IFERROR(VLOOKUP(AG277,'P1'!$B:$AP,31,FALSE),"")</f>
        <v/>
      </c>
      <c r="AH279" s="239" t="str">
        <f>IFERROR(VLOOKUP(AH277,'P1'!$B:$AP,31,FALSE),"")</f>
        <v/>
      </c>
      <c r="AI279" s="239" t="str">
        <f>IFERROR(VLOOKUP(AI277,'P1'!$B:$AP,31,FALSE),"")</f>
        <v/>
      </c>
      <c r="AJ279" s="239" t="str">
        <f>IFERROR(VLOOKUP(AJ277,'P1'!$B:$AP,31,FALSE),"")</f>
        <v/>
      </c>
      <c r="AK279" s="239" t="str">
        <f>IFERROR(VLOOKUP(AK277,'P1'!$B:$AP,31,FALSE),"")</f>
        <v/>
      </c>
      <c r="AL279" s="239" t="str">
        <f>IFERROR(VLOOKUP(AL277,'P1'!$B:$AP,31,FALSE),"")</f>
        <v/>
      </c>
      <c r="AM279" s="239" t="str">
        <f>IFERROR(VLOOKUP(AM277,'P1'!$B:$AP,31,FALSE),"")</f>
        <v/>
      </c>
      <c r="AN279" s="589"/>
      <c r="AO279" s="565"/>
      <c r="AP279" s="594"/>
      <c r="AQ279" s="595"/>
      <c r="AR279" s="565"/>
      <c r="AU279" s="487"/>
      <c r="AV279" s="487"/>
      <c r="AX279" s="487"/>
      <c r="AY279" s="487"/>
    </row>
    <row r="280" spans="1:51" ht="12" customHeight="1">
      <c r="A280" s="566">
        <v>87</v>
      </c>
      <c r="B280" s="569"/>
      <c r="C280" s="572"/>
      <c r="D280" s="575" t="s">
        <v>243</v>
      </c>
      <c r="E280" s="578"/>
      <c r="F280" s="581"/>
      <c r="G280" s="582"/>
      <c r="H280" s="236" t="s">
        <v>368</v>
      </c>
      <c r="I280" s="483"/>
      <c r="J280" s="483"/>
      <c r="K280" s="483"/>
      <c r="L280" s="483"/>
      <c r="M280" s="483"/>
      <c r="N280" s="483"/>
      <c r="O280" s="483"/>
      <c r="P280" s="483"/>
      <c r="Q280" s="483"/>
      <c r="R280" s="483"/>
      <c r="S280" s="483"/>
      <c r="T280" s="483"/>
      <c r="U280" s="483"/>
      <c r="V280" s="483"/>
      <c r="W280" s="483"/>
      <c r="X280" s="483"/>
      <c r="Y280" s="483"/>
      <c r="Z280" s="483"/>
      <c r="AA280" s="483"/>
      <c r="AB280" s="483"/>
      <c r="AC280" s="483"/>
      <c r="AD280" s="483"/>
      <c r="AE280" s="483"/>
      <c r="AF280" s="483"/>
      <c r="AG280" s="483"/>
      <c r="AH280" s="483"/>
      <c r="AI280" s="483"/>
      <c r="AJ280" s="483"/>
      <c r="AK280" s="483"/>
      <c r="AL280" s="483"/>
      <c r="AM280" s="483"/>
      <c r="AN280" s="587">
        <f>+SUM(I281:AM282)</f>
        <v>0</v>
      </c>
      <c r="AO280" s="563">
        <f>IF($AN$4="４週",AN280/4,AN280/(DAY(EOMONTH($I$20,0))/7))</f>
        <v>0</v>
      </c>
      <c r="AP280" s="590"/>
      <c r="AQ280" s="591"/>
      <c r="AR280" s="563" t="str">
        <f>IF(AN269="４週",AU281,AV281)</f>
        <v/>
      </c>
      <c r="AU280" s="485" t="s">
        <v>369</v>
      </c>
      <c r="AV280" s="485" t="s">
        <v>370</v>
      </c>
      <c r="AX280" s="485" t="s">
        <v>371</v>
      </c>
      <c r="AY280" s="485" t="s">
        <v>372</v>
      </c>
    </row>
    <row r="281" spans="1:51" ht="12" customHeight="1">
      <c r="A281" s="567"/>
      <c r="B281" s="570"/>
      <c r="C281" s="573"/>
      <c r="D281" s="576"/>
      <c r="E281" s="579"/>
      <c r="F281" s="583"/>
      <c r="G281" s="584"/>
      <c r="H281" s="238" t="s">
        <v>373</v>
      </c>
      <c r="I281" s="239" t="str">
        <f>IFERROR(VLOOKUP(I280,'P1'!$B:$AP,41,FALSE),"")</f>
        <v/>
      </c>
      <c r="J281" s="239" t="str">
        <f>IFERROR(VLOOKUP(J280,'P1'!$B:$AP,41,FALSE),"")</f>
        <v/>
      </c>
      <c r="K281" s="239" t="str">
        <f>IFERROR(VLOOKUP(K280,'P1'!$B:$AP,41,FALSE),"")</f>
        <v/>
      </c>
      <c r="L281" s="239" t="str">
        <f>IFERROR(VLOOKUP(L280,'P1'!$B:$AP,41,FALSE),"")</f>
        <v/>
      </c>
      <c r="M281" s="239" t="str">
        <f>IFERROR(VLOOKUP(M280,'P1'!$B:$AP,41,FALSE),"")</f>
        <v/>
      </c>
      <c r="N281" s="239" t="str">
        <f>IFERROR(VLOOKUP(N280,'P1'!$B:$AP,41,FALSE),"")</f>
        <v/>
      </c>
      <c r="O281" s="239" t="str">
        <f>IFERROR(VLOOKUP(O280,'P1'!$B:$AP,41,FALSE),"")</f>
        <v/>
      </c>
      <c r="P281" s="239" t="str">
        <f>IFERROR(VLOOKUP(P280,'P1'!$B:$AP,41,FALSE),"")</f>
        <v/>
      </c>
      <c r="Q281" s="239" t="str">
        <f>IFERROR(VLOOKUP(Q280,'P1'!$B:$AP,41,FALSE),"")</f>
        <v/>
      </c>
      <c r="R281" s="239" t="str">
        <f>IFERROR(VLOOKUP(R280,'P1'!$B:$AP,41,FALSE),"")</f>
        <v/>
      </c>
      <c r="S281" s="239" t="str">
        <f>IFERROR(VLOOKUP(S280,'P1'!$B:$AP,41,FALSE),"")</f>
        <v/>
      </c>
      <c r="T281" s="239" t="str">
        <f>IFERROR(VLOOKUP(T280,'P1'!$B:$AP,41,FALSE),"")</f>
        <v/>
      </c>
      <c r="U281" s="239" t="str">
        <f>IFERROR(VLOOKUP(U280,'P1'!$B:$AP,41,FALSE),"")</f>
        <v/>
      </c>
      <c r="V281" s="239" t="str">
        <f>IFERROR(VLOOKUP(V280,'P1'!$B:$AP,41,FALSE),"")</f>
        <v/>
      </c>
      <c r="W281" s="239" t="str">
        <f>IFERROR(VLOOKUP(W280,'P1'!$B:$AP,41,FALSE),"")</f>
        <v/>
      </c>
      <c r="X281" s="239" t="str">
        <f>IFERROR(VLOOKUP(X280,'P1'!$B:$AP,41,FALSE),"")</f>
        <v/>
      </c>
      <c r="Y281" s="239" t="str">
        <f>IFERROR(VLOOKUP(Y280,'P1'!$B:$AP,41,FALSE),"")</f>
        <v/>
      </c>
      <c r="Z281" s="239" t="str">
        <f>IFERROR(VLOOKUP(Z280,'P1'!$B:$AP,41,FALSE),"")</f>
        <v/>
      </c>
      <c r="AA281" s="239" t="str">
        <f>IFERROR(VLOOKUP(AA280,'P1'!$B:$AP,41,FALSE),"")</f>
        <v/>
      </c>
      <c r="AB281" s="239" t="str">
        <f>IFERROR(VLOOKUP(AB280,'P1'!$B:$AP,41,FALSE),"")</f>
        <v/>
      </c>
      <c r="AC281" s="239" t="str">
        <f>IFERROR(VLOOKUP(AC280,'P1'!$B:$AP,41,FALSE),"")</f>
        <v/>
      </c>
      <c r="AD281" s="239" t="str">
        <f>IFERROR(VLOOKUP(AD280,'P1'!$B:$AP,41,FALSE),"")</f>
        <v/>
      </c>
      <c r="AE281" s="239" t="str">
        <f>IFERROR(VLOOKUP(AE280,'P1'!$B:$AP,41,FALSE),"")</f>
        <v/>
      </c>
      <c r="AF281" s="239" t="str">
        <f>IFERROR(VLOOKUP(AF280,'P1'!$B:$AP,41,FALSE),"")</f>
        <v/>
      </c>
      <c r="AG281" s="239" t="str">
        <f>IFERROR(VLOOKUP(AG280,'P1'!$B:$AP,41,FALSE),"")</f>
        <v/>
      </c>
      <c r="AH281" s="239" t="str">
        <f>IFERROR(VLOOKUP(AH280,'P1'!$B:$AP,41,FALSE),"")</f>
        <v/>
      </c>
      <c r="AI281" s="239" t="str">
        <f>IFERROR(VLOOKUP(AI280,'P1'!$B:$AP,41,FALSE),"")</f>
        <v/>
      </c>
      <c r="AJ281" s="239" t="str">
        <f>IFERROR(VLOOKUP(AJ280,'P1'!$B:$AP,41,FALSE),"")</f>
        <v/>
      </c>
      <c r="AK281" s="239" t="str">
        <f>IFERROR(VLOOKUP(AK280,'P1'!$B:$AP,41,FALSE),"")</f>
        <v/>
      </c>
      <c r="AL281" s="239" t="str">
        <f>IFERROR(VLOOKUP(AL280,'P1'!$B:$AP,41,FALSE),"")</f>
        <v/>
      </c>
      <c r="AM281" s="239" t="str">
        <f>IFERROR(VLOOKUP(AM280,'P1'!$B:$AP,41,FALSE),"")</f>
        <v/>
      </c>
      <c r="AN281" s="588"/>
      <c r="AO281" s="564"/>
      <c r="AP281" s="592"/>
      <c r="AQ281" s="593"/>
      <c r="AR281" s="564"/>
      <c r="AU281" s="486" t="str">
        <f>IFERROR(IF($D280="□",ROUNDDOWN($AO280/$AK$7,1),ROUNDDOWN($AO280/$AK$9,1)),"")</f>
        <v/>
      </c>
      <c r="AV281" s="486" t="str">
        <f>IFERROR(IF($D280="□",ROUNDDOWN($AN280/$AO$7,1),ROUNDDOWN($AN280/$AO$9,1)),"")</f>
        <v/>
      </c>
      <c r="AX281" s="486" t="str">
        <f>IFERROR(IF($D280="□",(VLOOKUP(F280,'[8]ますた君 '!$C:$E,3,FALSE)/($AK$7*4)),(VLOOKUP(F280,'[8]ますた君 '!$C:$E,3,FALSE)/($AK$9*4))),"")</f>
        <v/>
      </c>
      <c r="AY281" s="486" t="str">
        <f>IFERROR(IF($D280="□",(VLOOKUP(F280,'[8]ますた君 '!$C:$E,3,FALSE)/$AO$7),(VLOOKUP(F280,'[8]ますた君 '!$C:$E,3,FALSE)/$AO$9)),"")</f>
        <v/>
      </c>
    </row>
    <row r="282" spans="1:51" ht="12" customHeight="1">
      <c r="A282" s="568"/>
      <c r="B282" s="571"/>
      <c r="C282" s="574"/>
      <c r="D282" s="577"/>
      <c r="E282" s="580"/>
      <c r="F282" s="585"/>
      <c r="G282" s="586"/>
      <c r="H282" s="241" t="s">
        <v>374</v>
      </c>
      <c r="I282" s="239" t="str">
        <f>IFERROR(VLOOKUP(I280,'P1'!$B:$AP,31,FALSE),"")</f>
        <v/>
      </c>
      <c r="J282" s="239" t="str">
        <f>IFERROR(VLOOKUP(J280,'P1'!$B:$AP,31,FALSE),"")</f>
        <v/>
      </c>
      <c r="K282" s="239" t="str">
        <f>IFERROR(VLOOKUP(K280,'P1'!$B:$AP,31,FALSE),"")</f>
        <v/>
      </c>
      <c r="L282" s="239" t="str">
        <f>IFERROR(VLOOKUP(L280,'P1'!$B:$AP,31,FALSE),"")</f>
        <v/>
      </c>
      <c r="M282" s="239" t="str">
        <f>IFERROR(VLOOKUP(M280,'P1'!$B:$AP,31,FALSE),"")</f>
        <v/>
      </c>
      <c r="N282" s="239" t="str">
        <f>IFERROR(VLOOKUP(N280,'P1'!$B:$AP,31,FALSE),"")</f>
        <v/>
      </c>
      <c r="O282" s="239" t="str">
        <f>IFERROR(VLOOKUP(O280,'P1'!$B:$AP,31,FALSE),"")</f>
        <v/>
      </c>
      <c r="P282" s="239" t="str">
        <f>IFERROR(VLOOKUP(P280,'P1'!$B:$AP,31,FALSE),"")</f>
        <v/>
      </c>
      <c r="Q282" s="239" t="str">
        <f>IFERROR(VLOOKUP(Q280,'P1'!$B:$AP,31,FALSE),"")</f>
        <v/>
      </c>
      <c r="R282" s="239" t="str">
        <f>IFERROR(VLOOKUP(R280,'P1'!$B:$AP,31,FALSE),"")</f>
        <v/>
      </c>
      <c r="S282" s="239" t="str">
        <f>IFERROR(VLOOKUP(S280,'P1'!$B:$AP,31,FALSE),"")</f>
        <v/>
      </c>
      <c r="T282" s="239" t="str">
        <f>IFERROR(VLOOKUP(T280,'P1'!$B:$AP,31,FALSE),"")</f>
        <v/>
      </c>
      <c r="U282" s="239" t="str">
        <f>IFERROR(VLOOKUP(U280,'P1'!$B:$AP,31,FALSE),"")</f>
        <v/>
      </c>
      <c r="V282" s="239" t="str">
        <f>IFERROR(VLOOKUP(V280,'P1'!$B:$AP,31,FALSE),"")</f>
        <v/>
      </c>
      <c r="W282" s="239" t="str">
        <f>IFERROR(VLOOKUP(W280,'P1'!$B:$AP,31,FALSE),"")</f>
        <v/>
      </c>
      <c r="X282" s="239" t="str">
        <f>IFERROR(VLOOKUP(X280,'P1'!$B:$AP,31,FALSE),"")</f>
        <v/>
      </c>
      <c r="Y282" s="239" t="str">
        <f>IFERROR(VLOOKUP(Y280,'P1'!$B:$AP,31,FALSE),"")</f>
        <v/>
      </c>
      <c r="Z282" s="239" t="str">
        <f>IFERROR(VLOOKUP(Z280,'P1'!$B:$AP,31,FALSE),"")</f>
        <v/>
      </c>
      <c r="AA282" s="239" t="str">
        <f>IFERROR(VLOOKUP(AA280,'P1'!$B:$AP,31,FALSE),"")</f>
        <v/>
      </c>
      <c r="AB282" s="239" t="str">
        <f>IFERROR(VLOOKUP(AB280,'P1'!$B:$AP,31,FALSE),"")</f>
        <v/>
      </c>
      <c r="AC282" s="239" t="str">
        <f>IFERROR(VLOOKUP(AC280,'P1'!$B:$AP,31,FALSE),"")</f>
        <v/>
      </c>
      <c r="AD282" s="239" t="str">
        <f>IFERROR(VLOOKUP(AD280,'P1'!$B:$AP,31,FALSE),"")</f>
        <v/>
      </c>
      <c r="AE282" s="239" t="str">
        <f>IFERROR(VLOOKUP(AE280,'P1'!$B:$AP,31,FALSE),"")</f>
        <v/>
      </c>
      <c r="AF282" s="239" t="str">
        <f>IFERROR(VLOOKUP(AF280,'P1'!$B:$AP,31,FALSE),"")</f>
        <v/>
      </c>
      <c r="AG282" s="239" t="str">
        <f>IFERROR(VLOOKUP(AG280,'P1'!$B:$AP,31,FALSE),"")</f>
        <v/>
      </c>
      <c r="AH282" s="239" t="str">
        <f>IFERROR(VLOOKUP(AH280,'P1'!$B:$AP,31,FALSE),"")</f>
        <v/>
      </c>
      <c r="AI282" s="239" t="str">
        <f>IFERROR(VLOOKUP(AI280,'P1'!$B:$AP,31,FALSE),"")</f>
        <v/>
      </c>
      <c r="AJ282" s="239" t="str">
        <f>IFERROR(VLOOKUP(AJ280,'P1'!$B:$AP,31,FALSE),"")</f>
        <v/>
      </c>
      <c r="AK282" s="239" t="str">
        <f>IFERROR(VLOOKUP(AK280,'P1'!$B:$AP,31,FALSE),"")</f>
        <v/>
      </c>
      <c r="AL282" s="239" t="str">
        <f>IFERROR(VLOOKUP(AL280,'P1'!$B:$AP,31,FALSE),"")</f>
        <v/>
      </c>
      <c r="AM282" s="239" t="str">
        <f>IFERROR(VLOOKUP(AM280,'P1'!$B:$AP,31,FALSE),"")</f>
        <v/>
      </c>
      <c r="AN282" s="589"/>
      <c r="AO282" s="565"/>
      <c r="AP282" s="594"/>
      <c r="AQ282" s="595"/>
      <c r="AR282" s="565"/>
      <c r="AU282" s="487"/>
      <c r="AV282" s="487"/>
      <c r="AX282" s="487"/>
      <c r="AY282" s="487"/>
    </row>
    <row r="283" spans="1:51" ht="12" customHeight="1">
      <c r="A283" s="566">
        <v>88</v>
      </c>
      <c r="B283" s="569"/>
      <c r="C283" s="572"/>
      <c r="D283" s="575" t="s">
        <v>243</v>
      </c>
      <c r="E283" s="578"/>
      <c r="F283" s="581"/>
      <c r="G283" s="582"/>
      <c r="H283" s="236" t="s">
        <v>368</v>
      </c>
      <c r="I283" s="483"/>
      <c r="J283" s="483"/>
      <c r="K283" s="483"/>
      <c r="L283" s="483"/>
      <c r="M283" s="483"/>
      <c r="N283" s="483"/>
      <c r="O283" s="483"/>
      <c r="P283" s="483"/>
      <c r="Q283" s="483"/>
      <c r="R283" s="483"/>
      <c r="S283" s="483"/>
      <c r="T283" s="483"/>
      <c r="U283" s="483"/>
      <c r="V283" s="483"/>
      <c r="W283" s="483"/>
      <c r="X283" s="483"/>
      <c r="Y283" s="483"/>
      <c r="Z283" s="483"/>
      <c r="AA283" s="483"/>
      <c r="AB283" s="483"/>
      <c r="AC283" s="483"/>
      <c r="AD283" s="483"/>
      <c r="AE283" s="483"/>
      <c r="AF283" s="483"/>
      <c r="AG283" s="483"/>
      <c r="AH283" s="483"/>
      <c r="AI283" s="483"/>
      <c r="AJ283" s="483"/>
      <c r="AK283" s="483"/>
      <c r="AL283" s="483"/>
      <c r="AM283" s="483"/>
      <c r="AN283" s="587">
        <f>+SUM(I284:AM285)</f>
        <v>0</v>
      </c>
      <c r="AO283" s="563">
        <f>IF($AN$4="４週",AN283/4,AN283/(DAY(EOMONTH($I$20,0))/7))</f>
        <v>0</v>
      </c>
      <c r="AP283" s="590"/>
      <c r="AQ283" s="591"/>
      <c r="AR283" s="563" t="str">
        <f>IF(AN272="４週",AU284,AV284)</f>
        <v/>
      </c>
      <c r="AU283" s="485" t="s">
        <v>369</v>
      </c>
      <c r="AV283" s="485" t="s">
        <v>370</v>
      </c>
      <c r="AX283" s="485" t="s">
        <v>371</v>
      </c>
      <c r="AY283" s="485" t="s">
        <v>372</v>
      </c>
    </row>
    <row r="284" spans="1:51" ht="12" customHeight="1">
      <c r="A284" s="567"/>
      <c r="B284" s="570"/>
      <c r="C284" s="573"/>
      <c r="D284" s="576"/>
      <c r="E284" s="579"/>
      <c r="F284" s="583"/>
      <c r="G284" s="584"/>
      <c r="H284" s="238" t="s">
        <v>373</v>
      </c>
      <c r="I284" s="239" t="str">
        <f>IFERROR(VLOOKUP(I283,'P1'!$B:$AP,41,FALSE),"")</f>
        <v/>
      </c>
      <c r="J284" s="239" t="str">
        <f>IFERROR(VLOOKUP(J283,'P1'!$B:$AP,41,FALSE),"")</f>
        <v/>
      </c>
      <c r="K284" s="239" t="str">
        <f>IFERROR(VLOOKUP(K283,'P1'!$B:$AP,41,FALSE),"")</f>
        <v/>
      </c>
      <c r="L284" s="239" t="str">
        <f>IFERROR(VLOOKUP(L283,'P1'!$B:$AP,41,FALSE),"")</f>
        <v/>
      </c>
      <c r="M284" s="239" t="str">
        <f>IFERROR(VLOOKUP(M283,'P1'!$B:$AP,41,FALSE),"")</f>
        <v/>
      </c>
      <c r="N284" s="239" t="str">
        <f>IFERROR(VLOOKUP(N283,'P1'!$B:$AP,41,FALSE),"")</f>
        <v/>
      </c>
      <c r="O284" s="239" t="str">
        <f>IFERROR(VLOOKUP(O283,'P1'!$B:$AP,41,FALSE),"")</f>
        <v/>
      </c>
      <c r="P284" s="239" t="str">
        <f>IFERROR(VLOOKUP(P283,'P1'!$B:$AP,41,FALSE),"")</f>
        <v/>
      </c>
      <c r="Q284" s="239" t="str">
        <f>IFERROR(VLOOKUP(Q283,'P1'!$B:$AP,41,FALSE),"")</f>
        <v/>
      </c>
      <c r="R284" s="239" t="str">
        <f>IFERROR(VLOOKUP(R283,'P1'!$B:$AP,41,FALSE),"")</f>
        <v/>
      </c>
      <c r="S284" s="239" t="str">
        <f>IFERROR(VLOOKUP(S283,'P1'!$B:$AP,41,FALSE),"")</f>
        <v/>
      </c>
      <c r="T284" s="239" t="str">
        <f>IFERROR(VLOOKUP(T283,'P1'!$B:$AP,41,FALSE),"")</f>
        <v/>
      </c>
      <c r="U284" s="239" t="str">
        <f>IFERROR(VLOOKUP(U283,'P1'!$B:$AP,41,FALSE),"")</f>
        <v/>
      </c>
      <c r="V284" s="239" t="str">
        <f>IFERROR(VLOOKUP(V283,'P1'!$B:$AP,41,FALSE),"")</f>
        <v/>
      </c>
      <c r="W284" s="239" t="str">
        <f>IFERROR(VLOOKUP(W283,'P1'!$B:$AP,41,FALSE),"")</f>
        <v/>
      </c>
      <c r="X284" s="239" t="str">
        <f>IFERROR(VLOOKUP(X283,'P1'!$B:$AP,41,FALSE),"")</f>
        <v/>
      </c>
      <c r="Y284" s="239" t="str">
        <f>IFERROR(VLOOKUP(Y283,'P1'!$B:$AP,41,FALSE),"")</f>
        <v/>
      </c>
      <c r="Z284" s="239" t="str">
        <f>IFERROR(VLOOKUP(Z283,'P1'!$B:$AP,41,FALSE),"")</f>
        <v/>
      </c>
      <c r="AA284" s="239" t="str">
        <f>IFERROR(VLOOKUP(AA283,'P1'!$B:$AP,41,FALSE),"")</f>
        <v/>
      </c>
      <c r="AB284" s="239" t="str">
        <f>IFERROR(VLOOKUP(AB283,'P1'!$B:$AP,41,FALSE),"")</f>
        <v/>
      </c>
      <c r="AC284" s="239" t="str">
        <f>IFERROR(VLOOKUP(AC283,'P1'!$B:$AP,41,FALSE),"")</f>
        <v/>
      </c>
      <c r="AD284" s="239" t="str">
        <f>IFERROR(VLOOKUP(AD283,'P1'!$B:$AP,41,FALSE),"")</f>
        <v/>
      </c>
      <c r="AE284" s="239" t="str">
        <f>IFERROR(VLOOKUP(AE283,'P1'!$B:$AP,41,FALSE),"")</f>
        <v/>
      </c>
      <c r="AF284" s="239" t="str">
        <f>IFERROR(VLOOKUP(AF283,'P1'!$B:$AP,41,FALSE),"")</f>
        <v/>
      </c>
      <c r="AG284" s="239" t="str">
        <f>IFERROR(VLOOKUP(AG283,'P1'!$B:$AP,41,FALSE),"")</f>
        <v/>
      </c>
      <c r="AH284" s="239" t="str">
        <f>IFERROR(VLOOKUP(AH283,'P1'!$B:$AP,41,FALSE),"")</f>
        <v/>
      </c>
      <c r="AI284" s="239" t="str">
        <f>IFERROR(VLOOKUP(AI283,'P1'!$B:$AP,41,FALSE),"")</f>
        <v/>
      </c>
      <c r="AJ284" s="239" t="str">
        <f>IFERROR(VLOOKUP(AJ283,'P1'!$B:$AP,41,FALSE),"")</f>
        <v/>
      </c>
      <c r="AK284" s="239" t="str">
        <f>IFERROR(VLOOKUP(AK283,'P1'!$B:$AP,41,FALSE),"")</f>
        <v/>
      </c>
      <c r="AL284" s="239" t="str">
        <f>IFERROR(VLOOKUP(AL283,'P1'!$B:$AP,41,FALSE),"")</f>
        <v/>
      </c>
      <c r="AM284" s="239" t="str">
        <f>IFERROR(VLOOKUP(AM283,'P1'!$B:$AP,41,FALSE),"")</f>
        <v/>
      </c>
      <c r="AN284" s="588"/>
      <c r="AO284" s="564"/>
      <c r="AP284" s="592"/>
      <c r="AQ284" s="593"/>
      <c r="AR284" s="564"/>
      <c r="AU284" s="486" t="str">
        <f>IFERROR(IF($D283="□",ROUNDDOWN($AO283/$AK$7,1),ROUNDDOWN($AO283/$AK$9,1)),"")</f>
        <v/>
      </c>
      <c r="AV284" s="486" t="str">
        <f>IFERROR(IF($D283="□",ROUNDDOWN($AN283/$AO$7,1),ROUNDDOWN($AN283/$AO$9,1)),"")</f>
        <v/>
      </c>
      <c r="AX284" s="486" t="str">
        <f>IFERROR(IF($D283="□",(VLOOKUP(F283,'[8]ますた君 '!$C:$E,3,FALSE)/($AK$7*4)),(VLOOKUP(F283,'[8]ますた君 '!$C:$E,3,FALSE)/($AK$9*4))),"")</f>
        <v/>
      </c>
      <c r="AY284" s="486" t="str">
        <f>IFERROR(IF($D283="□",(VLOOKUP(F283,'[8]ますた君 '!$C:$E,3,FALSE)/$AO$7),(VLOOKUP(F283,'[8]ますた君 '!$C:$E,3,FALSE)/$AO$9)),"")</f>
        <v/>
      </c>
    </row>
    <row r="285" spans="1:51" ht="12" customHeight="1">
      <c r="A285" s="568"/>
      <c r="B285" s="571"/>
      <c r="C285" s="574"/>
      <c r="D285" s="577"/>
      <c r="E285" s="580"/>
      <c r="F285" s="585"/>
      <c r="G285" s="586"/>
      <c r="H285" s="241" t="s">
        <v>374</v>
      </c>
      <c r="I285" s="239" t="str">
        <f>IFERROR(VLOOKUP(I283,'P1'!$B:$AP,31,FALSE),"")</f>
        <v/>
      </c>
      <c r="J285" s="239" t="str">
        <f>IFERROR(VLOOKUP(J283,'P1'!$B:$AP,31,FALSE),"")</f>
        <v/>
      </c>
      <c r="K285" s="239" t="str">
        <f>IFERROR(VLOOKUP(K283,'P1'!$B:$AP,31,FALSE),"")</f>
        <v/>
      </c>
      <c r="L285" s="239" t="str">
        <f>IFERROR(VLOOKUP(L283,'P1'!$B:$AP,31,FALSE),"")</f>
        <v/>
      </c>
      <c r="M285" s="239" t="str">
        <f>IFERROR(VLOOKUP(M283,'P1'!$B:$AP,31,FALSE),"")</f>
        <v/>
      </c>
      <c r="N285" s="239" t="str">
        <f>IFERROR(VLOOKUP(N283,'P1'!$B:$AP,31,FALSE),"")</f>
        <v/>
      </c>
      <c r="O285" s="239" t="str">
        <f>IFERROR(VLOOKUP(O283,'P1'!$B:$AP,31,FALSE),"")</f>
        <v/>
      </c>
      <c r="P285" s="239" t="str">
        <f>IFERROR(VLOOKUP(P283,'P1'!$B:$AP,31,FALSE),"")</f>
        <v/>
      </c>
      <c r="Q285" s="239" t="str">
        <f>IFERROR(VLOOKUP(Q283,'P1'!$B:$AP,31,FALSE),"")</f>
        <v/>
      </c>
      <c r="R285" s="239" t="str">
        <f>IFERROR(VLOOKUP(R283,'P1'!$B:$AP,31,FALSE),"")</f>
        <v/>
      </c>
      <c r="S285" s="239" t="str">
        <f>IFERROR(VLOOKUP(S283,'P1'!$B:$AP,31,FALSE),"")</f>
        <v/>
      </c>
      <c r="T285" s="239" t="str">
        <f>IFERROR(VLOOKUP(T283,'P1'!$B:$AP,31,FALSE),"")</f>
        <v/>
      </c>
      <c r="U285" s="239" t="str">
        <f>IFERROR(VLOOKUP(U283,'P1'!$B:$AP,31,FALSE),"")</f>
        <v/>
      </c>
      <c r="V285" s="239" t="str">
        <f>IFERROR(VLOOKUP(V283,'P1'!$B:$AP,31,FALSE),"")</f>
        <v/>
      </c>
      <c r="W285" s="239" t="str">
        <f>IFERROR(VLOOKUP(W283,'P1'!$B:$AP,31,FALSE),"")</f>
        <v/>
      </c>
      <c r="X285" s="239" t="str">
        <f>IFERROR(VLOOKUP(X283,'P1'!$B:$AP,31,FALSE),"")</f>
        <v/>
      </c>
      <c r="Y285" s="239" t="str">
        <f>IFERROR(VLOOKUP(Y283,'P1'!$B:$AP,31,FALSE),"")</f>
        <v/>
      </c>
      <c r="Z285" s="239" t="str">
        <f>IFERROR(VLOOKUP(Z283,'P1'!$B:$AP,31,FALSE),"")</f>
        <v/>
      </c>
      <c r="AA285" s="239" t="str">
        <f>IFERROR(VLOOKUP(AA283,'P1'!$B:$AP,31,FALSE),"")</f>
        <v/>
      </c>
      <c r="AB285" s="239" t="str">
        <f>IFERROR(VLOOKUP(AB283,'P1'!$B:$AP,31,FALSE),"")</f>
        <v/>
      </c>
      <c r="AC285" s="239" t="str">
        <f>IFERROR(VLOOKUP(AC283,'P1'!$B:$AP,31,FALSE),"")</f>
        <v/>
      </c>
      <c r="AD285" s="239" t="str">
        <f>IFERROR(VLOOKUP(AD283,'P1'!$B:$AP,31,FALSE),"")</f>
        <v/>
      </c>
      <c r="AE285" s="239" t="str">
        <f>IFERROR(VLOOKUP(AE283,'P1'!$B:$AP,31,FALSE),"")</f>
        <v/>
      </c>
      <c r="AF285" s="239" t="str">
        <f>IFERROR(VLOOKUP(AF283,'P1'!$B:$AP,31,FALSE),"")</f>
        <v/>
      </c>
      <c r="AG285" s="239" t="str">
        <f>IFERROR(VLOOKUP(AG283,'P1'!$B:$AP,31,FALSE),"")</f>
        <v/>
      </c>
      <c r="AH285" s="239" t="str">
        <f>IFERROR(VLOOKUP(AH283,'P1'!$B:$AP,31,FALSE),"")</f>
        <v/>
      </c>
      <c r="AI285" s="239" t="str">
        <f>IFERROR(VLOOKUP(AI283,'P1'!$B:$AP,31,FALSE),"")</f>
        <v/>
      </c>
      <c r="AJ285" s="239" t="str">
        <f>IFERROR(VLOOKUP(AJ283,'P1'!$B:$AP,31,FALSE),"")</f>
        <v/>
      </c>
      <c r="AK285" s="239" t="str">
        <f>IFERROR(VLOOKUP(AK283,'P1'!$B:$AP,31,FALSE),"")</f>
        <v/>
      </c>
      <c r="AL285" s="239" t="str">
        <f>IFERROR(VLOOKUP(AL283,'P1'!$B:$AP,31,FALSE),"")</f>
        <v/>
      </c>
      <c r="AM285" s="239" t="str">
        <f>IFERROR(VLOOKUP(AM283,'P1'!$B:$AP,31,FALSE),"")</f>
        <v/>
      </c>
      <c r="AN285" s="589"/>
      <c r="AO285" s="565"/>
      <c r="AP285" s="594"/>
      <c r="AQ285" s="595"/>
      <c r="AR285" s="565"/>
      <c r="AU285" s="487"/>
      <c r="AV285" s="487"/>
      <c r="AX285" s="487"/>
      <c r="AY285" s="487"/>
    </row>
    <row r="286" spans="1:51" ht="12" customHeight="1">
      <c r="A286" s="566">
        <v>89</v>
      </c>
      <c r="B286" s="569"/>
      <c r="C286" s="572"/>
      <c r="D286" s="575" t="s">
        <v>243</v>
      </c>
      <c r="E286" s="578"/>
      <c r="F286" s="581"/>
      <c r="G286" s="582"/>
      <c r="H286" s="236" t="s">
        <v>368</v>
      </c>
      <c r="I286" s="483"/>
      <c r="J286" s="483"/>
      <c r="K286" s="483"/>
      <c r="L286" s="483"/>
      <c r="M286" s="483"/>
      <c r="N286" s="483"/>
      <c r="O286" s="483"/>
      <c r="P286" s="483"/>
      <c r="Q286" s="483"/>
      <c r="R286" s="483"/>
      <c r="S286" s="483"/>
      <c r="T286" s="483"/>
      <c r="U286" s="483"/>
      <c r="V286" s="483"/>
      <c r="W286" s="483"/>
      <c r="X286" s="483"/>
      <c r="Y286" s="483"/>
      <c r="Z286" s="483"/>
      <c r="AA286" s="483"/>
      <c r="AB286" s="483"/>
      <c r="AC286" s="483"/>
      <c r="AD286" s="483"/>
      <c r="AE286" s="483"/>
      <c r="AF286" s="483"/>
      <c r="AG286" s="483"/>
      <c r="AH286" s="483"/>
      <c r="AI286" s="483"/>
      <c r="AJ286" s="483"/>
      <c r="AK286" s="483"/>
      <c r="AL286" s="483"/>
      <c r="AM286" s="483"/>
      <c r="AN286" s="587">
        <f>+SUM(I287:AM288)</f>
        <v>0</v>
      </c>
      <c r="AO286" s="563">
        <f>IF($AN$4="４週",AN286/4,AN286/(DAY(EOMONTH($I$20,0))/7))</f>
        <v>0</v>
      </c>
      <c r="AP286" s="590"/>
      <c r="AQ286" s="591"/>
      <c r="AR286" s="563" t="str">
        <f>IF(AN275="４週",AU287,AV287)</f>
        <v/>
      </c>
      <c r="AU286" s="485" t="s">
        <v>369</v>
      </c>
      <c r="AV286" s="485" t="s">
        <v>370</v>
      </c>
      <c r="AX286" s="485" t="s">
        <v>371</v>
      </c>
      <c r="AY286" s="485" t="s">
        <v>372</v>
      </c>
    </row>
    <row r="287" spans="1:51" ht="12" customHeight="1">
      <c r="A287" s="567"/>
      <c r="B287" s="570"/>
      <c r="C287" s="573"/>
      <c r="D287" s="576"/>
      <c r="E287" s="579"/>
      <c r="F287" s="583"/>
      <c r="G287" s="584"/>
      <c r="H287" s="238" t="s">
        <v>373</v>
      </c>
      <c r="I287" s="239" t="str">
        <f>IFERROR(VLOOKUP(I286,'P1'!$B:$AP,41,FALSE),"")</f>
        <v/>
      </c>
      <c r="J287" s="239" t="str">
        <f>IFERROR(VLOOKUP(J286,'P1'!$B:$AP,41,FALSE),"")</f>
        <v/>
      </c>
      <c r="K287" s="239" t="str">
        <f>IFERROR(VLOOKUP(K286,'P1'!$B:$AP,41,FALSE),"")</f>
        <v/>
      </c>
      <c r="L287" s="239" t="str">
        <f>IFERROR(VLOOKUP(L286,'P1'!$B:$AP,41,FALSE),"")</f>
        <v/>
      </c>
      <c r="M287" s="239" t="str">
        <f>IFERROR(VLOOKUP(M286,'P1'!$B:$AP,41,FALSE),"")</f>
        <v/>
      </c>
      <c r="N287" s="239" t="str">
        <f>IFERROR(VLOOKUP(N286,'P1'!$B:$AP,41,FALSE),"")</f>
        <v/>
      </c>
      <c r="O287" s="239" t="str">
        <f>IFERROR(VLOOKUP(O286,'P1'!$B:$AP,41,FALSE),"")</f>
        <v/>
      </c>
      <c r="P287" s="239" t="str">
        <f>IFERROR(VLOOKUP(P286,'P1'!$B:$AP,41,FALSE),"")</f>
        <v/>
      </c>
      <c r="Q287" s="239" t="str">
        <f>IFERROR(VLOOKUP(Q286,'P1'!$B:$AP,41,FALSE),"")</f>
        <v/>
      </c>
      <c r="R287" s="239" t="str">
        <f>IFERROR(VLOOKUP(R286,'P1'!$B:$AP,41,FALSE),"")</f>
        <v/>
      </c>
      <c r="S287" s="239" t="str">
        <f>IFERROR(VLOOKUP(S286,'P1'!$B:$AP,41,FALSE),"")</f>
        <v/>
      </c>
      <c r="T287" s="239" t="str">
        <f>IFERROR(VLOOKUP(T286,'P1'!$B:$AP,41,FALSE),"")</f>
        <v/>
      </c>
      <c r="U287" s="239" t="str">
        <f>IFERROR(VLOOKUP(U286,'P1'!$B:$AP,41,FALSE),"")</f>
        <v/>
      </c>
      <c r="V287" s="239" t="str">
        <f>IFERROR(VLOOKUP(V286,'P1'!$B:$AP,41,FALSE),"")</f>
        <v/>
      </c>
      <c r="W287" s="239" t="str">
        <f>IFERROR(VLOOKUP(W286,'P1'!$B:$AP,41,FALSE),"")</f>
        <v/>
      </c>
      <c r="X287" s="239" t="str">
        <f>IFERROR(VLOOKUP(X286,'P1'!$B:$AP,41,FALSE),"")</f>
        <v/>
      </c>
      <c r="Y287" s="239" t="str">
        <f>IFERROR(VLOOKUP(Y286,'P1'!$B:$AP,41,FALSE),"")</f>
        <v/>
      </c>
      <c r="Z287" s="239" t="str">
        <f>IFERROR(VLOOKUP(Z286,'P1'!$B:$AP,41,FALSE),"")</f>
        <v/>
      </c>
      <c r="AA287" s="239" t="str">
        <f>IFERROR(VLOOKUP(AA286,'P1'!$B:$AP,41,FALSE),"")</f>
        <v/>
      </c>
      <c r="AB287" s="239" t="str">
        <f>IFERROR(VLOOKUP(AB286,'P1'!$B:$AP,41,FALSE),"")</f>
        <v/>
      </c>
      <c r="AC287" s="239" t="str">
        <f>IFERROR(VLOOKUP(AC286,'P1'!$B:$AP,41,FALSE),"")</f>
        <v/>
      </c>
      <c r="AD287" s="239" t="str">
        <f>IFERROR(VLOOKUP(AD286,'P1'!$B:$AP,41,FALSE),"")</f>
        <v/>
      </c>
      <c r="AE287" s="239" t="str">
        <f>IFERROR(VLOOKUP(AE286,'P1'!$B:$AP,41,FALSE),"")</f>
        <v/>
      </c>
      <c r="AF287" s="239" t="str">
        <f>IFERROR(VLOOKUP(AF286,'P1'!$B:$AP,41,FALSE),"")</f>
        <v/>
      </c>
      <c r="AG287" s="239" t="str">
        <f>IFERROR(VLOOKUP(AG286,'P1'!$B:$AP,41,FALSE),"")</f>
        <v/>
      </c>
      <c r="AH287" s="239" t="str">
        <f>IFERROR(VLOOKUP(AH286,'P1'!$B:$AP,41,FALSE),"")</f>
        <v/>
      </c>
      <c r="AI287" s="239" t="str">
        <f>IFERROR(VLOOKUP(AI286,'P1'!$B:$AP,41,FALSE),"")</f>
        <v/>
      </c>
      <c r="AJ287" s="239" t="str">
        <f>IFERROR(VLOOKUP(AJ286,'P1'!$B:$AP,41,FALSE),"")</f>
        <v/>
      </c>
      <c r="AK287" s="239" t="str">
        <f>IFERROR(VLOOKUP(AK286,'P1'!$B:$AP,41,FALSE),"")</f>
        <v/>
      </c>
      <c r="AL287" s="239" t="str">
        <f>IFERROR(VLOOKUP(AL286,'P1'!$B:$AP,41,FALSE),"")</f>
        <v/>
      </c>
      <c r="AM287" s="239" t="str">
        <f>IFERROR(VLOOKUP(AM286,'P1'!$B:$AP,41,FALSE),"")</f>
        <v/>
      </c>
      <c r="AN287" s="588"/>
      <c r="AO287" s="564"/>
      <c r="AP287" s="592"/>
      <c r="AQ287" s="593"/>
      <c r="AR287" s="564"/>
      <c r="AU287" s="486" t="str">
        <f>IFERROR(IF($D286="□",ROUNDDOWN($AO286/$AK$7,1),ROUNDDOWN($AO286/$AK$9,1)),"")</f>
        <v/>
      </c>
      <c r="AV287" s="486" t="str">
        <f>IFERROR(IF($D286="□",ROUNDDOWN($AN286/$AO$7,1),ROUNDDOWN($AN286/$AO$9,1)),"")</f>
        <v/>
      </c>
      <c r="AX287" s="486" t="str">
        <f>IFERROR(IF($D286="□",(VLOOKUP(F286,'[8]ますた君 '!$C:$E,3,FALSE)/($AK$7*4)),(VLOOKUP(F286,'[8]ますた君 '!$C:$E,3,FALSE)/($AK$9*4))),"")</f>
        <v/>
      </c>
      <c r="AY287" s="486" t="str">
        <f>IFERROR(IF($D286="□",(VLOOKUP(F286,'[8]ますた君 '!$C:$E,3,FALSE)/$AO$7),(VLOOKUP(F286,'[8]ますた君 '!$C:$E,3,FALSE)/$AO$9)),"")</f>
        <v/>
      </c>
    </row>
    <row r="288" spans="1:51" ht="12" customHeight="1">
      <c r="A288" s="568"/>
      <c r="B288" s="571"/>
      <c r="C288" s="574"/>
      <c r="D288" s="577"/>
      <c r="E288" s="580"/>
      <c r="F288" s="585"/>
      <c r="G288" s="586"/>
      <c r="H288" s="241" t="s">
        <v>374</v>
      </c>
      <c r="I288" s="239" t="str">
        <f>IFERROR(VLOOKUP(I286,'P1'!$B:$AP,31,FALSE),"")</f>
        <v/>
      </c>
      <c r="J288" s="239" t="str">
        <f>IFERROR(VLOOKUP(J286,'P1'!$B:$AP,31,FALSE),"")</f>
        <v/>
      </c>
      <c r="K288" s="239" t="str">
        <f>IFERROR(VLOOKUP(K286,'P1'!$B:$AP,31,FALSE),"")</f>
        <v/>
      </c>
      <c r="L288" s="239" t="str">
        <f>IFERROR(VLOOKUP(L286,'P1'!$B:$AP,31,FALSE),"")</f>
        <v/>
      </c>
      <c r="M288" s="239" t="str">
        <f>IFERROR(VLOOKUP(M286,'P1'!$B:$AP,31,FALSE),"")</f>
        <v/>
      </c>
      <c r="N288" s="239" t="str">
        <f>IFERROR(VLOOKUP(N286,'P1'!$B:$AP,31,FALSE),"")</f>
        <v/>
      </c>
      <c r="O288" s="239" t="str">
        <f>IFERROR(VLOOKUP(O286,'P1'!$B:$AP,31,FALSE),"")</f>
        <v/>
      </c>
      <c r="P288" s="239" t="str">
        <f>IFERROR(VLOOKUP(P286,'P1'!$B:$AP,31,FALSE),"")</f>
        <v/>
      </c>
      <c r="Q288" s="239" t="str">
        <f>IFERROR(VLOOKUP(Q286,'P1'!$B:$AP,31,FALSE),"")</f>
        <v/>
      </c>
      <c r="R288" s="239" t="str">
        <f>IFERROR(VLOOKUP(R286,'P1'!$B:$AP,31,FALSE),"")</f>
        <v/>
      </c>
      <c r="S288" s="239" t="str">
        <f>IFERROR(VLOOKUP(S286,'P1'!$B:$AP,31,FALSE),"")</f>
        <v/>
      </c>
      <c r="T288" s="239" t="str">
        <f>IFERROR(VLOOKUP(T286,'P1'!$B:$AP,31,FALSE),"")</f>
        <v/>
      </c>
      <c r="U288" s="239" t="str">
        <f>IFERROR(VLOOKUP(U286,'P1'!$B:$AP,31,FALSE),"")</f>
        <v/>
      </c>
      <c r="V288" s="239" t="str">
        <f>IFERROR(VLOOKUP(V286,'P1'!$B:$AP,31,FALSE),"")</f>
        <v/>
      </c>
      <c r="W288" s="239" t="str">
        <f>IFERROR(VLOOKUP(W286,'P1'!$B:$AP,31,FALSE),"")</f>
        <v/>
      </c>
      <c r="X288" s="239" t="str">
        <f>IFERROR(VLOOKUP(X286,'P1'!$B:$AP,31,FALSE),"")</f>
        <v/>
      </c>
      <c r="Y288" s="239" t="str">
        <f>IFERROR(VLOOKUP(Y286,'P1'!$B:$AP,31,FALSE),"")</f>
        <v/>
      </c>
      <c r="Z288" s="239" t="str">
        <f>IFERROR(VLOOKUP(Z286,'P1'!$B:$AP,31,FALSE),"")</f>
        <v/>
      </c>
      <c r="AA288" s="239" t="str">
        <f>IFERROR(VLOOKUP(AA286,'P1'!$B:$AP,31,FALSE),"")</f>
        <v/>
      </c>
      <c r="AB288" s="239" t="str">
        <f>IFERROR(VLOOKUP(AB286,'P1'!$B:$AP,31,FALSE),"")</f>
        <v/>
      </c>
      <c r="AC288" s="239" t="str">
        <f>IFERROR(VLOOKUP(AC286,'P1'!$B:$AP,31,FALSE),"")</f>
        <v/>
      </c>
      <c r="AD288" s="239" t="str">
        <f>IFERROR(VLOOKUP(AD286,'P1'!$B:$AP,31,FALSE),"")</f>
        <v/>
      </c>
      <c r="AE288" s="239" t="str">
        <f>IFERROR(VLOOKUP(AE286,'P1'!$B:$AP,31,FALSE),"")</f>
        <v/>
      </c>
      <c r="AF288" s="239" t="str">
        <f>IFERROR(VLOOKUP(AF286,'P1'!$B:$AP,31,FALSE),"")</f>
        <v/>
      </c>
      <c r="AG288" s="239" t="str">
        <f>IFERROR(VLOOKUP(AG286,'P1'!$B:$AP,31,FALSE),"")</f>
        <v/>
      </c>
      <c r="AH288" s="239" t="str">
        <f>IFERROR(VLOOKUP(AH286,'P1'!$B:$AP,31,FALSE),"")</f>
        <v/>
      </c>
      <c r="AI288" s="239" t="str">
        <f>IFERROR(VLOOKUP(AI286,'P1'!$B:$AP,31,FALSE),"")</f>
        <v/>
      </c>
      <c r="AJ288" s="239" t="str">
        <f>IFERROR(VLOOKUP(AJ286,'P1'!$B:$AP,31,FALSE),"")</f>
        <v/>
      </c>
      <c r="AK288" s="239" t="str">
        <f>IFERROR(VLOOKUP(AK286,'P1'!$B:$AP,31,FALSE),"")</f>
        <v/>
      </c>
      <c r="AL288" s="239" t="str">
        <f>IFERROR(VLOOKUP(AL286,'P1'!$B:$AP,31,FALSE),"")</f>
        <v/>
      </c>
      <c r="AM288" s="239" t="str">
        <f>IFERROR(VLOOKUP(AM286,'P1'!$B:$AP,31,FALSE),"")</f>
        <v/>
      </c>
      <c r="AN288" s="589"/>
      <c r="AO288" s="565"/>
      <c r="AP288" s="594"/>
      <c r="AQ288" s="595"/>
      <c r="AR288" s="565"/>
      <c r="AU288" s="487"/>
      <c r="AV288" s="487"/>
      <c r="AX288" s="487"/>
      <c r="AY288" s="487"/>
    </row>
    <row r="289" spans="1:51" ht="12" customHeight="1">
      <c r="A289" s="566">
        <v>90</v>
      </c>
      <c r="B289" s="569"/>
      <c r="C289" s="572"/>
      <c r="D289" s="575" t="s">
        <v>243</v>
      </c>
      <c r="E289" s="578"/>
      <c r="F289" s="581"/>
      <c r="G289" s="582"/>
      <c r="H289" s="236" t="s">
        <v>368</v>
      </c>
      <c r="I289" s="483"/>
      <c r="J289" s="483"/>
      <c r="K289" s="483"/>
      <c r="L289" s="483"/>
      <c r="M289" s="483"/>
      <c r="N289" s="483"/>
      <c r="O289" s="483"/>
      <c r="P289" s="483"/>
      <c r="Q289" s="483"/>
      <c r="R289" s="483"/>
      <c r="S289" s="483"/>
      <c r="T289" s="483"/>
      <c r="U289" s="483"/>
      <c r="V289" s="483"/>
      <c r="W289" s="483"/>
      <c r="X289" s="483"/>
      <c r="Y289" s="483"/>
      <c r="Z289" s="483"/>
      <c r="AA289" s="483"/>
      <c r="AB289" s="483"/>
      <c r="AC289" s="483"/>
      <c r="AD289" s="483"/>
      <c r="AE289" s="483"/>
      <c r="AF289" s="483"/>
      <c r="AG289" s="483"/>
      <c r="AH289" s="483"/>
      <c r="AI289" s="483"/>
      <c r="AJ289" s="483"/>
      <c r="AK289" s="483"/>
      <c r="AL289" s="483"/>
      <c r="AM289" s="483"/>
      <c r="AN289" s="587">
        <f>+SUM(I290:AM291)</f>
        <v>0</v>
      </c>
      <c r="AO289" s="563">
        <f>IF($AN$4="４週",AN289/4,AN289/(DAY(EOMONTH($I$20,0))/7))</f>
        <v>0</v>
      </c>
      <c r="AP289" s="590"/>
      <c r="AQ289" s="591"/>
      <c r="AR289" s="563" t="str">
        <f>IF(AN278="４週",AU290,AV290)</f>
        <v/>
      </c>
      <c r="AU289" s="485" t="s">
        <v>369</v>
      </c>
      <c r="AV289" s="485" t="s">
        <v>370</v>
      </c>
      <c r="AX289" s="485" t="s">
        <v>371</v>
      </c>
      <c r="AY289" s="485" t="s">
        <v>372</v>
      </c>
    </row>
    <row r="290" spans="1:51" ht="12" customHeight="1">
      <c r="A290" s="567"/>
      <c r="B290" s="570"/>
      <c r="C290" s="573"/>
      <c r="D290" s="576"/>
      <c r="E290" s="579"/>
      <c r="F290" s="583"/>
      <c r="G290" s="584"/>
      <c r="H290" s="238" t="s">
        <v>373</v>
      </c>
      <c r="I290" s="239" t="str">
        <f>IFERROR(VLOOKUP(I289,'P1'!$B:$AP,41,FALSE),"")</f>
        <v/>
      </c>
      <c r="J290" s="239" t="str">
        <f>IFERROR(VLOOKUP(J289,'P1'!$B:$AP,41,FALSE),"")</f>
        <v/>
      </c>
      <c r="K290" s="239" t="str">
        <f>IFERROR(VLOOKUP(K289,'P1'!$B:$AP,41,FALSE),"")</f>
        <v/>
      </c>
      <c r="L290" s="239" t="str">
        <f>IFERROR(VLOOKUP(L289,'P1'!$B:$AP,41,FALSE),"")</f>
        <v/>
      </c>
      <c r="M290" s="239" t="str">
        <f>IFERROR(VLOOKUP(M289,'P1'!$B:$AP,41,FALSE),"")</f>
        <v/>
      </c>
      <c r="N290" s="239" t="str">
        <f>IFERROR(VLOOKUP(N289,'P1'!$B:$AP,41,FALSE),"")</f>
        <v/>
      </c>
      <c r="O290" s="239" t="str">
        <f>IFERROR(VLOOKUP(O289,'P1'!$B:$AP,41,FALSE),"")</f>
        <v/>
      </c>
      <c r="P290" s="239" t="str">
        <f>IFERROR(VLOOKUP(P289,'P1'!$B:$AP,41,FALSE),"")</f>
        <v/>
      </c>
      <c r="Q290" s="239" t="str">
        <f>IFERROR(VLOOKUP(Q289,'P1'!$B:$AP,41,FALSE),"")</f>
        <v/>
      </c>
      <c r="R290" s="239" t="str">
        <f>IFERROR(VLOOKUP(R289,'P1'!$B:$AP,41,FALSE),"")</f>
        <v/>
      </c>
      <c r="S290" s="239" t="str">
        <f>IFERROR(VLOOKUP(S289,'P1'!$B:$AP,41,FALSE),"")</f>
        <v/>
      </c>
      <c r="T290" s="239" t="str">
        <f>IFERROR(VLOOKUP(T289,'P1'!$B:$AP,41,FALSE),"")</f>
        <v/>
      </c>
      <c r="U290" s="239" t="str">
        <f>IFERROR(VLOOKUP(U289,'P1'!$B:$AP,41,FALSE),"")</f>
        <v/>
      </c>
      <c r="V290" s="239" t="str">
        <f>IFERROR(VLOOKUP(V289,'P1'!$B:$AP,41,FALSE),"")</f>
        <v/>
      </c>
      <c r="W290" s="239" t="str">
        <f>IFERROR(VLOOKUP(W289,'P1'!$B:$AP,41,FALSE),"")</f>
        <v/>
      </c>
      <c r="X290" s="239" t="str">
        <f>IFERROR(VLOOKUP(X289,'P1'!$B:$AP,41,FALSE),"")</f>
        <v/>
      </c>
      <c r="Y290" s="239" t="str">
        <f>IFERROR(VLOOKUP(Y289,'P1'!$B:$AP,41,FALSE),"")</f>
        <v/>
      </c>
      <c r="Z290" s="239" t="str">
        <f>IFERROR(VLOOKUP(Z289,'P1'!$B:$AP,41,FALSE),"")</f>
        <v/>
      </c>
      <c r="AA290" s="239" t="str">
        <f>IFERROR(VLOOKUP(AA289,'P1'!$B:$AP,41,FALSE),"")</f>
        <v/>
      </c>
      <c r="AB290" s="239" t="str">
        <f>IFERROR(VLOOKUP(AB289,'P1'!$B:$AP,41,FALSE),"")</f>
        <v/>
      </c>
      <c r="AC290" s="239" t="str">
        <f>IFERROR(VLOOKUP(AC289,'P1'!$B:$AP,41,FALSE),"")</f>
        <v/>
      </c>
      <c r="AD290" s="239" t="str">
        <f>IFERROR(VLOOKUP(AD289,'P1'!$B:$AP,41,FALSE),"")</f>
        <v/>
      </c>
      <c r="AE290" s="239" t="str">
        <f>IFERROR(VLOOKUP(AE289,'P1'!$B:$AP,41,FALSE),"")</f>
        <v/>
      </c>
      <c r="AF290" s="239" t="str">
        <f>IFERROR(VLOOKUP(AF289,'P1'!$B:$AP,41,FALSE),"")</f>
        <v/>
      </c>
      <c r="AG290" s="239" t="str">
        <f>IFERROR(VLOOKUP(AG289,'P1'!$B:$AP,41,FALSE),"")</f>
        <v/>
      </c>
      <c r="AH290" s="239" t="str">
        <f>IFERROR(VLOOKUP(AH289,'P1'!$B:$AP,41,FALSE),"")</f>
        <v/>
      </c>
      <c r="AI290" s="239" t="str">
        <f>IFERROR(VLOOKUP(AI289,'P1'!$B:$AP,41,FALSE),"")</f>
        <v/>
      </c>
      <c r="AJ290" s="239" t="str">
        <f>IFERROR(VLOOKUP(AJ289,'P1'!$B:$AP,41,FALSE),"")</f>
        <v/>
      </c>
      <c r="AK290" s="239" t="str">
        <f>IFERROR(VLOOKUP(AK289,'P1'!$B:$AP,41,FALSE),"")</f>
        <v/>
      </c>
      <c r="AL290" s="239" t="str">
        <f>IFERROR(VLOOKUP(AL289,'P1'!$B:$AP,41,FALSE),"")</f>
        <v/>
      </c>
      <c r="AM290" s="239" t="str">
        <f>IFERROR(VLOOKUP(AM289,'P1'!$B:$AP,41,FALSE),"")</f>
        <v/>
      </c>
      <c r="AN290" s="588"/>
      <c r="AO290" s="564"/>
      <c r="AP290" s="592"/>
      <c r="AQ290" s="593"/>
      <c r="AR290" s="564"/>
      <c r="AU290" s="486" t="str">
        <f>IFERROR(IF($D289="□",ROUNDDOWN($AO289/$AK$7,1),ROUNDDOWN($AO289/$AK$9,1)),"")</f>
        <v/>
      </c>
      <c r="AV290" s="486" t="str">
        <f>IFERROR(IF($D289="□",ROUNDDOWN($AN289/$AO$7,1),ROUNDDOWN($AN289/$AO$9,1)),"")</f>
        <v/>
      </c>
      <c r="AX290" s="486" t="str">
        <f>IFERROR(IF($D289="□",(VLOOKUP(F289,'[8]ますた君 '!$C:$E,3,FALSE)/($AK$7*4)),(VLOOKUP(F289,'[8]ますた君 '!$C:$E,3,FALSE)/($AK$9*4))),"")</f>
        <v/>
      </c>
      <c r="AY290" s="486" t="str">
        <f>IFERROR(IF($D289="□",(VLOOKUP(F289,'[8]ますた君 '!$C:$E,3,FALSE)/$AO$7),(VLOOKUP(F289,'[8]ますた君 '!$C:$E,3,FALSE)/$AO$9)),"")</f>
        <v/>
      </c>
    </row>
    <row r="291" spans="1:51" ht="12" customHeight="1">
      <c r="A291" s="568"/>
      <c r="B291" s="571"/>
      <c r="C291" s="574"/>
      <c r="D291" s="577"/>
      <c r="E291" s="580"/>
      <c r="F291" s="585"/>
      <c r="G291" s="586"/>
      <c r="H291" s="241" t="s">
        <v>374</v>
      </c>
      <c r="I291" s="239" t="str">
        <f>IFERROR(VLOOKUP(I289,'P1'!$B:$AP,31,FALSE),"")</f>
        <v/>
      </c>
      <c r="J291" s="239" t="str">
        <f>IFERROR(VLOOKUP(J289,'P1'!$B:$AP,31,FALSE),"")</f>
        <v/>
      </c>
      <c r="K291" s="239" t="str">
        <f>IFERROR(VLOOKUP(K289,'P1'!$B:$AP,31,FALSE),"")</f>
        <v/>
      </c>
      <c r="L291" s="239" t="str">
        <f>IFERROR(VLOOKUP(L289,'P1'!$B:$AP,31,FALSE),"")</f>
        <v/>
      </c>
      <c r="M291" s="239" t="str">
        <f>IFERROR(VLOOKUP(M289,'P1'!$B:$AP,31,FALSE),"")</f>
        <v/>
      </c>
      <c r="N291" s="239" t="str">
        <f>IFERROR(VLOOKUP(N289,'P1'!$B:$AP,31,FALSE),"")</f>
        <v/>
      </c>
      <c r="O291" s="239" t="str">
        <f>IFERROR(VLOOKUP(O289,'P1'!$B:$AP,31,FALSE),"")</f>
        <v/>
      </c>
      <c r="P291" s="239" t="str">
        <f>IFERROR(VLOOKUP(P289,'P1'!$B:$AP,31,FALSE),"")</f>
        <v/>
      </c>
      <c r="Q291" s="239" t="str">
        <f>IFERROR(VLOOKUP(Q289,'P1'!$B:$AP,31,FALSE),"")</f>
        <v/>
      </c>
      <c r="R291" s="239" t="str">
        <f>IFERROR(VLOOKUP(R289,'P1'!$B:$AP,31,FALSE),"")</f>
        <v/>
      </c>
      <c r="S291" s="239" t="str">
        <f>IFERROR(VLOOKUP(S289,'P1'!$B:$AP,31,FALSE),"")</f>
        <v/>
      </c>
      <c r="T291" s="239" t="str">
        <f>IFERROR(VLOOKUP(T289,'P1'!$B:$AP,31,FALSE),"")</f>
        <v/>
      </c>
      <c r="U291" s="239" t="str">
        <f>IFERROR(VLOOKUP(U289,'P1'!$B:$AP,31,FALSE),"")</f>
        <v/>
      </c>
      <c r="V291" s="239" t="str">
        <f>IFERROR(VLOOKUP(V289,'P1'!$B:$AP,31,FALSE),"")</f>
        <v/>
      </c>
      <c r="W291" s="239" t="str">
        <f>IFERROR(VLOOKUP(W289,'P1'!$B:$AP,31,FALSE),"")</f>
        <v/>
      </c>
      <c r="X291" s="239" t="str">
        <f>IFERROR(VLOOKUP(X289,'P1'!$B:$AP,31,FALSE),"")</f>
        <v/>
      </c>
      <c r="Y291" s="239" t="str">
        <f>IFERROR(VLOOKUP(Y289,'P1'!$B:$AP,31,FALSE),"")</f>
        <v/>
      </c>
      <c r="Z291" s="239" t="str">
        <f>IFERROR(VLOOKUP(Z289,'P1'!$B:$AP,31,FALSE),"")</f>
        <v/>
      </c>
      <c r="AA291" s="239" t="str">
        <f>IFERROR(VLOOKUP(AA289,'P1'!$B:$AP,31,FALSE),"")</f>
        <v/>
      </c>
      <c r="AB291" s="239" t="str">
        <f>IFERROR(VLOOKUP(AB289,'P1'!$B:$AP,31,FALSE),"")</f>
        <v/>
      </c>
      <c r="AC291" s="239" t="str">
        <f>IFERROR(VLOOKUP(AC289,'P1'!$B:$AP,31,FALSE),"")</f>
        <v/>
      </c>
      <c r="AD291" s="239" t="str">
        <f>IFERROR(VLOOKUP(AD289,'P1'!$B:$AP,31,FALSE),"")</f>
        <v/>
      </c>
      <c r="AE291" s="239" t="str">
        <f>IFERROR(VLOOKUP(AE289,'P1'!$B:$AP,31,FALSE),"")</f>
        <v/>
      </c>
      <c r="AF291" s="239" t="str">
        <f>IFERROR(VLOOKUP(AF289,'P1'!$B:$AP,31,FALSE),"")</f>
        <v/>
      </c>
      <c r="AG291" s="239" t="str">
        <f>IFERROR(VLOOKUP(AG289,'P1'!$B:$AP,31,FALSE),"")</f>
        <v/>
      </c>
      <c r="AH291" s="239" t="str">
        <f>IFERROR(VLOOKUP(AH289,'P1'!$B:$AP,31,FALSE),"")</f>
        <v/>
      </c>
      <c r="AI291" s="239" t="str">
        <f>IFERROR(VLOOKUP(AI289,'P1'!$B:$AP,31,FALSE),"")</f>
        <v/>
      </c>
      <c r="AJ291" s="239" t="str">
        <f>IFERROR(VLOOKUP(AJ289,'P1'!$B:$AP,31,FALSE),"")</f>
        <v/>
      </c>
      <c r="AK291" s="239" t="str">
        <f>IFERROR(VLOOKUP(AK289,'P1'!$B:$AP,31,FALSE),"")</f>
        <v/>
      </c>
      <c r="AL291" s="239" t="str">
        <f>IFERROR(VLOOKUP(AL289,'P1'!$B:$AP,31,FALSE),"")</f>
        <v/>
      </c>
      <c r="AM291" s="239" t="str">
        <f>IFERROR(VLOOKUP(AM289,'P1'!$B:$AP,31,FALSE),"")</f>
        <v/>
      </c>
      <c r="AN291" s="589"/>
      <c r="AO291" s="565"/>
      <c r="AP291" s="594"/>
      <c r="AQ291" s="595"/>
      <c r="AR291" s="565"/>
      <c r="AU291" s="487"/>
      <c r="AV291" s="487"/>
      <c r="AX291" s="487"/>
      <c r="AY291" s="487"/>
    </row>
    <row r="292" spans="1:51" ht="12" customHeight="1">
      <c r="A292" s="566">
        <v>91</v>
      </c>
      <c r="B292" s="569"/>
      <c r="C292" s="572"/>
      <c r="D292" s="575" t="s">
        <v>243</v>
      </c>
      <c r="E292" s="578"/>
      <c r="F292" s="581"/>
      <c r="G292" s="582"/>
      <c r="H292" s="236" t="s">
        <v>368</v>
      </c>
      <c r="I292" s="483"/>
      <c r="J292" s="483"/>
      <c r="K292" s="483"/>
      <c r="L292" s="483"/>
      <c r="M292" s="483"/>
      <c r="N292" s="483"/>
      <c r="O292" s="483"/>
      <c r="P292" s="483"/>
      <c r="Q292" s="483"/>
      <c r="R292" s="483"/>
      <c r="S292" s="483"/>
      <c r="T292" s="483"/>
      <c r="U292" s="483"/>
      <c r="V292" s="483"/>
      <c r="W292" s="483"/>
      <c r="X292" s="483"/>
      <c r="Y292" s="483"/>
      <c r="Z292" s="483"/>
      <c r="AA292" s="483"/>
      <c r="AB292" s="483"/>
      <c r="AC292" s="483"/>
      <c r="AD292" s="483"/>
      <c r="AE292" s="483"/>
      <c r="AF292" s="483"/>
      <c r="AG292" s="483"/>
      <c r="AH292" s="483"/>
      <c r="AI292" s="483"/>
      <c r="AJ292" s="483"/>
      <c r="AK292" s="483"/>
      <c r="AL292" s="483"/>
      <c r="AM292" s="483"/>
      <c r="AN292" s="587">
        <f>+SUM(I293:AM294)</f>
        <v>0</v>
      </c>
      <c r="AO292" s="563">
        <f>IF($AN$4="４週",AN292/4,AN292/(DAY(EOMONTH($I$20,0))/7))</f>
        <v>0</v>
      </c>
      <c r="AP292" s="590"/>
      <c r="AQ292" s="591"/>
      <c r="AR292" s="563" t="str">
        <f>IF(AN281="４週",AU293,AV293)</f>
        <v/>
      </c>
      <c r="AU292" s="485" t="s">
        <v>369</v>
      </c>
      <c r="AV292" s="485" t="s">
        <v>370</v>
      </c>
      <c r="AX292" s="485" t="s">
        <v>371</v>
      </c>
      <c r="AY292" s="485" t="s">
        <v>372</v>
      </c>
    </row>
    <row r="293" spans="1:51" ht="12" customHeight="1">
      <c r="A293" s="567"/>
      <c r="B293" s="570"/>
      <c r="C293" s="573"/>
      <c r="D293" s="576"/>
      <c r="E293" s="579"/>
      <c r="F293" s="583"/>
      <c r="G293" s="584"/>
      <c r="H293" s="238" t="s">
        <v>373</v>
      </c>
      <c r="I293" s="239" t="str">
        <f>IFERROR(VLOOKUP(I292,'P1'!$B:$AP,41,FALSE),"")</f>
        <v/>
      </c>
      <c r="J293" s="239" t="str">
        <f>IFERROR(VLOOKUP(J292,'P1'!$B:$AP,41,FALSE),"")</f>
        <v/>
      </c>
      <c r="K293" s="239" t="str">
        <f>IFERROR(VLOOKUP(K292,'P1'!$B:$AP,41,FALSE),"")</f>
        <v/>
      </c>
      <c r="L293" s="239" t="str">
        <f>IFERROR(VLOOKUP(L292,'P1'!$B:$AP,41,FALSE),"")</f>
        <v/>
      </c>
      <c r="M293" s="239" t="str">
        <f>IFERROR(VLOOKUP(M292,'P1'!$B:$AP,41,FALSE),"")</f>
        <v/>
      </c>
      <c r="N293" s="239" t="str">
        <f>IFERROR(VLOOKUP(N292,'P1'!$B:$AP,41,FALSE),"")</f>
        <v/>
      </c>
      <c r="O293" s="239" t="str">
        <f>IFERROR(VLOOKUP(O292,'P1'!$B:$AP,41,FALSE),"")</f>
        <v/>
      </c>
      <c r="P293" s="239" t="str">
        <f>IFERROR(VLOOKUP(P292,'P1'!$B:$AP,41,FALSE),"")</f>
        <v/>
      </c>
      <c r="Q293" s="239" t="str">
        <f>IFERROR(VLOOKUP(Q292,'P1'!$B:$AP,41,FALSE),"")</f>
        <v/>
      </c>
      <c r="R293" s="239" t="str">
        <f>IFERROR(VLOOKUP(R292,'P1'!$B:$AP,41,FALSE),"")</f>
        <v/>
      </c>
      <c r="S293" s="239" t="str">
        <f>IFERROR(VLOOKUP(S292,'P1'!$B:$AP,41,FALSE),"")</f>
        <v/>
      </c>
      <c r="T293" s="239" t="str">
        <f>IFERROR(VLOOKUP(T292,'P1'!$B:$AP,41,FALSE),"")</f>
        <v/>
      </c>
      <c r="U293" s="239" t="str">
        <f>IFERROR(VLOOKUP(U292,'P1'!$B:$AP,41,FALSE),"")</f>
        <v/>
      </c>
      <c r="V293" s="239" t="str">
        <f>IFERROR(VLOOKUP(V292,'P1'!$B:$AP,41,FALSE),"")</f>
        <v/>
      </c>
      <c r="W293" s="239" t="str">
        <f>IFERROR(VLOOKUP(W292,'P1'!$B:$AP,41,FALSE),"")</f>
        <v/>
      </c>
      <c r="X293" s="239" t="str">
        <f>IFERROR(VLOOKUP(X292,'P1'!$B:$AP,41,FALSE),"")</f>
        <v/>
      </c>
      <c r="Y293" s="239" t="str">
        <f>IFERROR(VLOOKUP(Y292,'P1'!$B:$AP,41,FALSE),"")</f>
        <v/>
      </c>
      <c r="Z293" s="239" t="str">
        <f>IFERROR(VLOOKUP(Z292,'P1'!$B:$AP,41,FALSE),"")</f>
        <v/>
      </c>
      <c r="AA293" s="239" t="str">
        <f>IFERROR(VLOOKUP(AA292,'P1'!$B:$AP,41,FALSE),"")</f>
        <v/>
      </c>
      <c r="AB293" s="239" t="str">
        <f>IFERROR(VLOOKUP(AB292,'P1'!$B:$AP,41,FALSE),"")</f>
        <v/>
      </c>
      <c r="AC293" s="239" t="str">
        <f>IFERROR(VLOOKUP(AC292,'P1'!$B:$AP,41,FALSE),"")</f>
        <v/>
      </c>
      <c r="AD293" s="239" t="str">
        <f>IFERROR(VLOOKUP(AD292,'P1'!$B:$AP,41,FALSE),"")</f>
        <v/>
      </c>
      <c r="AE293" s="239" t="str">
        <f>IFERROR(VLOOKUP(AE292,'P1'!$B:$AP,41,FALSE),"")</f>
        <v/>
      </c>
      <c r="AF293" s="239" t="str">
        <f>IFERROR(VLOOKUP(AF292,'P1'!$B:$AP,41,FALSE),"")</f>
        <v/>
      </c>
      <c r="AG293" s="239" t="str">
        <f>IFERROR(VLOOKUP(AG292,'P1'!$B:$AP,41,FALSE),"")</f>
        <v/>
      </c>
      <c r="AH293" s="239" t="str">
        <f>IFERROR(VLOOKUP(AH292,'P1'!$B:$AP,41,FALSE),"")</f>
        <v/>
      </c>
      <c r="AI293" s="239" t="str">
        <f>IFERROR(VLOOKUP(AI292,'P1'!$B:$AP,41,FALSE),"")</f>
        <v/>
      </c>
      <c r="AJ293" s="239" t="str">
        <f>IFERROR(VLOOKUP(AJ292,'P1'!$B:$AP,41,FALSE),"")</f>
        <v/>
      </c>
      <c r="AK293" s="239" t="str">
        <f>IFERROR(VLOOKUP(AK292,'P1'!$B:$AP,41,FALSE),"")</f>
        <v/>
      </c>
      <c r="AL293" s="239" t="str">
        <f>IFERROR(VLOOKUP(AL292,'P1'!$B:$AP,41,FALSE),"")</f>
        <v/>
      </c>
      <c r="AM293" s="239" t="str">
        <f>IFERROR(VLOOKUP(AM292,'P1'!$B:$AP,41,FALSE),"")</f>
        <v/>
      </c>
      <c r="AN293" s="588"/>
      <c r="AO293" s="564"/>
      <c r="AP293" s="592"/>
      <c r="AQ293" s="593"/>
      <c r="AR293" s="564"/>
      <c r="AU293" s="486" t="str">
        <f>IFERROR(IF($D292="□",ROUNDDOWN($AO292/$AK$7,1),ROUNDDOWN($AO292/$AK$9,1)),"")</f>
        <v/>
      </c>
      <c r="AV293" s="486" t="str">
        <f>IFERROR(IF($D292="□",ROUNDDOWN($AN292/$AO$7,1),ROUNDDOWN($AN292/$AO$9,1)),"")</f>
        <v/>
      </c>
      <c r="AX293" s="486" t="str">
        <f>IFERROR(IF($D292="□",(VLOOKUP(F292,'[8]ますた君 '!$C:$E,3,FALSE)/($AK$7*4)),(VLOOKUP(F292,'[8]ますた君 '!$C:$E,3,FALSE)/($AK$9*4))),"")</f>
        <v/>
      </c>
      <c r="AY293" s="486" t="str">
        <f>IFERROR(IF($D292="□",(VLOOKUP(F292,'[8]ますた君 '!$C:$E,3,FALSE)/$AO$7),(VLOOKUP(F292,'[8]ますた君 '!$C:$E,3,FALSE)/$AO$9)),"")</f>
        <v/>
      </c>
    </row>
    <row r="294" spans="1:51" ht="12" customHeight="1">
      <c r="A294" s="568"/>
      <c r="B294" s="571"/>
      <c r="C294" s="574"/>
      <c r="D294" s="577"/>
      <c r="E294" s="580"/>
      <c r="F294" s="585"/>
      <c r="G294" s="586"/>
      <c r="H294" s="241" t="s">
        <v>374</v>
      </c>
      <c r="I294" s="239" t="str">
        <f>IFERROR(VLOOKUP(I292,'P1'!$B:$AP,31,FALSE),"")</f>
        <v/>
      </c>
      <c r="J294" s="239" t="str">
        <f>IFERROR(VLOOKUP(J292,'P1'!$B:$AP,31,FALSE),"")</f>
        <v/>
      </c>
      <c r="K294" s="239" t="str">
        <f>IFERROR(VLOOKUP(K292,'P1'!$B:$AP,31,FALSE),"")</f>
        <v/>
      </c>
      <c r="L294" s="239" t="str">
        <f>IFERROR(VLOOKUP(L292,'P1'!$B:$AP,31,FALSE),"")</f>
        <v/>
      </c>
      <c r="M294" s="239" t="str">
        <f>IFERROR(VLOOKUP(M292,'P1'!$B:$AP,31,FALSE),"")</f>
        <v/>
      </c>
      <c r="N294" s="239" t="str">
        <f>IFERROR(VLOOKUP(N292,'P1'!$B:$AP,31,FALSE),"")</f>
        <v/>
      </c>
      <c r="O294" s="239" t="str">
        <f>IFERROR(VLOOKUP(O292,'P1'!$B:$AP,31,FALSE),"")</f>
        <v/>
      </c>
      <c r="P294" s="239" t="str">
        <f>IFERROR(VLOOKUP(P292,'P1'!$B:$AP,31,FALSE),"")</f>
        <v/>
      </c>
      <c r="Q294" s="239" t="str">
        <f>IFERROR(VLOOKUP(Q292,'P1'!$B:$AP,31,FALSE),"")</f>
        <v/>
      </c>
      <c r="R294" s="239" t="str">
        <f>IFERROR(VLOOKUP(R292,'P1'!$B:$AP,31,FALSE),"")</f>
        <v/>
      </c>
      <c r="S294" s="239" t="str">
        <f>IFERROR(VLOOKUP(S292,'P1'!$B:$AP,31,FALSE),"")</f>
        <v/>
      </c>
      <c r="T294" s="239" t="str">
        <f>IFERROR(VLOOKUP(T292,'P1'!$B:$AP,31,FALSE),"")</f>
        <v/>
      </c>
      <c r="U294" s="239" t="str">
        <f>IFERROR(VLOOKUP(U292,'P1'!$B:$AP,31,FALSE),"")</f>
        <v/>
      </c>
      <c r="V294" s="239" t="str">
        <f>IFERROR(VLOOKUP(V292,'P1'!$B:$AP,31,FALSE),"")</f>
        <v/>
      </c>
      <c r="W294" s="239" t="str">
        <f>IFERROR(VLOOKUP(W292,'P1'!$B:$AP,31,FALSE),"")</f>
        <v/>
      </c>
      <c r="X294" s="239" t="str">
        <f>IFERROR(VLOOKUP(X292,'P1'!$B:$AP,31,FALSE),"")</f>
        <v/>
      </c>
      <c r="Y294" s="239" t="str">
        <f>IFERROR(VLOOKUP(Y292,'P1'!$B:$AP,31,FALSE),"")</f>
        <v/>
      </c>
      <c r="Z294" s="239" t="str">
        <f>IFERROR(VLOOKUP(Z292,'P1'!$B:$AP,31,FALSE),"")</f>
        <v/>
      </c>
      <c r="AA294" s="239" t="str">
        <f>IFERROR(VLOOKUP(AA292,'P1'!$B:$AP,31,FALSE),"")</f>
        <v/>
      </c>
      <c r="AB294" s="239" t="str">
        <f>IFERROR(VLOOKUP(AB292,'P1'!$B:$AP,31,FALSE),"")</f>
        <v/>
      </c>
      <c r="AC294" s="239" t="str">
        <f>IFERROR(VLOOKUP(AC292,'P1'!$B:$AP,31,FALSE),"")</f>
        <v/>
      </c>
      <c r="AD294" s="239" t="str">
        <f>IFERROR(VLOOKUP(AD292,'P1'!$B:$AP,31,FALSE),"")</f>
        <v/>
      </c>
      <c r="AE294" s="239" t="str">
        <f>IFERROR(VLOOKUP(AE292,'P1'!$B:$AP,31,FALSE),"")</f>
        <v/>
      </c>
      <c r="AF294" s="239" t="str">
        <f>IFERROR(VLOOKUP(AF292,'P1'!$B:$AP,31,FALSE),"")</f>
        <v/>
      </c>
      <c r="AG294" s="239" t="str">
        <f>IFERROR(VLOOKUP(AG292,'P1'!$B:$AP,31,FALSE),"")</f>
        <v/>
      </c>
      <c r="AH294" s="239" t="str">
        <f>IFERROR(VLOOKUP(AH292,'P1'!$B:$AP,31,FALSE),"")</f>
        <v/>
      </c>
      <c r="AI294" s="239" t="str">
        <f>IFERROR(VLOOKUP(AI292,'P1'!$B:$AP,31,FALSE),"")</f>
        <v/>
      </c>
      <c r="AJ294" s="239" t="str">
        <f>IFERROR(VLOOKUP(AJ292,'P1'!$B:$AP,31,FALSE),"")</f>
        <v/>
      </c>
      <c r="AK294" s="239" t="str">
        <f>IFERROR(VLOOKUP(AK292,'P1'!$B:$AP,31,FALSE),"")</f>
        <v/>
      </c>
      <c r="AL294" s="239" t="str">
        <f>IFERROR(VLOOKUP(AL292,'P1'!$B:$AP,31,FALSE),"")</f>
        <v/>
      </c>
      <c r="AM294" s="239" t="str">
        <f>IFERROR(VLOOKUP(AM292,'P1'!$B:$AP,31,FALSE),"")</f>
        <v/>
      </c>
      <c r="AN294" s="589"/>
      <c r="AO294" s="565"/>
      <c r="AP294" s="594"/>
      <c r="AQ294" s="595"/>
      <c r="AR294" s="565"/>
      <c r="AU294" s="487"/>
      <c r="AV294" s="487"/>
      <c r="AX294" s="487"/>
      <c r="AY294" s="487"/>
    </row>
    <row r="295" spans="1:51" ht="12" customHeight="1">
      <c r="A295" s="566">
        <v>92</v>
      </c>
      <c r="B295" s="569"/>
      <c r="C295" s="572"/>
      <c r="D295" s="575" t="s">
        <v>243</v>
      </c>
      <c r="E295" s="578"/>
      <c r="F295" s="581"/>
      <c r="G295" s="582"/>
      <c r="H295" s="236" t="s">
        <v>368</v>
      </c>
      <c r="I295" s="483"/>
      <c r="J295" s="483"/>
      <c r="K295" s="483"/>
      <c r="L295" s="483"/>
      <c r="M295" s="483"/>
      <c r="N295" s="483"/>
      <c r="O295" s="483"/>
      <c r="P295" s="483"/>
      <c r="Q295" s="483"/>
      <c r="R295" s="483"/>
      <c r="S295" s="483"/>
      <c r="T295" s="483"/>
      <c r="U295" s="483"/>
      <c r="V295" s="483"/>
      <c r="W295" s="483"/>
      <c r="X295" s="483"/>
      <c r="Y295" s="483"/>
      <c r="Z295" s="483"/>
      <c r="AA295" s="483"/>
      <c r="AB295" s="483"/>
      <c r="AC295" s="483"/>
      <c r="AD295" s="483"/>
      <c r="AE295" s="483"/>
      <c r="AF295" s="483"/>
      <c r="AG295" s="483"/>
      <c r="AH295" s="483"/>
      <c r="AI295" s="483"/>
      <c r="AJ295" s="483"/>
      <c r="AK295" s="483"/>
      <c r="AL295" s="483"/>
      <c r="AM295" s="483"/>
      <c r="AN295" s="587">
        <f>+SUM(I296:AM297)</f>
        <v>0</v>
      </c>
      <c r="AO295" s="563">
        <f>IF($AN$4="４週",AN295/4,AN295/(DAY(EOMONTH($I$20,0))/7))</f>
        <v>0</v>
      </c>
      <c r="AP295" s="590"/>
      <c r="AQ295" s="591"/>
      <c r="AR295" s="563" t="str">
        <f>IF(AN284="４週",AU296,AV296)</f>
        <v/>
      </c>
      <c r="AU295" s="485" t="s">
        <v>369</v>
      </c>
      <c r="AV295" s="485" t="s">
        <v>370</v>
      </c>
      <c r="AX295" s="485" t="s">
        <v>371</v>
      </c>
      <c r="AY295" s="485" t="s">
        <v>372</v>
      </c>
    </row>
    <row r="296" spans="1:51" ht="12" customHeight="1">
      <c r="A296" s="567"/>
      <c r="B296" s="570"/>
      <c r="C296" s="573"/>
      <c r="D296" s="576"/>
      <c r="E296" s="579"/>
      <c r="F296" s="583"/>
      <c r="G296" s="584"/>
      <c r="H296" s="238" t="s">
        <v>373</v>
      </c>
      <c r="I296" s="239" t="str">
        <f>IFERROR(VLOOKUP(I295,'P1'!$B:$AP,41,FALSE),"")</f>
        <v/>
      </c>
      <c r="J296" s="239" t="str">
        <f>IFERROR(VLOOKUP(J295,'P1'!$B:$AP,41,FALSE),"")</f>
        <v/>
      </c>
      <c r="K296" s="239" t="str">
        <f>IFERROR(VLOOKUP(K295,'P1'!$B:$AP,41,FALSE),"")</f>
        <v/>
      </c>
      <c r="L296" s="239" t="str">
        <f>IFERROR(VLOOKUP(L295,'P1'!$B:$AP,41,FALSE),"")</f>
        <v/>
      </c>
      <c r="M296" s="239" t="str">
        <f>IFERROR(VLOOKUP(M295,'P1'!$B:$AP,41,FALSE),"")</f>
        <v/>
      </c>
      <c r="N296" s="239" t="str">
        <f>IFERROR(VLOOKUP(N295,'P1'!$B:$AP,41,FALSE),"")</f>
        <v/>
      </c>
      <c r="O296" s="239" t="str">
        <f>IFERROR(VLOOKUP(O295,'P1'!$B:$AP,41,FALSE),"")</f>
        <v/>
      </c>
      <c r="P296" s="239" t="str">
        <f>IFERROR(VLOOKUP(P295,'P1'!$B:$AP,41,FALSE),"")</f>
        <v/>
      </c>
      <c r="Q296" s="239" t="str">
        <f>IFERROR(VLOOKUP(Q295,'P1'!$B:$AP,41,FALSE),"")</f>
        <v/>
      </c>
      <c r="R296" s="239" t="str">
        <f>IFERROR(VLOOKUP(R295,'P1'!$B:$AP,41,FALSE),"")</f>
        <v/>
      </c>
      <c r="S296" s="239" t="str">
        <f>IFERROR(VLOOKUP(S295,'P1'!$B:$AP,41,FALSE),"")</f>
        <v/>
      </c>
      <c r="T296" s="239" t="str">
        <f>IFERROR(VLOOKUP(T295,'P1'!$B:$AP,41,FALSE),"")</f>
        <v/>
      </c>
      <c r="U296" s="239" t="str">
        <f>IFERROR(VLOOKUP(U295,'P1'!$B:$AP,41,FALSE),"")</f>
        <v/>
      </c>
      <c r="V296" s="239" t="str">
        <f>IFERROR(VLOOKUP(V295,'P1'!$B:$AP,41,FALSE),"")</f>
        <v/>
      </c>
      <c r="W296" s="239" t="str">
        <f>IFERROR(VLOOKUP(W295,'P1'!$B:$AP,41,FALSE),"")</f>
        <v/>
      </c>
      <c r="X296" s="239" t="str">
        <f>IFERROR(VLOOKUP(X295,'P1'!$B:$AP,41,FALSE),"")</f>
        <v/>
      </c>
      <c r="Y296" s="239" t="str">
        <f>IFERROR(VLOOKUP(Y295,'P1'!$B:$AP,41,FALSE),"")</f>
        <v/>
      </c>
      <c r="Z296" s="239" t="str">
        <f>IFERROR(VLOOKUP(Z295,'P1'!$B:$AP,41,FALSE),"")</f>
        <v/>
      </c>
      <c r="AA296" s="239" t="str">
        <f>IFERROR(VLOOKUP(AA295,'P1'!$B:$AP,41,FALSE),"")</f>
        <v/>
      </c>
      <c r="AB296" s="239" t="str">
        <f>IFERROR(VLOOKUP(AB295,'P1'!$B:$AP,41,FALSE),"")</f>
        <v/>
      </c>
      <c r="AC296" s="239" t="str">
        <f>IFERROR(VLOOKUP(AC295,'P1'!$B:$AP,41,FALSE),"")</f>
        <v/>
      </c>
      <c r="AD296" s="239" t="str">
        <f>IFERROR(VLOOKUP(AD295,'P1'!$B:$AP,41,FALSE),"")</f>
        <v/>
      </c>
      <c r="AE296" s="239" t="str">
        <f>IFERROR(VLOOKUP(AE295,'P1'!$B:$AP,41,FALSE),"")</f>
        <v/>
      </c>
      <c r="AF296" s="239" t="str">
        <f>IFERROR(VLOOKUP(AF295,'P1'!$B:$AP,41,FALSE),"")</f>
        <v/>
      </c>
      <c r="AG296" s="239" t="str">
        <f>IFERROR(VLOOKUP(AG295,'P1'!$B:$AP,41,FALSE),"")</f>
        <v/>
      </c>
      <c r="AH296" s="239" t="str">
        <f>IFERROR(VLOOKUP(AH295,'P1'!$B:$AP,41,FALSE),"")</f>
        <v/>
      </c>
      <c r="AI296" s="239" t="str">
        <f>IFERROR(VLOOKUP(AI295,'P1'!$B:$AP,41,FALSE),"")</f>
        <v/>
      </c>
      <c r="AJ296" s="239" t="str">
        <f>IFERROR(VLOOKUP(AJ295,'P1'!$B:$AP,41,FALSE),"")</f>
        <v/>
      </c>
      <c r="AK296" s="239" t="str">
        <f>IFERROR(VLOOKUP(AK295,'P1'!$B:$AP,41,FALSE),"")</f>
        <v/>
      </c>
      <c r="AL296" s="239" t="str">
        <f>IFERROR(VLOOKUP(AL295,'P1'!$B:$AP,41,FALSE),"")</f>
        <v/>
      </c>
      <c r="AM296" s="239" t="str">
        <f>IFERROR(VLOOKUP(AM295,'P1'!$B:$AP,41,FALSE),"")</f>
        <v/>
      </c>
      <c r="AN296" s="588"/>
      <c r="AO296" s="564"/>
      <c r="AP296" s="592"/>
      <c r="AQ296" s="593"/>
      <c r="AR296" s="564"/>
      <c r="AU296" s="486" t="str">
        <f>IFERROR(IF($D295="□",ROUNDDOWN($AO295/$AK$7,1),ROUNDDOWN($AO295/$AK$9,1)),"")</f>
        <v/>
      </c>
      <c r="AV296" s="486" t="str">
        <f>IFERROR(IF($D295="□",ROUNDDOWN($AN295/$AO$7,1),ROUNDDOWN($AN295/$AO$9,1)),"")</f>
        <v/>
      </c>
      <c r="AX296" s="486" t="str">
        <f>IFERROR(IF($D295="□",(VLOOKUP(F295,'[8]ますた君 '!$C:$E,3,FALSE)/($AK$7*4)),(VLOOKUP(F295,'[8]ますた君 '!$C:$E,3,FALSE)/($AK$9*4))),"")</f>
        <v/>
      </c>
      <c r="AY296" s="486" t="str">
        <f>IFERROR(IF($D295="□",(VLOOKUP(F295,'[8]ますた君 '!$C:$E,3,FALSE)/$AO$7),(VLOOKUP(F295,'[8]ますた君 '!$C:$E,3,FALSE)/$AO$9)),"")</f>
        <v/>
      </c>
    </row>
    <row r="297" spans="1:51" ht="12" customHeight="1">
      <c r="A297" s="568"/>
      <c r="B297" s="571"/>
      <c r="C297" s="574"/>
      <c r="D297" s="577"/>
      <c r="E297" s="580"/>
      <c r="F297" s="585"/>
      <c r="G297" s="586"/>
      <c r="H297" s="241" t="s">
        <v>374</v>
      </c>
      <c r="I297" s="239" t="str">
        <f>IFERROR(VLOOKUP(I295,'P1'!$B:$AP,31,FALSE),"")</f>
        <v/>
      </c>
      <c r="J297" s="239" t="str">
        <f>IFERROR(VLOOKUP(J295,'P1'!$B:$AP,31,FALSE),"")</f>
        <v/>
      </c>
      <c r="K297" s="239" t="str">
        <f>IFERROR(VLOOKUP(K295,'P1'!$B:$AP,31,FALSE),"")</f>
        <v/>
      </c>
      <c r="L297" s="239" t="str">
        <f>IFERROR(VLOOKUP(L295,'P1'!$B:$AP,31,FALSE),"")</f>
        <v/>
      </c>
      <c r="M297" s="239" t="str">
        <f>IFERROR(VLOOKUP(M295,'P1'!$B:$AP,31,FALSE),"")</f>
        <v/>
      </c>
      <c r="N297" s="239" t="str">
        <f>IFERROR(VLOOKUP(N295,'P1'!$B:$AP,31,FALSE),"")</f>
        <v/>
      </c>
      <c r="O297" s="239" t="str">
        <f>IFERROR(VLOOKUP(O295,'P1'!$B:$AP,31,FALSE),"")</f>
        <v/>
      </c>
      <c r="P297" s="239" t="str">
        <f>IFERROR(VLOOKUP(P295,'P1'!$B:$AP,31,FALSE),"")</f>
        <v/>
      </c>
      <c r="Q297" s="239" t="str">
        <f>IFERROR(VLOOKUP(Q295,'P1'!$B:$AP,31,FALSE),"")</f>
        <v/>
      </c>
      <c r="R297" s="239" t="str">
        <f>IFERROR(VLOOKUP(R295,'P1'!$B:$AP,31,FALSE),"")</f>
        <v/>
      </c>
      <c r="S297" s="239" t="str">
        <f>IFERROR(VLOOKUP(S295,'P1'!$B:$AP,31,FALSE),"")</f>
        <v/>
      </c>
      <c r="T297" s="239" t="str">
        <f>IFERROR(VLOOKUP(T295,'P1'!$B:$AP,31,FALSE),"")</f>
        <v/>
      </c>
      <c r="U297" s="239" t="str">
        <f>IFERROR(VLOOKUP(U295,'P1'!$B:$AP,31,FALSE),"")</f>
        <v/>
      </c>
      <c r="V297" s="239" t="str">
        <f>IFERROR(VLOOKUP(V295,'P1'!$B:$AP,31,FALSE),"")</f>
        <v/>
      </c>
      <c r="W297" s="239" t="str">
        <f>IFERROR(VLOOKUP(W295,'P1'!$B:$AP,31,FALSE),"")</f>
        <v/>
      </c>
      <c r="X297" s="239" t="str">
        <f>IFERROR(VLOOKUP(X295,'P1'!$B:$AP,31,FALSE),"")</f>
        <v/>
      </c>
      <c r="Y297" s="239" t="str">
        <f>IFERROR(VLOOKUP(Y295,'P1'!$B:$AP,31,FALSE),"")</f>
        <v/>
      </c>
      <c r="Z297" s="239" t="str">
        <f>IFERROR(VLOOKUP(Z295,'P1'!$B:$AP,31,FALSE),"")</f>
        <v/>
      </c>
      <c r="AA297" s="239" t="str">
        <f>IFERROR(VLOOKUP(AA295,'P1'!$B:$AP,31,FALSE),"")</f>
        <v/>
      </c>
      <c r="AB297" s="239" t="str">
        <f>IFERROR(VLOOKUP(AB295,'P1'!$B:$AP,31,FALSE),"")</f>
        <v/>
      </c>
      <c r="AC297" s="239" t="str">
        <f>IFERROR(VLOOKUP(AC295,'P1'!$B:$AP,31,FALSE),"")</f>
        <v/>
      </c>
      <c r="AD297" s="239" t="str">
        <f>IFERROR(VLOOKUP(AD295,'P1'!$B:$AP,31,FALSE),"")</f>
        <v/>
      </c>
      <c r="AE297" s="239" t="str">
        <f>IFERROR(VLOOKUP(AE295,'P1'!$B:$AP,31,FALSE),"")</f>
        <v/>
      </c>
      <c r="AF297" s="239" t="str">
        <f>IFERROR(VLOOKUP(AF295,'P1'!$B:$AP,31,FALSE),"")</f>
        <v/>
      </c>
      <c r="AG297" s="239" t="str">
        <f>IFERROR(VLOOKUP(AG295,'P1'!$B:$AP,31,FALSE),"")</f>
        <v/>
      </c>
      <c r="AH297" s="239" t="str">
        <f>IFERROR(VLOOKUP(AH295,'P1'!$B:$AP,31,FALSE),"")</f>
        <v/>
      </c>
      <c r="AI297" s="239" t="str">
        <f>IFERROR(VLOOKUP(AI295,'P1'!$B:$AP,31,FALSE),"")</f>
        <v/>
      </c>
      <c r="AJ297" s="239" t="str">
        <f>IFERROR(VLOOKUP(AJ295,'P1'!$B:$AP,31,FALSE),"")</f>
        <v/>
      </c>
      <c r="AK297" s="239" t="str">
        <f>IFERROR(VLOOKUP(AK295,'P1'!$B:$AP,31,FALSE),"")</f>
        <v/>
      </c>
      <c r="AL297" s="239" t="str">
        <f>IFERROR(VLOOKUP(AL295,'P1'!$B:$AP,31,FALSE),"")</f>
        <v/>
      </c>
      <c r="AM297" s="239" t="str">
        <f>IFERROR(VLOOKUP(AM295,'P1'!$B:$AP,31,FALSE),"")</f>
        <v/>
      </c>
      <c r="AN297" s="589"/>
      <c r="AO297" s="565"/>
      <c r="AP297" s="594"/>
      <c r="AQ297" s="595"/>
      <c r="AR297" s="565"/>
      <c r="AU297" s="487"/>
      <c r="AV297" s="487"/>
      <c r="AX297" s="487"/>
      <c r="AY297" s="487"/>
    </row>
    <row r="298" spans="1:51" ht="12" customHeight="1">
      <c r="A298" s="566">
        <v>93</v>
      </c>
      <c r="B298" s="569"/>
      <c r="C298" s="572"/>
      <c r="D298" s="575" t="s">
        <v>243</v>
      </c>
      <c r="E298" s="578"/>
      <c r="F298" s="581"/>
      <c r="G298" s="582"/>
      <c r="H298" s="236" t="s">
        <v>368</v>
      </c>
      <c r="I298" s="483"/>
      <c r="J298" s="483"/>
      <c r="K298" s="483"/>
      <c r="L298" s="483"/>
      <c r="M298" s="483"/>
      <c r="N298" s="483"/>
      <c r="O298" s="483"/>
      <c r="P298" s="483"/>
      <c r="Q298" s="483"/>
      <c r="R298" s="483"/>
      <c r="S298" s="483"/>
      <c r="T298" s="483"/>
      <c r="U298" s="483"/>
      <c r="V298" s="483"/>
      <c r="W298" s="483"/>
      <c r="X298" s="483"/>
      <c r="Y298" s="483"/>
      <c r="Z298" s="483"/>
      <c r="AA298" s="483"/>
      <c r="AB298" s="483"/>
      <c r="AC298" s="483"/>
      <c r="AD298" s="483"/>
      <c r="AE298" s="483"/>
      <c r="AF298" s="483"/>
      <c r="AG298" s="483"/>
      <c r="AH298" s="483"/>
      <c r="AI298" s="483"/>
      <c r="AJ298" s="483"/>
      <c r="AK298" s="483"/>
      <c r="AL298" s="483"/>
      <c r="AM298" s="483"/>
      <c r="AN298" s="587">
        <f>+SUM(I299:AM300)</f>
        <v>0</v>
      </c>
      <c r="AO298" s="563">
        <f>IF($AN$4="４週",AN298/4,AN298/(DAY(EOMONTH($I$20,0))/7))</f>
        <v>0</v>
      </c>
      <c r="AP298" s="590"/>
      <c r="AQ298" s="591"/>
      <c r="AR298" s="563" t="str">
        <f>IF(AN287="４週",AU299,AV299)</f>
        <v/>
      </c>
      <c r="AU298" s="485" t="s">
        <v>369</v>
      </c>
      <c r="AV298" s="485" t="s">
        <v>370</v>
      </c>
      <c r="AX298" s="485" t="s">
        <v>371</v>
      </c>
      <c r="AY298" s="485" t="s">
        <v>372</v>
      </c>
    </row>
    <row r="299" spans="1:51" ht="12" customHeight="1">
      <c r="A299" s="567"/>
      <c r="B299" s="570"/>
      <c r="C299" s="573"/>
      <c r="D299" s="576"/>
      <c r="E299" s="579"/>
      <c r="F299" s="583"/>
      <c r="G299" s="584"/>
      <c r="H299" s="238" t="s">
        <v>373</v>
      </c>
      <c r="I299" s="239" t="str">
        <f>IFERROR(VLOOKUP(I298,'P1'!$B:$AP,41,FALSE),"")</f>
        <v/>
      </c>
      <c r="J299" s="239" t="str">
        <f>IFERROR(VLOOKUP(J298,'P1'!$B:$AP,41,FALSE),"")</f>
        <v/>
      </c>
      <c r="K299" s="239" t="str">
        <f>IFERROR(VLOOKUP(K298,'P1'!$B:$AP,41,FALSE),"")</f>
        <v/>
      </c>
      <c r="L299" s="239" t="str">
        <f>IFERROR(VLOOKUP(L298,'P1'!$B:$AP,41,FALSE),"")</f>
        <v/>
      </c>
      <c r="M299" s="239" t="str">
        <f>IFERROR(VLOOKUP(M298,'P1'!$B:$AP,41,FALSE),"")</f>
        <v/>
      </c>
      <c r="N299" s="239" t="str">
        <f>IFERROR(VLOOKUP(N298,'P1'!$B:$AP,41,FALSE),"")</f>
        <v/>
      </c>
      <c r="O299" s="239" t="str">
        <f>IFERROR(VLOOKUP(O298,'P1'!$B:$AP,41,FALSE),"")</f>
        <v/>
      </c>
      <c r="P299" s="239" t="str">
        <f>IFERROR(VLOOKUP(P298,'P1'!$B:$AP,41,FALSE),"")</f>
        <v/>
      </c>
      <c r="Q299" s="239" t="str">
        <f>IFERROR(VLOOKUP(Q298,'P1'!$B:$AP,41,FALSE),"")</f>
        <v/>
      </c>
      <c r="R299" s="239" t="str">
        <f>IFERROR(VLOOKUP(R298,'P1'!$B:$AP,41,FALSE),"")</f>
        <v/>
      </c>
      <c r="S299" s="239" t="str">
        <f>IFERROR(VLOOKUP(S298,'P1'!$B:$AP,41,FALSE),"")</f>
        <v/>
      </c>
      <c r="T299" s="239" t="str">
        <f>IFERROR(VLOOKUP(T298,'P1'!$B:$AP,41,FALSE),"")</f>
        <v/>
      </c>
      <c r="U299" s="239" t="str">
        <f>IFERROR(VLOOKUP(U298,'P1'!$B:$AP,41,FALSE),"")</f>
        <v/>
      </c>
      <c r="V299" s="239" t="str">
        <f>IFERROR(VLOOKUP(V298,'P1'!$B:$AP,41,FALSE),"")</f>
        <v/>
      </c>
      <c r="W299" s="239" t="str">
        <f>IFERROR(VLOOKUP(W298,'P1'!$B:$AP,41,FALSE),"")</f>
        <v/>
      </c>
      <c r="X299" s="239" t="str">
        <f>IFERROR(VLOOKUP(X298,'P1'!$B:$AP,41,FALSE),"")</f>
        <v/>
      </c>
      <c r="Y299" s="239" t="str">
        <f>IFERROR(VLOOKUP(Y298,'P1'!$B:$AP,41,FALSE),"")</f>
        <v/>
      </c>
      <c r="Z299" s="239" t="str">
        <f>IFERROR(VLOOKUP(Z298,'P1'!$B:$AP,41,FALSE),"")</f>
        <v/>
      </c>
      <c r="AA299" s="239" t="str">
        <f>IFERROR(VLOOKUP(AA298,'P1'!$B:$AP,41,FALSE),"")</f>
        <v/>
      </c>
      <c r="AB299" s="239" t="str">
        <f>IFERROR(VLOOKUP(AB298,'P1'!$B:$AP,41,FALSE),"")</f>
        <v/>
      </c>
      <c r="AC299" s="239" t="str">
        <f>IFERROR(VLOOKUP(AC298,'P1'!$B:$AP,41,FALSE),"")</f>
        <v/>
      </c>
      <c r="AD299" s="239" t="str">
        <f>IFERROR(VLOOKUP(AD298,'P1'!$B:$AP,41,FALSE),"")</f>
        <v/>
      </c>
      <c r="AE299" s="239" t="str">
        <f>IFERROR(VLOOKUP(AE298,'P1'!$B:$AP,41,FALSE),"")</f>
        <v/>
      </c>
      <c r="AF299" s="239" t="str">
        <f>IFERROR(VLOOKUP(AF298,'P1'!$B:$AP,41,FALSE),"")</f>
        <v/>
      </c>
      <c r="AG299" s="239" t="str">
        <f>IFERROR(VLOOKUP(AG298,'P1'!$B:$AP,41,FALSE),"")</f>
        <v/>
      </c>
      <c r="AH299" s="239" t="str">
        <f>IFERROR(VLOOKUP(AH298,'P1'!$B:$AP,41,FALSE),"")</f>
        <v/>
      </c>
      <c r="AI299" s="239" t="str">
        <f>IFERROR(VLOOKUP(AI298,'P1'!$B:$AP,41,FALSE),"")</f>
        <v/>
      </c>
      <c r="AJ299" s="239" t="str">
        <f>IFERROR(VLOOKUP(AJ298,'P1'!$B:$AP,41,FALSE),"")</f>
        <v/>
      </c>
      <c r="AK299" s="239" t="str">
        <f>IFERROR(VLOOKUP(AK298,'P1'!$B:$AP,41,FALSE),"")</f>
        <v/>
      </c>
      <c r="AL299" s="239" t="str">
        <f>IFERROR(VLOOKUP(AL298,'P1'!$B:$AP,41,FALSE),"")</f>
        <v/>
      </c>
      <c r="AM299" s="239" t="str">
        <f>IFERROR(VLOOKUP(AM298,'P1'!$B:$AP,41,FALSE),"")</f>
        <v/>
      </c>
      <c r="AN299" s="588"/>
      <c r="AO299" s="564"/>
      <c r="AP299" s="592"/>
      <c r="AQ299" s="593"/>
      <c r="AR299" s="564"/>
      <c r="AU299" s="486" t="str">
        <f>IFERROR(IF($D298="□",ROUNDDOWN($AO298/$AK$7,1),ROUNDDOWN($AO298/$AK$9,1)),"")</f>
        <v/>
      </c>
      <c r="AV299" s="486" t="str">
        <f>IFERROR(IF($D298="□",ROUNDDOWN($AN298/$AO$7,1),ROUNDDOWN($AN298/$AO$9,1)),"")</f>
        <v/>
      </c>
      <c r="AX299" s="486" t="str">
        <f>IFERROR(IF($D298="□",(VLOOKUP(F298,'[8]ますた君 '!$C:$E,3,FALSE)/($AK$7*4)),(VLOOKUP(F298,'[8]ますた君 '!$C:$E,3,FALSE)/($AK$9*4))),"")</f>
        <v/>
      </c>
      <c r="AY299" s="486" t="str">
        <f>IFERROR(IF($D298="□",(VLOOKUP(F298,'[8]ますた君 '!$C:$E,3,FALSE)/$AO$7),(VLOOKUP(F298,'[8]ますた君 '!$C:$E,3,FALSE)/$AO$9)),"")</f>
        <v/>
      </c>
    </row>
    <row r="300" spans="1:51" ht="12" customHeight="1">
      <c r="A300" s="568"/>
      <c r="B300" s="571"/>
      <c r="C300" s="574"/>
      <c r="D300" s="577"/>
      <c r="E300" s="580"/>
      <c r="F300" s="585"/>
      <c r="G300" s="586"/>
      <c r="H300" s="241" t="s">
        <v>374</v>
      </c>
      <c r="I300" s="239" t="str">
        <f>IFERROR(VLOOKUP(I298,'P1'!$B:$AP,31,FALSE),"")</f>
        <v/>
      </c>
      <c r="J300" s="239" t="str">
        <f>IFERROR(VLOOKUP(J298,'P1'!$B:$AP,31,FALSE),"")</f>
        <v/>
      </c>
      <c r="K300" s="239" t="str">
        <f>IFERROR(VLOOKUP(K298,'P1'!$B:$AP,31,FALSE),"")</f>
        <v/>
      </c>
      <c r="L300" s="239" t="str">
        <f>IFERROR(VLOOKUP(L298,'P1'!$B:$AP,31,FALSE),"")</f>
        <v/>
      </c>
      <c r="M300" s="239" t="str">
        <f>IFERROR(VLOOKUP(M298,'P1'!$B:$AP,31,FALSE),"")</f>
        <v/>
      </c>
      <c r="N300" s="239" t="str">
        <f>IFERROR(VLOOKUP(N298,'P1'!$B:$AP,31,FALSE),"")</f>
        <v/>
      </c>
      <c r="O300" s="239" t="str">
        <f>IFERROR(VLOOKUP(O298,'P1'!$B:$AP,31,FALSE),"")</f>
        <v/>
      </c>
      <c r="P300" s="239" t="str">
        <f>IFERROR(VLOOKUP(P298,'P1'!$B:$AP,31,FALSE),"")</f>
        <v/>
      </c>
      <c r="Q300" s="239" t="str">
        <f>IFERROR(VLOOKUP(Q298,'P1'!$B:$AP,31,FALSE),"")</f>
        <v/>
      </c>
      <c r="R300" s="239" t="str">
        <f>IFERROR(VLOOKUP(R298,'P1'!$B:$AP,31,FALSE),"")</f>
        <v/>
      </c>
      <c r="S300" s="239" t="str">
        <f>IFERROR(VLOOKUP(S298,'P1'!$B:$AP,31,FALSE),"")</f>
        <v/>
      </c>
      <c r="T300" s="239" t="str">
        <f>IFERROR(VLOOKUP(T298,'P1'!$B:$AP,31,FALSE),"")</f>
        <v/>
      </c>
      <c r="U300" s="239" t="str">
        <f>IFERROR(VLOOKUP(U298,'P1'!$B:$AP,31,FALSE),"")</f>
        <v/>
      </c>
      <c r="V300" s="239" t="str">
        <f>IFERROR(VLOOKUP(V298,'P1'!$B:$AP,31,FALSE),"")</f>
        <v/>
      </c>
      <c r="W300" s="239" t="str">
        <f>IFERROR(VLOOKUP(W298,'P1'!$B:$AP,31,FALSE),"")</f>
        <v/>
      </c>
      <c r="X300" s="239" t="str">
        <f>IFERROR(VLOOKUP(X298,'P1'!$B:$AP,31,FALSE),"")</f>
        <v/>
      </c>
      <c r="Y300" s="239" t="str">
        <f>IFERROR(VLOOKUP(Y298,'P1'!$B:$AP,31,FALSE),"")</f>
        <v/>
      </c>
      <c r="Z300" s="239" t="str">
        <f>IFERROR(VLOOKUP(Z298,'P1'!$B:$AP,31,FALSE),"")</f>
        <v/>
      </c>
      <c r="AA300" s="239" t="str">
        <f>IFERROR(VLOOKUP(AA298,'P1'!$B:$AP,31,FALSE),"")</f>
        <v/>
      </c>
      <c r="AB300" s="239" t="str">
        <f>IFERROR(VLOOKUP(AB298,'P1'!$B:$AP,31,FALSE),"")</f>
        <v/>
      </c>
      <c r="AC300" s="239" t="str">
        <f>IFERROR(VLOOKUP(AC298,'P1'!$B:$AP,31,FALSE),"")</f>
        <v/>
      </c>
      <c r="AD300" s="239" t="str">
        <f>IFERROR(VLOOKUP(AD298,'P1'!$B:$AP,31,FALSE),"")</f>
        <v/>
      </c>
      <c r="AE300" s="239" t="str">
        <f>IFERROR(VLOOKUP(AE298,'P1'!$B:$AP,31,FALSE),"")</f>
        <v/>
      </c>
      <c r="AF300" s="239" t="str">
        <f>IFERROR(VLOOKUP(AF298,'P1'!$B:$AP,31,FALSE),"")</f>
        <v/>
      </c>
      <c r="AG300" s="239" t="str">
        <f>IFERROR(VLOOKUP(AG298,'P1'!$B:$AP,31,FALSE),"")</f>
        <v/>
      </c>
      <c r="AH300" s="239" t="str">
        <f>IFERROR(VLOOKUP(AH298,'P1'!$B:$AP,31,FALSE),"")</f>
        <v/>
      </c>
      <c r="AI300" s="239" t="str">
        <f>IFERROR(VLOOKUP(AI298,'P1'!$B:$AP,31,FALSE),"")</f>
        <v/>
      </c>
      <c r="AJ300" s="239" t="str">
        <f>IFERROR(VLOOKUP(AJ298,'P1'!$B:$AP,31,FALSE),"")</f>
        <v/>
      </c>
      <c r="AK300" s="239" t="str">
        <f>IFERROR(VLOOKUP(AK298,'P1'!$B:$AP,31,FALSE),"")</f>
        <v/>
      </c>
      <c r="AL300" s="239" t="str">
        <f>IFERROR(VLOOKUP(AL298,'P1'!$B:$AP,31,FALSE),"")</f>
        <v/>
      </c>
      <c r="AM300" s="239" t="str">
        <f>IFERROR(VLOOKUP(AM298,'P1'!$B:$AP,31,FALSE),"")</f>
        <v/>
      </c>
      <c r="AN300" s="589"/>
      <c r="AO300" s="565"/>
      <c r="AP300" s="594"/>
      <c r="AQ300" s="595"/>
      <c r="AR300" s="565"/>
      <c r="AU300" s="487"/>
      <c r="AV300" s="487"/>
      <c r="AX300" s="487"/>
      <c r="AY300" s="487"/>
    </row>
    <row r="301" spans="1:51" ht="12" customHeight="1">
      <c r="A301" s="566">
        <v>94</v>
      </c>
      <c r="B301" s="569"/>
      <c r="C301" s="572"/>
      <c r="D301" s="575" t="s">
        <v>243</v>
      </c>
      <c r="E301" s="578"/>
      <c r="F301" s="581"/>
      <c r="G301" s="582"/>
      <c r="H301" s="236" t="s">
        <v>368</v>
      </c>
      <c r="I301" s="483"/>
      <c r="J301" s="483"/>
      <c r="K301" s="483"/>
      <c r="L301" s="483"/>
      <c r="M301" s="483"/>
      <c r="N301" s="483"/>
      <c r="O301" s="483"/>
      <c r="P301" s="483"/>
      <c r="Q301" s="483"/>
      <c r="R301" s="483"/>
      <c r="S301" s="483"/>
      <c r="T301" s="483"/>
      <c r="U301" s="483"/>
      <c r="V301" s="483"/>
      <c r="W301" s="483"/>
      <c r="X301" s="483"/>
      <c r="Y301" s="483"/>
      <c r="Z301" s="483"/>
      <c r="AA301" s="483"/>
      <c r="AB301" s="483"/>
      <c r="AC301" s="483"/>
      <c r="AD301" s="483"/>
      <c r="AE301" s="483"/>
      <c r="AF301" s="483"/>
      <c r="AG301" s="483"/>
      <c r="AH301" s="483"/>
      <c r="AI301" s="483"/>
      <c r="AJ301" s="483"/>
      <c r="AK301" s="483"/>
      <c r="AL301" s="483"/>
      <c r="AM301" s="483"/>
      <c r="AN301" s="587">
        <f>+SUM(I302:AM303)</f>
        <v>0</v>
      </c>
      <c r="AO301" s="563">
        <f>IF($AN$4="４週",AN301/4,AN301/(DAY(EOMONTH($I$20,0))/7))</f>
        <v>0</v>
      </c>
      <c r="AP301" s="590"/>
      <c r="AQ301" s="591"/>
      <c r="AR301" s="563" t="str">
        <f>IF(AN290="４週",AU302,AV302)</f>
        <v/>
      </c>
      <c r="AU301" s="485" t="s">
        <v>369</v>
      </c>
      <c r="AV301" s="485" t="s">
        <v>370</v>
      </c>
      <c r="AX301" s="485" t="s">
        <v>371</v>
      </c>
      <c r="AY301" s="485" t="s">
        <v>372</v>
      </c>
    </row>
    <row r="302" spans="1:51" ht="12" customHeight="1">
      <c r="A302" s="567"/>
      <c r="B302" s="570"/>
      <c r="C302" s="573"/>
      <c r="D302" s="576"/>
      <c r="E302" s="579"/>
      <c r="F302" s="583"/>
      <c r="G302" s="584"/>
      <c r="H302" s="238" t="s">
        <v>373</v>
      </c>
      <c r="I302" s="239" t="str">
        <f>IFERROR(VLOOKUP(I301,'P1'!$B:$AP,41,FALSE),"")</f>
        <v/>
      </c>
      <c r="J302" s="239" t="str">
        <f>IFERROR(VLOOKUP(J301,'P1'!$B:$AP,41,FALSE),"")</f>
        <v/>
      </c>
      <c r="K302" s="239" t="str">
        <f>IFERROR(VLOOKUP(K301,'P1'!$B:$AP,41,FALSE),"")</f>
        <v/>
      </c>
      <c r="L302" s="239" t="str">
        <f>IFERROR(VLOOKUP(L301,'P1'!$B:$AP,41,FALSE),"")</f>
        <v/>
      </c>
      <c r="M302" s="239" t="str">
        <f>IFERROR(VLOOKUP(M301,'P1'!$B:$AP,41,FALSE),"")</f>
        <v/>
      </c>
      <c r="N302" s="239" t="str">
        <f>IFERROR(VLOOKUP(N301,'P1'!$B:$AP,41,FALSE),"")</f>
        <v/>
      </c>
      <c r="O302" s="239" t="str">
        <f>IFERROR(VLOOKUP(O301,'P1'!$B:$AP,41,FALSE),"")</f>
        <v/>
      </c>
      <c r="P302" s="239" t="str">
        <f>IFERROR(VLOOKUP(P301,'P1'!$B:$AP,41,FALSE),"")</f>
        <v/>
      </c>
      <c r="Q302" s="239" t="str">
        <f>IFERROR(VLOOKUP(Q301,'P1'!$B:$AP,41,FALSE),"")</f>
        <v/>
      </c>
      <c r="R302" s="239" t="str">
        <f>IFERROR(VLOOKUP(R301,'P1'!$B:$AP,41,FALSE),"")</f>
        <v/>
      </c>
      <c r="S302" s="239" t="str">
        <f>IFERROR(VLOOKUP(S301,'P1'!$B:$AP,41,FALSE),"")</f>
        <v/>
      </c>
      <c r="T302" s="239" t="str">
        <f>IFERROR(VLOOKUP(T301,'P1'!$B:$AP,41,FALSE),"")</f>
        <v/>
      </c>
      <c r="U302" s="239" t="str">
        <f>IFERROR(VLOOKUP(U301,'P1'!$B:$AP,41,FALSE),"")</f>
        <v/>
      </c>
      <c r="V302" s="239" t="str">
        <f>IFERROR(VLOOKUP(V301,'P1'!$B:$AP,41,FALSE),"")</f>
        <v/>
      </c>
      <c r="W302" s="239" t="str">
        <f>IFERROR(VLOOKUP(W301,'P1'!$B:$AP,41,FALSE),"")</f>
        <v/>
      </c>
      <c r="X302" s="239" t="str">
        <f>IFERROR(VLOOKUP(X301,'P1'!$B:$AP,41,FALSE),"")</f>
        <v/>
      </c>
      <c r="Y302" s="239" t="str">
        <f>IFERROR(VLOOKUP(Y301,'P1'!$B:$AP,41,FALSE),"")</f>
        <v/>
      </c>
      <c r="Z302" s="239" t="str">
        <f>IFERROR(VLOOKUP(Z301,'P1'!$B:$AP,41,FALSE),"")</f>
        <v/>
      </c>
      <c r="AA302" s="239" t="str">
        <f>IFERROR(VLOOKUP(AA301,'P1'!$B:$AP,41,FALSE),"")</f>
        <v/>
      </c>
      <c r="AB302" s="239" t="str">
        <f>IFERROR(VLOOKUP(AB301,'P1'!$B:$AP,41,FALSE),"")</f>
        <v/>
      </c>
      <c r="AC302" s="239" t="str">
        <f>IFERROR(VLOOKUP(AC301,'P1'!$B:$AP,41,FALSE),"")</f>
        <v/>
      </c>
      <c r="AD302" s="239" t="str">
        <f>IFERROR(VLOOKUP(AD301,'P1'!$B:$AP,41,FALSE),"")</f>
        <v/>
      </c>
      <c r="AE302" s="239" t="str">
        <f>IFERROR(VLOOKUP(AE301,'P1'!$B:$AP,41,FALSE),"")</f>
        <v/>
      </c>
      <c r="AF302" s="239" t="str">
        <f>IFERROR(VLOOKUP(AF301,'P1'!$B:$AP,41,FALSE),"")</f>
        <v/>
      </c>
      <c r="AG302" s="239" t="str">
        <f>IFERROR(VLOOKUP(AG301,'P1'!$B:$AP,41,FALSE),"")</f>
        <v/>
      </c>
      <c r="AH302" s="239" t="str">
        <f>IFERROR(VLOOKUP(AH301,'P1'!$B:$AP,41,FALSE),"")</f>
        <v/>
      </c>
      <c r="AI302" s="239" t="str">
        <f>IFERROR(VLOOKUP(AI301,'P1'!$B:$AP,41,FALSE),"")</f>
        <v/>
      </c>
      <c r="AJ302" s="239" t="str">
        <f>IFERROR(VLOOKUP(AJ301,'P1'!$B:$AP,41,FALSE),"")</f>
        <v/>
      </c>
      <c r="AK302" s="239" t="str">
        <f>IFERROR(VLOOKUP(AK301,'P1'!$B:$AP,41,FALSE),"")</f>
        <v/>
      </c>
      <c r="AL302" s="239" t="str">
        <f>IFERROR(VLOOKUP(AL301,'P1'!$B:$AP,41,FALSE),"")</f>
        <v/>
      </c>
      <c r="AM302" s="239" t="str">
        <f>IFERROR(VLOOKUP(AM301,'P1'!$B:$AP,41,FALSE),"")</f>
        <v/>
      </c>
      <c r="AN302" s="588"/>
      <c r="AO302" s="564"/>
      <c r="AP302" s="592"/>
      <c r="AQ302" s="593"/>
      <c r="AR302" s="564"/>
      <c r="AU302" s="486" t="str">
        <f>IFERROR(IF($D301="□",ROUNDDOWN($AO301/$AK$7,1),ROUNDDOWN($AO301/$AK$9,1)),"")</f>
        <v/>
      </c>
      <c r="AV302" s="486" t="str">
        <f>IFERROR(IF($D301="□",ROUNDDOWN($AN301/$AO$7,1),ROUNDDOWN($AN301/$AO$9,1)),"")</f>
        <v/>
      </c>
      <c r="AX302" s="486" t="str">
        <f>IFERROR(IF($D301="□",(VLOOKUP(F301,'[8]ますた君 '!$C:$E,3,FALSE)/($AK$7*4)),(VLOOKUP(F301,'[8]ますた君 '!$C:$E,3,FALSE)/($AK$9*4))),"")</f>
        <v/>
      </c>
      <c r="AY302" s="486" t="str">
        <f>IFERROR(IF($D301="□",(VLOOKUP(F301,'[8]ますた君 '!$C:$E,3,FALSE)/$AO$7),(VLOOKUP(F301,'[8]ますた君 '!$C:$E,3,FALSE)/$AO$9)),"")</f>
        <v/>
      </c>
    </row>
    <row r="303" spans="1:51" ht="12" customHeight="1">
      <c r="A303" s="568"/>
      <c r="B303" s="571"/>
      <c r="C303" s="574"/>
      <c r="D303" s="577"/>
      <c r="E303" s="580"/>
      <c r="F303" s="585"/>
      <c r="G303" s="586"/>
      <c r="H303" s="241" t="s">
        <v>374</v>
      </c>
      <c r="I303" s="243" t="str">
        <f>IFERROR(VLOOKUP(I301,'P1'!$B:$AP,31,FALSE),"")</f>
        <v/>
      </c>
      <c r="J303" s="239" t="str">
        <f>IFERROR(VLOOKUP(J301,'P1'!$B:$AP,31,FALSE),"")</f>
        <v/>
      </c>
      <c r="K303" s="239" t="str">
        <f>IFERROR(VLOOKUP(K301,'P1'!$B:$AP,31,FALSE),"")</f>
        <v/>
      </c>
      <c r="L303" s="239" t="str">
        <f>IFERROR(VLOOKUP(L301,'P1'!$B:$AP,31,FALSE),"")</f>
        <v/>
      </c>
      <c r="M303" s="239" t="str">
        <f>IFERROR(VLOOKUP(M301,'P1'!$B:$AP,31,FALSE),"")</f>
        <v/>
      </c>
      <c r="N303" s="239" t="str">
        <f>IFERROR(VLOOKUP(N301,'P1'!$B:$AP,31,FALSE),"")</f>
        <v/>
      </c>
      <c r="O303" s="239" t="str">
        <f>IFERROR(VLOOKUP(O301,'P1'!$B:$AP,31,FALSE),"")</f>
        <v/>
      </c>
      <c r="P303" s="239" t="str">
        <f>IFERROR(VLOOKUP(P301,'P1'!$B:$AP,31,FALSE),"")</f>
        <v/>
      </c>
      <c r="Q303" s="239" t="str">
        <f>IFERROR(VLOOKUP(Q301,'P1'!$B:$AP,31,FALSE),"")</f>
        <v/>
      </c>
      <c r="R303" s="239" t="str">
        <f>IFERROR(VLOOKUP(R301,'P1'!$B:$AP,31,FALSE),"")</f>
        <v/>
      </c>
      <c r="S303" s="239" t="str">
        <f>IFERROR(VLOOKUP(S301,'P1'!$B:$AP,31,FALSE),"")</f>
        <v/>
      </c>
      <c r="T303" s="239" t="str">
        <f>IFERROR(VLOOKUP(T301,'P1'!$B:$AP,31,FALSE),"")</f>
        <v/>
      </c>
      <c r="U303" s="239" t="str">
        <f>IFERROR(VLOOKUP(U301,'P1'!$B:$AP,31,FALSE),"")</f>
        <v/>
      </c>
      <c r="V303" s="239" t="str">
        <f>IFERROR(VLOOKUP(V301,'P1'!$B:$AP,31,FALSE),"")</f>
        <v/>
      </c>
      <c r="W303" s="239" t="str">
        <f>IFERROR(VLOOKUP(W301,'P1'!$B:$AP,31,FALSE),"")</f>
        <v/>
      </c>
      <c r="X303" s="239" t="str">
        <f>IFERROR(VLOOKUP(X301,'P1'!$B:$AP,31,FALSE),"")</f>
        <v/>
      </c>
      <c r="Y303" s="239" t="str">
        <f>IFERROR(VLOOKUP(Y301,'P1'!$B:$AP,31,FALSE),"")</f>
        <v/>
      </c>
      <c r="Z303" s="239" t="str">
        <f>IFERROR(VLOOKUP(Z301,'P1'!$B:$AP,31,FALSE),"")</f>
        <v/>
      </c>
      <c r="AA303" s="239" t="str">
        <f>IFERROR(VLOOKUP(AA301,'P1'!$B:$AP,31,FALSE),"")</f>
        <v/>
      </c>
      <c r="AB303" s="239" t="str">
        <f>IFERROR(VLOOKUP(AB301,'P1'!$B:$AP,31,FALSE),"")</f>
        <v/>
      </c>
      <c r="AC303" s="239" t="str">
        <f>IFERROR(VLOOKUP(AC301,'P1'!$B:$AP,31,FALSE),"")</f>
        <v/>
      </c>
      <c r="AD303" s="239" t="str">
        <f>IFERROR(VLOOKUP(AD301,'P1'!$B:$AP,31,FALSE),"")</f>
        <v/>
      </c>
      <c r="AE303" s="239" t="str">
        <f>IFERROR(VLOOKUP(AE301,'P1'!$B:$AP,31,FALSE),"")</f>
        <v/>
      </c>
      <c r="AF303" s="239" t="str">
        <f>IFERROR(VLOOKUP(AF301,'P1'!$B:$AP,31,FALSE),"")</f>
        <v/>
      </c>
      <c r="AG303" s="239" t="str">
        <f>IFERROR(VLOOKUP(AG301,'P1'!$B:$AP,31,FALSE),"")</f>
        <v/>
      </c>
      <c r="AH303" s="239" t="str">
        <f>IFERROR(VLOOKUP(AH301,'P1'!$B:$AP,31,FALSE),"")</f>
        <v/>
      </c>
      <c r="AI303" s="239" t="str">
        <f>IFERROR(VLOOKUP(AI301,'P1'!$B:$AP,31,FALSE),"")</f>
        <v/>
      </c>
      <c r="AJ303" s="239" t="str">
        <f>IFERROR(VLOOKUP(AJ301,'P1'!$B:$AP,31,FALSE),"")</f>
        <v/>
      </c>
      <c r="AK303" s="239" t="str">
        <f>IFERROR(VLOOKUP(AK301,'P1'!$B:$AP,31,FALSE),"")</f>
        <v/>
      </c>
      <c r="AL303" s="239" t="str">
        <f>IFERROR(VLOOKUP(AL301,'P1'!$B:$AP,31,FALSE),"")</f>
        <v/>
      </c>
      <c r="AM303" s="239" t="str">
        <f>IFERROR(VLOOKUP(AM301,'P1'!$B:$AP,31,FALSE),"")</f>
        <v/>
      </c>
      <c r="AN303" s="589"/>
      <c r="AO303" s="565"/>
      <c r="AP303" s="594"/>
      <c r="AQ303" s="595"/>
      <c r="AR303" s="565"/>
      <c r="AU303" s="487"/>
      <c r="AV303" s="487"/>
      <c r="AX303" s="487"/>
      <c r="AY303" s="487"/>
    </row>
    <row r="304" spans="1:51" ht="12" customHeight="1">
      <c r="A304" s="566">
        <v>95</v>
      </c>
      <c r="B304" s="569"/>
      <c r="C304" s="572"/>
      <c r="D304" s="575" t="s">
        <v>243</v>
      </c>
      <c r="E304" s="578"/>
      <c r="F304" s="581"/>
      <c r="G304" s="582"/>
      <c r="H304" s="236" t="s">
        <v>368</v>
      </c>
      <c r="I304" s="483"/>
      <c r="J304" s="483"/>
      <c r="K304" s="483"/>
      <c r="L304" s="483"/>
      <c r="M304" s="483"/>
      <c r="N304" s="483"/>
      <c r="O304" s="483"/>
      <c r="P304" s="483"/>
      <c r="Q304" s="483"/>
      <c r="R304" s="483"/>
      <c r="S304" s="483"/>
      <c r="T304" s="483"/>
      <c r="U304" s="483"/>
      <c r="V304" s="483"/>
      <c r="W304" s="483"/>
      <c r="X304" s="483"/>
      <c r="Y304" s="483"/>
      <c r="Z304" s="483"/>
      <c r="AA304" s="483"/>
      <c r="AB304" s="483"/>
      <c r="AC304" s="483"/>
      <c r="AD304" s="483"/>
      <c r="AE304" s="483"/>
      <c r="AF304" s="483"/>
      <c r="AG304" s="483"/>
      <c r="AH304" s="483"/>
      <c r="AI304" s="483"/>
      <c r="AJ304" s="483"/>
      <c r="AK304" s="483"/>
      <c r="AL304" s="483"/>
      <c r="AM304" s="483"/>
      <c r="AN304" s="587">
        <f>+SUM(I305:AM306)</f>
        <v>0</v>
      </c>
      <c r="AO304" s="563">
        <f>IF($AN$4="４週",AN304/4,AN304/(DAY(EOMONTH($I$20,0))/7))</f>
        <v>0</v>
      </c>
      <c r="AP304" s="590"/>
      <c r="AQ304" s="591"/>
      <c r="AR304" s="563" t="str">
        <f>IF(AN293="４週",AU305,AV305)</f>
        <v/>
      </c>
      <c r="AU304" s="485" t="s">
        <v>369</v>
      </c>
      <c r="AV304" s="485" t="s">
        <v>370</v>
      </c>
      <c r="AX304" s="485" t="s">
        <v>371</v>
      </c>
      <c r="AY304" s="485" t="s">
        <v>372</v>
      </c>
    </row>
    <row r="305" spans="1:51" ht="12" customHeight="1">
      <c r="A305" s="567"/>
      <c r="B305" s="570"/>
      <c r="C305" s="573"/>
      <c r="D305" s="576"/>
      <c r="E305" s="579"/>
      <c r="F305" s="583"/>
      <c r="G305" s="584"/>
      <c r="H305" s="238" t="s">
        <v>373</v>
      </c>
      <c r="I305" s="239" t="str">
        <f>IFERROR(VLOOKUP(I304,'P1'!$B:$AP,41,FALSE),"")</f>
        <v/>
      </c>
      <c r="J305" s="239" t="str">
        <f>IFERROR(VLOOKUP(J304,'P1'!$B:$AP,41,FALSE),"")</f>
        <v/>
      </c>
      <c r="K305" s="239" t="str">
        <f>IFERROR(VLOOKUP(K304,'P1'!$B:$AP,41,FALSE),"")</f>
        <v/>
      </c>
      <c r="L305" s="239" t="str">
        <f>IFERROR(VLOOKUP(L304,'P1'!$B:$AP,41,FALSE),"")</f>
        <v/>
      </c>
      <c r="M305" s="239" t="str">
        <f>IFERROR(VLOOKUP(M304,'P1'!$B:$AP,41,FALSE),"")</f>
        <v/>
      </c>
      <c r="N305" s="239" t="str">
        <f>IFERROR(VLOOKUP(N304,'P1'!$B:$AP,41,FALSE),"")</f>
        <v/>
      </c>
      <c r="O305" s="239" t="str">
        <f>IFERROR(VLOOKUP(O304,'P1'!$B:$AP,41,FALSE),"")</f>
        <v/>
      </c>
      <c r="P305" s="239" t="str">
        <f>IFERROR(VLOOKUP(P304,'P1'!$B:$AP,41,FALSE),"")</f>
        <v/>
      </c>
      <c r="Q305" s="239" t="str">
        <f>IFERROR(VLOOKUP(Q304,'P1'!$B:$AP,41,FALSE),"")</f>
        <v/>
      </c>
      <c r="R305" s="239" t="str">
        <f>IFERROR(VLOOKUP(R304,'P1'!$B:$AP,41,FALSE),"")</f>
        <v/>
      </c>
      <c r="S305" s="239" t="str">
        <f>IFERROR(VLOOKUP(S304,'P1'!$B:$AP,41,FALSE),"")</f>
        <v/>
      </c>
      <c r="T305" s="239" t="str">
        <f>IFERROR(VLOOKUP(T304,'P1'!$B:$AP,41,FALSE),"")</f>
        <v/>
      </c>
      <c r="U305" s="239" t="str">
        <f>IFERROR(VLOOKUP(U304,'P1'!$B:$AP,41,FALSE),"")</f>
        <v/>
      </c>
      <c r="V305" s="239" t="str">
        <f>IFERROR(VLOOKUP(V304,'P1'!$B:$AP,41,FALSE),"")</f>
        <v/>
      </c>
      <c r="W305" s="239" t="str">
        <f>IFERROR(VLOOKUP(W304,'P1'!$B:$AP,41,FALSE),"")</f>
        <v/>
      </c>
      <c r="X305" s="239" t="str">
        <f>IFERROR(VLOOKUP(X304,'P1'!$B:$AP,41,FALSE),"")</f>
        <v/>
      </c>
      <c r="Y305" s="239" t="str">
        <f>IFERROR(VLOOKUP(Y304,'P1'!$B:$AP,41,FALSE),"")</f>
        <v/>
      </c>
      <c r="Z305" s="239" t="str">
        <f>IFERROR(VLOOKUP(Z304,'P1'!$B:$AP,41,FALSE),"")</f>
        <v/>
      </c>
      <c r="AA305" s="239" t="str">
        <f>IFERROR(VLOOKUP(AA304,'P1'!$B:$AP,41,FALSE),"")</f>
        <v/>
      </c>
      <c r="AB305" s="239" t="str">
        <f>IFERROR(VLOOKUP(AB304,'P1'!$B:$AP,41,FALSE),"")</f>
        <v/>
      </c>
      <c r="AC305" s="239" t="str">
        <f>IFERROR(VLOOKUP(AC304,'P1'!$B:$AP,41,FALSE),"")</f>
        <v/>
      </c>
      <c r="AD305" s="239" t="str">
        <f>IFERROR(VLOOKUP(AD304,'P1'!$B:$AP,41,FALSE),"")</f>
        <v/>
      </c>
      <c r="AE305" s="239" t="str">
        <f>IFERROR(VLOOKUP(AE304,'P1'!$B:$AP,41,FALSE),"")</f>
        <v/>
      </c>
      <c r="AF305" s="239" t="str">
        <f>IFERROR(VLOOKUP(AF304,'P1'!$B:$AP,41,FALSE),"")</f>
        <v/>
      </c>
      <c r="AG305" s="239" t="str">
        <f>IFERROR(VLOOKUP(AG304,'P1'!$B:$AP,41,FALSE),"")</f>
        <v/>
      </c>
      <c r="AH305" s="239" t="str">
        <f>IFERROR(VLOOKUP(AH304,'P1'!$B:$AP,41,FALSE),"")</f>
        <v/>
      </c>
      <c r="AI305" s="239" t="str">
        <f>IFERROR(VLOOKUP(AI304,'P1'!$B:$AP,41,FALSE),"")</f>
        <v/>
      </c>
      <c r="AJ305" s="239" t="str">
        <f>IFERROR(VLOOKUP(AJ304,'P1'!$B:$AP,41,FALSE),"")</f>
        <v/>
      </c>
      <c r="AK305" s="239" t="str">
        <f>IFERROR(VLOOKUP(AK304,'P1'!$B:$AP,41,FALSE),"")</f>
        <v/>
      </c>
      <c r="AL305" s="239" t="str">
        <f>IFERROR(VLOOKUP(AL304,'P1'!$B:$AP,41,FALSE),"")</f>
        <v/>
      </c>
      <c r="AM305" s="239" t="str">
        <f>IFERROR(VLOOKUP(AM304,'P1'!$B:$AP,41,FALSE),"")</f>
        <v/>
      </c>
      <c r="AN305" s="588"/>
      <c r="AO305" s="564"/>
      <c r="AP305" s="592"/>
      <c r="AQ305" s="593"/>
      <c r="AR305" s="564"/>
      <c r="AU305" s="486" t="str">
        <f>IFERROR(IF($D304="□",ROUNDDOWN($AO304/$AK$7,1),ROUNDDOWN($AO304/$AK$9,1)),"")</f>
        <v/>
      </c>
      <c r="AV305" s="486" t="str">
        <f>IFERROR(IF($D304="□",ROUNDDOWN($AN304/$AO$7,1),ROUNDDOWN($AN304/$AO$9,1)),"")</f>
        <v/>
      </c>
      <c r="AX305" s="486" t="str">
        <f>IFERROR(IF($D304="□",(VLOOKUP(F304,'[8]ますた君 '!$C:$E,3,FALSE)/($AK$7*4)),(VLOOKUP(F304,'[8]ますた君 '!$C:$E,3,FALSE)/($AK$9*4))),"")</f>
        <v/>
      </c>
      <c r="AY305" s="486" t="str">
        <f>IFERROR(IF($D304="□",(VLOOKUP(F304,'[8]ますた君 '!$C:$E,3,FALSE)/$AO$7),(VLOOKUP(F304,'[8]ますた君 '!$C:$E,3,FALSE)/$AO$9)),"")</f>
        <v/>
      </c>
    </row>
    <row r="306" spans="1:51" ht="12" customHeight="1">
      <c r="A306" s="568"/>
      <c r="B306" s="571"/>
      <c r="C306" s="574"/>
      <c r="D306" s="577"/>
      <c r="E306" s="580"/>
      <c r="F306" s="585"/>
      <c r="G306" s="586"/>
      <c r="H306" s="241" t="s">
        <v>374</v>
      </c>
      <c r="I306" s="239" t="str">
        <f>IFERROR(VLOOKUP(I304,'P1'!$B:$AP,31,FALSE),"")</f>
        <v/>
      </c>
      <c r="J306" s="239" t="str">
        <f>IFERROR(VLOOKUP(J304,'P1'!$B:$AP,31,FALSE),"")</f>
        <v/>
      </c>
      <c r="K306" s="239" t="str">
        <f>IFERROR(VLOOKUP(K304,'P1'!$B:$AP,31,FALSE),"")</f>
        <v/>
      </c>
      <c r="L306" s="239" t="str">
        <f>IFERROR(VLOOKUP(L304,'P1'!$B:$AP,31,FALSE),"")</f>
        <v/>
      </c>
      <c r="M306" s="239" t="str">
        <f>IFERROR(VLOOKUP(M304,'P1'!$B:$AP,31,FALSE),"")</f>
        <v/>
      </c>
      <c r="N306" s="239" t="str">
        <f>IFERROR(VLOOKUP(N304,'P1'!$B:$AP,31,FALSE),"")</f>
        <v/>
      </c>
      <c r="O306" s="239" t="str">
        <f>IFERROR(VLOOKUP(O304,'P1'!$B:$AP,31,FALSE),"")</f>
        <v/>
      </c>
      <c r="P306" s="239" t="str">
        <f>IFERROR(VLOOKUP(P304,'P1'!$B:$AP,31,FALSE),"")</f>
        <v/>
      </c>
      <c r="Q306" s="239" t="str">
        <f>IFERROR(VLOOKUP(Q304,'P1'!$B:$AP,31,FALSE),"")</f>
        <v/>
      </c>
      <c r="R306" s="239" t="str">
        <f>IFERROR(VLOOKUP(R304,'P1'!$B:$AP,31,FALSE),"")</f>
        <v/>
      </c>
      <c r="S306" s="239" t="str">
        <f>IFERROR(VLOOKUP(S304,'P1'!$B:$AP,31,FALSE),"")</f>
        <v/>
      </c>
      <c r="T306" s="239" t="str">
        <f>IFERROR(VLOOKUP(T304,'P1'!$B:$AP,31,FALSE),"")</f>
        <v/>
      </c>
      <c r="U306" s="239" t="str">
        <f>IFERROR(VLOOKUP(U304,'P1'!$B:$AP,31,FALSE),"")</f>
        <v/>
      </c>
      <c r="V306" s="239" t="str">
        <f>IFERROR(VLOOKUP(V304,'P1'!$B:$AP,31,FALSE),"")</f>
        <v/>
      </c>
      <c r="W306" s="239" t="str">
        <f>IFERROR(VLOOKUP(W304,'P1'!$B:$AP,31,FALSE),"")</f>
        <v/>
      </c>
      <c r="X306" s="239" t="str">
        <f>IFERROR(VLOOKUP(X304,'P1'!$B:$AP,31,FALSE),"")</f>
        <v/>
      </c>
      <c r="Y306" s="239" t="str">
        <f>IFERROR(VLOOKUP(Y304,'P1'!$B:$AP,31,FALSE),"")</f>
        <v/>
      </c>
      <c r="Z306" s="239" t="str">
        <f>IFERROR(VLOOKUP(Z304,'P1'!$B:$AP,31,FALSE),"")</f>
        <v/>
      </c>
      <c r="AA306" s="239" t="str">
        <f>IFERROR(VLOOKUP(AA304,'P1'!$B:$AP,31,FALSE),"")</f>
        <v/>
      </c>
      <c r="AB306" s="239" t="str">
        <f>IFERROR(VLOOKUP(AB304,'P1'!$B:$AP,31,FALSE),"")</f>
        <v/>
      </c>
      <c r="AC306" s="239" t="str">
        <f>IFERROR(VLOOKUP(AC304,'P1'!$B:$AP,31,FALSE),"")</f>
        <v/>
      </c>
      <c r="AD306" s="239" t="str">
        <f>IFERROR(VLOOKUP(AD304,'P1'!$B:$AP,31,FALSE),"")</f>
        <v/>
      </c>
      <c r="AE306" s="239" t="str">
        <f>IFERROR(VLOOKUP(AE304,'P1'!$B:$AP,31,FALSE),"")</f>
        <v/>
      </c>
      <c r="AF306" s="239" t="str">
        <f>IFERROR(VLOOKUP(AF304,'P1'!$B:$AP,31,FALSE),"")</f>
        <v/>
      </c>
      <c r="AG306" s="239" t="str">
        <f>IFERROR(VLOOKUP(AG304,'P1'!$B:$AP,31,FALSE),"")</f>
        <v/>
      </c>
      <c r="AH306" s="239" t="str">
        <f>IFERROR(VLOOKUP(AH304,'P1'!$B:$AP,31,FALSE),"")</f>
        <v/>
      </c>
      <c r="AI306" s="239" t="str">
        <f>IFERROR(VLOOKUP(AI304,'P1'!$B:$AP,31,FALSE),"")</f>
        <v/>
      </c>
      <c r="AJ306" s="239" t="str">
        <f>IFERROR(VLOOKUP(AJ304,'P1'!$B:$AP,31,FALSE),"")</f>
        <v/>
      </c>
      <c r="AK306" s="239" t="str">
        <f>IFERROR(VLOOKUP(AK304,'P1'!$B:$AP,31,FALSE),"")</f>
        <v/>
      </c>
      <c r="AL306" s="239" t="str">
        <f>IFERROR(VLOOKUP(AL304,'P1'!$B:$AP,31,FALSE),"")</f>
        <v/>
      </c>
      <c r="AM306" s="239" t="str">
        <f>IFERROR(VLOOKUP(AM304,'P1'!$B:$AP,31,FALSE),"")</f>
        <v/>
      </c>
      <c r="AN306" s="589"/>
      <c r="AO306" s="565"/>
      <c r="AP306" s="594"/>
      <c r="AQ306" s="595"/>
      <c r="AR306" s="565"/>
      <c r="AU306" s="487"/>
      <c r="AV306" s="487"/>
      <c r="AX306" s="487"/>
      <c r="AY306" s="487"/>
    </row>
    <row r="307" spans="1:51" ht="12" customHeight="1">
      <c r="A307" s="566">
        <v>96</v>
      </c>
      <c r="B307" s="569"/>
      <c r="C307" s="572"/>
      <c r="D307" s="575" t="s">
        <v>243</v>
      </c>
      <c r="E307" s="578"/>
      <c r="F307" s="581"/>
      <c r="G307" s="582"/>
      <c r="H307" s="236" t="s">
        <v>368</v>
      </c>
      <c r="I307" s="483"/>
      <c r="J307" s="483"/>
      <c r="K307" s="483"/>
      <c r="L307" s="483"/>
      <c r="M307" s="483"/>
      <c r="N307" s="483"/>
      <c r="O307" s="483"/>
      <c r="P307" s="483"/>
      <c r="Q307" s="483"/>
      <c r="R307" s="483"/>
      <c r="S307" s="483"/>
      <c r="T307" s="483"/>
      <c r="U307" s="483"/>
      <c r="V307" s="483"/>
      <c r="W307" s="483"/>
      <c r="X307" s="483"/>
      <c r="Y307" s="483"/>
      <c r="Z307" s="483"/>
      <c r="AA307" s="483"/>
      <c r="AB307" s="483"/>
      <c r="AC307" s="483"/>
      <c r="AD307" s="483"/>
      <c r="AE307" s="483"/>
      <c r="AF307" s="483"/>
      <c r="AG307" s="483"/>
      <c r="AH307" s="483"/>
      <c r="AI307" s="483"/>
      <c r="AJ307" s="483"/>
      <c r="AK307" s="483"/>
      <c r="AL307" s="483"/>
      <c r="AM307" s="483"/>
      <c r="AN307" s="587">
        <f>+SUM(I308:AM309)</f>
        <v>0</v>
      </c>
      <c r="AO307" s="563">
        <f>IF($AN$4="４週",AN307/4,AN307/(DAY(EOMONTH($I$20,0))/7))</f>
        <v>0</v>
      </c>
      <c r="AP307" s="590"/>
      <c r="AQ307" s="591"/>
      <c r="AR307" s="563" t="str">
        <f>IF(AN296="４週",AU308,AV308)</f>
        <v/>
      </c>
      <c r="AU307" s="485" t="s">
        <v>369</v>
      </c>
      <c r="AV307" s="485" t="s">
        <v>370</v>
      </c>
      <c r="AX307" s="485" t="s">
        <v>371</v>
      </c>
      <c r="AY307" s="485" t="s">
        <v>372</v>
      </c>
    </row>
    <row r="308" spans="1:51" ht="12" customHeight="1">
      <c r="A308" s="567"/>
      <c r="B308" s="570"/>
      <c r="C308" s="573"/>
      <c r="D308" s="576"/>
      <c r="E308" s="579"/>
      <c r="F308" s="583"/>
      <c r="G308" s="584"/>
      <c r="H308" s="238" t="s">
        <v>373</v>
      </c>
      <c r="I308" s="239" t="str">
        <f>IFERROR(VLOOKUP(I307,'P1'!$B:$AP,41,FALSE),"")</f>
        <v/>
      </c>
      <c r="J308" s="239" t="str">
        <f>IFERROR(VLOOKUP(J307,'P1'!$B:$AP,41,FALSE),"")</f>
        <v/>
      </c>
      <c r="K308" s="239" t="str">
        <f>IFERROR(VLOOKUP(K307,'P1'!$B:$AP,41,FALSE),"")</f>
        <v/>
      </c>
      <c r="L308" s="239" t="str">
        <f>IFERROR(VLOOKUP(L307,'P1'!$B:$AP,41,FALSE),"")</f>
        <v/>
      </c>
      <c r="M308" s="239" t="str">
        <f>IFERROR(VLOOKUP(M307,'P1'!$B:$AP,41,FALSE),"")</f>
        <v/>
      </c>
      <c r="N308" s="239" t="str">
        <f>IFERROR(VLOOKUP(N307,'P1'!$B:$AP,41,FALSE),"")</f>
        <v/>
      </c>
      <c r="O308" s="239" t="str">
        <f>IFERROR(VLOOKUP(O307,'P1'!$B:$AP,41,FALSE),"")</f>
        <v/>
      </c>
      <c r="P308" s="239" t="str">
        <f>IFERROR(VLOOKUP(P307,'P1'!$B:$AP,41,FALSE),"")</f>
        <v/>
      </c>
      <c r="Q308" s="239" t="str">
        <f>IFERROR(VLOOKUP(Q307,'P1'!$B:$AP,41,FALSE),"")</f>
        <v/>
      </c>
      <c r="R308" s="239" t="str">
        <f>IFERROR(VLOOKUP(R307,'P1'!$B:$AP,41,FALSE),"")</f>
        <v/>
      </c>
      <c r="S308" s="239" t="str">
        <f>IFERROR(VLOOKUP(S307,'P1'!$B:$AP,41,FALSE),"")</f>
        <v/>
      </c>
      <c r="T308" s="239" t="str">
        <f>IFERROR(VLOOKUP(T307,'P1'!$B:$AP,41,FALSE),"")</f>
        <v/>
      </c>
      <c r="U308" s="239" t="str">
        <f>IFERROR(VLOOKUP(U307,'P1'!$B:$AP,41,FALSE),"")</f>
        <v/>
      </c>
      <c r="V308" s="239" t="str">
        <f>IFERROR(VLOOKUP(V307,'P1'!$B:$AP,41,FALSE),"")</f>
        <v/>
      </c>
      <c r="W308" s="239" t="str">
        <f>IFERROR(VLOOKUP(W307,'P1'!$B:$AP,41,FALSE),"")</f>
        <v/>
      </c>
      <c r="X308" s="239" t="str">
        <f>IFERROR(VLOOKUP(X307,'P1'!$B:$AP,41,FALSE),"")</f>
        <v/>
      </c>
      <c r="Y308" s="239" t="str">
        <f>IFERROR(VLOOKUP(Y307,'P1'!$B:$AP,41,FALSE),"")</f>
        <v/>
      </c>
      <c r="Z308" s="239" t="str">
        <f>IFERROR(VLOOKUP(Z307,'P1'!$B:$AP,41,FALSE),"")</f>
        <v/>
      </c>
      <c r="AA308" s="239" t="str">
        <f>IFERROR(VLOOKUP(AA307,'P1'!$B:$AP,41,FALSE),"")</f>
        <v/>
      </c>
      <c r="AB308" s="239" t="str">
        <f>IFERROR(VLOOKUP(AB307,'P1'!$B:$AP,41,FALSE),"")</f>
        <v/>
      </c>
      <c r="AC308" s="239" t="str">
        <f>IFERROR(VLOOKUP(AC307,'P1'!$B:$AP,41,FALSE),"")</f>
        <v/>
      </c>
      <c r="AD308" s="239" t="str">
        <f>IFERROR(VLOOKUP(AD307,'P1'!$B:$AP,41,FALSE),"")</f>
        <v/>
      </c>
      <c r="AE308" s="239" t="str">
        <f>IFERROR(VLOOKUP(AE307,'P1'!$B:$AP,41,FALSE),"")</f>
        <v/>
      </c>
      <c r="AF308" s="239" t="str">
        <f>IFERROR(VLOOKUP(AF307,'P1'!$B:$AP,41,FALSE),"")</f>
        <v/>
      </c>
      <c r="AG308" s="239" t="str">
        <f>IFERROR(VLOOKUP(AG307,'P1'!$B:$AP,41,FALSE),"")</f>
        <v/>
      </c>
      <c r="AH308" s="239" t="str">
        <f>IFERROR(VLOOKUP(AH307,'P1'!$B:$AP,41,FALSE),"")</f>
        <v/>
      </c>
      <c r="AI308" s="239" t="str">
        <f>IFERROR(VLOOKUP(AI307,'P1'!$B:$AP,41,FALSE),"")</f>
        <v/>
      </c>
      <c r="AJ308" s="239" t="str">
        <f>IFERROR(VLOOKUP(AJ307,'P1'!$B:$AP,41,FALSE),"")</f>
        <v/>
      </c>
      <c r="AK308" s="239" t="str">
        <f>IFERROR(VLOOKUP(AK307,'P1'!$B:$AP,41,FALSE),"")</f>
        <v/>
      </c>
      <c r="AL308" s="239" t="str">
        <f>IFERROR(VLOOKUP(AL307,'P1'!$B:$AP,41,FALSE),"")</f>
        <v/>
      </c>
      <c r="AM308" s="239" t="str">
        <f>IFERROR(VLOOKUP(AM307,'P1'!$B:$AP,41,FALSE),"")</f>
        <v/>
      </c>
      <c r="AN308" s="588"/>
      <c r="AO308" s="564"/>
      <c r="AP308" s="592"/>
      <c r="AQ308" s="593"/>
      <c r="AR308" s="564"/>
      <c r="AU308" s="486" t="str">
        <f>IFERROR(IF($D307="□",ROUNDDOWN($AO307/$AK$7,1),ROUNDDOWN($AO307/$AK$9,1)),"")</f>
        <v/>
      </c>
      <c r="AV308" s="486" t="str">
        <f>IFERROR(IF($D307="□",ROUNDDOWN($AN307/$AO$7,1),ROUNDDOWN($AN307/$AO$9,1)),"")</f>
        <v/>
      </c>
      <c r="AX308" s="486" t="str">
        <f>IFERROR(IF($D307="□",(VLOOKUP(F307,'[8]ますた君 '!$C:$E,3,FALSE)/($AK$7*4)),(VLOOKUP(F307,'[8]ますた君 '!$C:$E,3,FALSE)/($AK$9*4))),"")</f>
        <v/>
      </c>
      <c r="AY308" s="486" t="str">
        <f>IFERROR(IF($D307="□",(VLOOKUP(F307,'[8]ますた君 '!$C:$E,3,FALSE)/$AO$7),(VLOOKUP(F307,'[8]ますた君 '!$C:$E,3,FALSE)/$AO$9)),"")</f>
        <v/>
      </c>
    </row>
    <row r="309" spans="1:51" ht="12" customHeight="1">
      <c r="A309" s="568"/>
      <c r="B309" s="571"/>
      <c r="C309" s="574"/>
      <c r="D309" s="577"/>
      <c r="E309" s="580"/>
      <c r="F309" s="585"/>
      <c r="G309" s="586"/>
      <c r="H309" s="241" t="s">
        <v>374</v>
      </c>
      <c r="I309" s="239" t="str">
        <f>IFERROR(VLOOKUP(I307,'P1'!$B:$AP,31,FALSE),"")</f>
        <v/>
      </c>
      <c r="J309" s="239" t="str">
        <f>IFERROR(VLOOKUP(J307,'P1'!$B:$AP,31,FALSE),"")</f>
        <v/>
      </c>
      <c r="K309" s="239" t="str">
        <f>IFERROR(VLOOKUP(K307,'P1'!$B:$AP,31,FALSE),"")</f>
        <v/>
      </c>
      <c r="L309" s="239" t="str">
        <f>IFERROR(VLOOKUP(L307,'P1'!$B:$AP,31,FALSE),"")</f>
        <v/>
      </c>
      <c r="M309" s="239" t="str">
        <f>IFERROR(VLOOKUP(M307,'P1'!$B:$AP,31,FALSE),"")</f>
        <v/>
      </c>
      <c r="N309" s="239" t="str">
        <f>IFERROR(VLOOKUP(N307,'P1'!$B:$AP,31,FALSE),"")</f>
        <v/>
      </c>
      <c r="O309" s="239" t="str">
        <f>IFERROR(VLOOKUP(O307,'P1'!$B:$AP,31,FALSE),"")</f>
        <v/>
      </c>
      <c r="P309" s="239" t="str">
        <f>IFERROR(VLOOKUP(P307,'P1'!$B:$AP,31,FALSE),"")</f>
        <v/>
      </c>
      <c r="Q309" s="239" t="str">
        <f>IFERROR(VLOOKUP(Q307,'P1'!$B:$AP,31,FALSE),"")</f>
        <v/>
      </c>
      <c r="R309" s="239" t="str">
        <f>IFERROR(VLOOKUP(R307,'P1'!$B:$AP,31,FALSE),"")</f>
        <v/>
      </c>
      <c r="S309" s="239" t="str">
        <f>IFERROR(VLOOKUP(S307,'P1'!$B:$AP,31,FALSE),"")</f>
        <v/>
      </c>
      <c r="T309" s="239" t="str">
        <f>IFERROR(VLOOKUP(T307,'P1'!$B:$AP,31,FALSE),"")</f>
        <v/>
      </c>
      <c r="U309" s="239" t="str">
        <f>IFERROR(VLOOKUP(U307,'P1'!$B:$AP,31,FALSE),"")</f>
        <v/>
      </c>
      <c r="V309" s="239" t="str">
        <f>IFERROR(VLOOKUP(V307,'P1'!$B:$AP,31,FALSE),"")</f>
        <v/>
      </c>
      <c r="W309" s="239" t="str">
        <f>IFERROR(VLOOKUP(W307,'P1'!$B:$AP,31,FALSE),"")</f>
        <v/>
      </c>
      <c r="X309" s="239" t="str">
        <f>IFERROR(VLOOKUP(X307,'P1'!$B:$AP,31,FALSE),"")</f>
        <v/>
      </c>
      <c r="Y309" s="239" t="str">
        <f>IFERROR(VLOOKUP(Y307,'P1'!$B:$AP,31,FALSE),"")</f>
        <v/>
      </c>
      <c r="Z309" s="239" t="str">
        <f>IFERROR(VLOOKUP(Z307,'P1'!$B:$AP,31,FALSE),"")</f>
        <v/>
      </c>
      <c r="AA309" s="239" t="str">
        <f>IFERROR(VLOOKUP(AA307,'P1'!$B:$AP,31,FALSE),"")</f>
        <v/>
      </c>
      <c r="AB309" s="239" t="str">
        <f>IFERROR(VLOOKUP(AB307,'P1'!$B:$AP,31,FALSE),"")</f>
        <v/>
      </c>
      <c r="AC309" s="239" t="str">
        <f>IFERROR(VLOOKUP(AC307,'P1'!$B:$AP,31,FALSE),"")</f>
        <v/>
      </c>
      <c r="AD309" s="239" t="str">
        <f>IFERROR(VLOOKUP(AD307,'P1'!$B:$AP,31,FALSE),"")</f>
        <v/>
      </c>
      <c r="AE309" s="239" t="str">
        <f>IFERROR(VLOOKUP(AE307,'P1'!$B:$AP,31,FALSE),"")</f>
        <v/>
      </c>
      <c r="AF309" s="239" t="str">
        <f>IFERROR(VLOOKUP(AF307,'P1'!$B:$AP,31,FALSE),"")</f>
        <v/>
      </c>
      <c r="AG309" s="239" t="str">
        <f>IFERROR(VLOOKUP(AG307,'P1'!$B:$AP,31,FALSE),"")</f>
        <v/>
      </c>
      <c r="AH309" s="239" t="str">
        <f>IFERROR(VLOOKUP(AH307,'P1'!$B:$AP,31,FALSE),"")</f>
        <v/>
      </c>
      <c r="AI309" s="239" t="str">
        <f>IFERROR(VLOOKUP(AI307,'P1'!$B:$AP,31,FALSE),"")</f>
        <v/>
      </c>
      <c r="AJ309" s="239" t="str">
        <f>IFERROR(VLOOKUP(AJ307,'P1'!$B:$AP,31,FALSE),"")</f>
        <v/>
      </c>
      <c r="AK309" s="239" t="str">
        <f>IFERROR(VLOOKUP(AK307,'P1'!$B:$AP,31,FALSE),"")</f>
        <v/>
      </c>
      <c r="AL309" s="239" t="str">
        <f>IFERROR(VLOOKUP(AL307,'P1'!$B:$AP,31,FALSE),"")</f>
        <v/>
      </c>
      <c r="AM309" s="239" t="str">
        <f>IFERROR(VLOOKUP(AM307,'P1'!$B:$AP,31,FALSE),"")</f>
        <v/>
      </c>
      <c r="AN309" s="589"/>
      <c r="AO309" s="565"/>
      <c r="AP309" s="594"/>
      <c r="AQ309" s="595"/>
      <c r="AR309" s="565"/>
      <c r="AU309" s="487"/>
      <c r="AV309" s="487"/>
      <c r="AX309" s="487"/>
      <c r="AY309" s="487"/>
    </row>
    <row r="310" spans="1:51" ht="12" customHeight="1">
      <c r="A310" s="566">
        <v>97</v>
      </c>
      <c r="B310" s="569"/>
      <c r="C310" s="596"/>
      <c r="D310" s="575" t="s">
        <v>243</v>
      </c>
      <c r="E310" s="578"/>
      <c r="F310" s="581"/>
      <c r="G310" s="582"/>
      <c r="H310" s="236" t="s">
        <v>368</v>
      </c>
      <c r="I310" s="483"/>
      <c r="J310" s="483"/>
      <c r="K310" s="483"/>
      <c r="L310" s="483"/>
      <c r="M310" s="483"/>
      <c r="N310" s="483"/>
      <c r="O310" s="483"/>
      <c r="P310" s="483"/>
      <c r="Q310" s="483"/>
      <c r="R310" s="483"/>
      <c r="S310" s="483"/>
      <c r="T310" s="483"/>
      <c r="U310" s="483"/>
      <c r="V310" s="483"/>
      <c r="W310" s="483"/>
      <c r="X310" s="483"/>
      <c r="Y310" s="483"/>
      <c r="Z310" s="483"/>
      <c r="AA310" s="483"/>
      <c r="AB310" s="483"/>
      <c r="AC310" s="483"/>
      <c r="AD310" s="483"/>
      <c r="AE310" s="483"/>
      <c r="AF310" s="483"/>
      <c r="AG310" s="483"/>
      <c r="AH310" s="483"/>
      <c r="AI310" s="483"/>
      <c r="AJ310" s="483"/>
      <c r="AK310" s="483"/>
      <c r="AL310" s="483"/>
      <c r="AM310" s="483"/>
      <c r="AN310" s="587">
        <f>+SUM(I311:AM312)</f>
        <v>0</v>
      </c>
      <c r="AO310" s="563">
        <f>IF($AN$4="４週",AN310/4,AN310/(DAY(EOMONTH($I$20,0))/7))</f>
        <v>0</v>
      </c>
      <c r="AP310" s="590"/>
      <c r="AQ310" s="591"/>
      <c r="AR310" s="563" t="str">
        <f>IF(AN299="４週",AU311,AV311)</f>
        <v/>
      </c>
      <c r="AU310" s="485" t="s">
        <v>369</v>
      </c>
      <c r="AV310" s="485" t="s">
        <v>370</v>
      </c>
      <c r="AX310" s="485" t="s">
        <v>371</v>
      </c>
      <c r="AY310" s="485" t="s">
        <v>372</v>
      </c>
    </row>
    <row r="311" spans="1:51" ht="12" customHeight="1">
      <c r="A311" s="567"/>
      <c r="B311" s="570"/>
      <c r="C311" s="597"/>
      <c r="D311" s="576"/>
      <c r="E311" s="579"/>
      <c r="F311" s="583"/>
      <c r="G311" s="584"/>
      <c r="H311" s="238" t="s">
        <v>373</v>
      </c>
      <c r="I311" s="239" t="str">
        <f>IFERROR(VLOOKUP(I310,'P1'!$B:$AP,41,FALSE),"")</f>
        <v/>
      </c>
      <c r="J311" s="239" t="str">
        <f>IFERROR(VLOOKUP(J310,'P1'!$B:$AP,41,FALSE),"")</f>
        <v/>
      </c>
      <c r="K311" s="239" t="str">
        <f>IFERROR(VLOOKUP(K310,'P1'!$B:$AP,41,FALSE),"")</f>
        <v/>
      </c>
      <c r="L311" s="239" t="str">
        <f>IFERROR(VLOOKUP(L310,'P1'!$B:$AP,41,FALSE),"")</f>
        <v/>
      </c>
      <c r="M311" s="239" t="str">
        <f>IFERROR(VLOOKUP(M310,'P1'!$B:$AP,41,FALSE),"")</f>
        <v/>
      </c>
      <c r="N311" s="239" t="str">
        <f>IFERROR(VLOOKUP(N310,'P1'!$B:$AP,41,FALSE),"")</f>
        <v/>
      </c>
      <c r="O311" s="239" t="str">
        <f>IFERROR(VLOOKUP(O310,'P1'!$B:$AP,41,FALSE),"")</f>
        <v/>
      </c>
      <c r="P311" s="239" t="str">
        <f>IFERROR(VLOOKUP(P310,'P1'!$B:$AP,41,FALSE),"")</f>
        <v/>
      </c>
      <c r="Q311" s="239" t="str">
        <f>IFERROR(VLOOKUP(Q310,'P1'!$B:$AP,41,FALSE),"")</f>
        <v/>
      </c>
      <c r="R311" s="239" t="str">
        <f>IFERROR(VLOOKUP(R310,'P1'!$B:$AP,41,FALSE),"")</f>
        <v/>
      </c>
      <c r="S311" s="239" t="str">
        <f>IFERROR(VLOOKUP(S310,'P1'!$B:$AP,41,FALSE),"")</f>
        <v/>
      </c>
      <c r="T311" s="239" t="str">
        <f>IFERROR(VLOOKUP(T310,'P1'!$B:$AP,41,FALSE),"")</f>
        <v/>
      </c>
      <c r="U311" s="239" t="str">
        <f>IFERROR(VLOOKUP(U310,'P1'!$B:$AP,41,FALSE),"")</f>
        <v/>
      </c>
      <c r="V311" s="239" t="str">
        <f>IFERROR(VLOOKUP(V310,'P1'!$B:$AP,41,FALSE),"")</f>
        <v/>
      </c>
      <c r="W311" s="239" t="str">
        <f>IFERROR(VLOOKUP(W310,'P1'!$B:$AP,41,FALSE),"")</f>
        <v/>
      </c>
      <c r="X311" s="239" t="str">
        <f>IFERROR(VLOOKUP(X310,'P1'!$B:$AP,41,FALSE),"")</f>
        <v/>
      </c>
      <c r="Y311" s="239" t="str">
        <f>IFERROR(VLOOKUP(Y310,'P1'!$B:$AP,41,FALSE),"")</f>
        <v/>
      </c>
      <c r="Z311" s="239" t="str">
        <f>IFERROR(VLOOKUP(Z310,'P1'!$B:$AP,41,FALSE),"")</f>
        <v/>
      </c>
      <c r="AA311" s="239" t="str">
        <f>IFERROR(VLOOKUP(AA310,'P1'!$B:$AP,41,FALSE),"")</f>
        <v/>
      </c>
      <c r="AB311" s="239" t="str">
        <f>IFERROR(VLOOKUP(AB310,'P1'!$B:$AP,41,FALSE),"")</f>
        <v/>
      </c>
      <c r="AC311" s="239" t="str">
        <f>IFERROR(VLOOKUP(AC310,'P1'!$B:$AP,41,FALSE),"")</f>
        <v/>
      </c>
      <c r="AD311" s="239" t="str">
        <f>IFERROR(VLOOKUP(AD310,'P1'!$B:$AP,41,FALSE),"")</f>
        <v/>
      </c>
      <c r="AE311" s="239" t="str">
        <f>IFERROR(VLOOKUP(AE310,'P1'!$B:$AP,41,FALSE),"")</f>
        <v/>
      </c>
      <c r="AF311" s="239" t="str">
        <f>IFERROR(VLOOKUP(AF310,'P1'!$B:$AP,41,FALSE),"")</f>
        <v/>
      </c>
      <c r="AG311" s="239" t="str">
        <f>IFERROR(VLOOKUP(AG310,'P1'!$B:$AP,41,FALSE),"")</f>
        <v/>
      </c>
      <c r="AH311" s="239" t="str">
        <f>IFERROR(VLOOKUP(AH310,'P1'!$B:$AP,41,FALSE),"")</f>
        <v/>
      </c>
      <c r="AI311" s="239" t="str">
        <f>IFERROR(VLOOKUP(AI310,'P1'!$B:$AP,41,FALSE),"")</f>
        <v/>
      </c>
      <c r="AJ311" s="239" t="str">
        <f>IFERROR(VLOOKUP(AJ310,'P1'!$B:$AP,41,FALSE),"")</f>
        <v/>
      </c>
      <c r="AK311" s="239" t="str">
        <f>IFERROR(VLOOKUP(AK310,'P1'!$B:$AP,41,FALSE),"")</f>
        <v/>
      </c>
      <c r="AL311" s="239" t="str">
        <f>IFERROR(VLOOKUP(AL310,'P1'!$B:$AP,41,FALSE),"")</f>
        <v/>
      </c>
      <c r="AM311" s="239" t="str">
        <f>IFERROR(VLOOKUP(AM310,'P1'!$B:$AP,41,FALSE),"")</f>
        <v/>
      </c>
      <c r="AN311" s="588"/>
      <c r="AO311" s="564"/>
      <c r="AP311" s="592"/>
      <c r="AQ311" s="593"/>
      <c r="AR311" s="564"/>
      <c r="AU311" s="486" t="str">
        <f>IFERROR(IF($D310="□",ROUNDDOWN($AO310/$AK$7,1),ROUNDDOWN($AO310/$AK$9,1)),"")</f>
        <v/>
      </c>
      <c r="AV311" s="486" t="str">
        <f>IFERROR(IF($D310="□",ROUNDDOWN($AN310/$AO$7,1),ROUNDDOWN($AN310/$AO$9,1)),"")</f>
        <v/>
      </c>
      <c r="AX311" s="486" t="str">
        <f>IFERROR(IF($D310="□",(VLOOKUP(F310,'[8]ますた君 '!$C:$E,3,FALSE)/($AK$7*4)),(VLOOKUP(F310,'[8]ますた君 '!$C:$E,3,FALSE)/($AK$9*4))),"")</f>
        <v/>
      </c>
      <c r="AY311" s="486" t="str">
        <f>IFERROR(IF($D310="□",(VLOOKUP(F310,'[8]ますた君 '!$C:$E,3,FALSE)/$AO$7),(VLOOKUP(F310,'[8]ますた君 '!$C:$E,3,FALSE)/$AO$9)),"")</f>
        <v/>
      </c>
    </row>
    <row r="312" spans="1:51" ht="12" customHeight="1">
      <c r="A312" s="568"/>
      <c r="B312" s="571"/>
      <c r="C312" s="598"/>
      <c r="D312" s="577"/>
      <c r="E312" s="580"/>
      <c r="F312" s="585"/>
      <c r="G312" s="586"/>
      <c r="H312" s="241" t="s">
        <v>374</v>
      </c>
      <c r="I312" s="239" t="str">
        <f>IFERROR(VLOOKUP(I310,'P1'!$B:$AP,31,FALSE),"")</f>
        <v/>
      </c>
      <c r="J312" s="239" t="str">
        <f>IFERROR(VLOOKUP(J310,'P1'!$B:$AP,31,FALSE),"")</f>
        <v/>
      </c>
      <c r="K312" s="239" t="str">
        <f>IFERROR(VLOOKUP(K310,'P1'!$B:$AP,31,FALSE),"")</f>
        <v/>
      </c>
      <c r="L312" s="239" t="str">
        <f>IFERROR(VLOOKUP(L310,'P1'!$B:$AP,31,FALSE),"")</f>
        <v/>
      </c>
      <c r="M312" s="239" t="str">
        <f>IFERROR(VLOOKUP(M310,'P1'!$B:$AP,31,FALSE),"")</f>
        <v/>
      </c>
      <c r="N312" s="239" t="str">
        <f>IFERROR(VLOOKUP(N310,'P1'!$B:$AP,31,FALSE),"")</f>
        <v/>
      </c>
      <c r="O312" s="239" t="str">
        <f>IFERROR(VLOOKUP(O310,'P1'!$B:$AP,31,FALSE),"")</f>
        <v/>
      </c>
      <c r="P312" s="239" t="str">
        <f>IFERROR(VLOOKUP(P310,'P1'!$B:$AP,31,FALSE),"")</f>
        <v/>
      </c>
      <c r="Q312" s="239" t="str">
        <f>IFERROR(VLOOKUP(Q310,'P1'!$B:$AP,31,FALSE),"")</f>
        <v/>
      </c>
      <c r="R312" s="239" t="str">
        <f>IFERROR(VLOOKUP(R310,'P1'!$B:$AP,31,FALSE),"")</f>
        <v/>
      </c>
      <c r="S312" s="239" t="str">
        <f>IFERROR(VLOOKUP(S310,'P1'!$B:$AP,31,FALSE),"")</f>
        <v/>
      </c>
      <c r="T312" s="239" t="str">
        <f>IFERROR(VLOOKUP(T310,'P1'!$B:$AP,31,FALSE),"")</f>
        <v/>
      </c>
      <c r="U312" s="239" t="str">
        <f>IFERROR(VLOOKUP(U310,'P1'!$B:$AP,31,FALSE),"")</f>
        <v/>
      </c>
      <c r="V312" s="239" t="str">
        <f>IFERROR(VLOOKUP(V310,'P1'!$B:$AP,31,FALSE),"")</f>
        <v/>
      </c>
      <c r="W312" s="239" t="str">
        <f>IFERROR(VLOOKUP(W310,'P1'!$B:$AP,31,FALSE),"")</f>
        <v/>
      </c>
      <c r="X312" s="239" t="str">
        <f>IFERROR(VLOOKUP(X310,'P1'!$B:$AP,31,FALSE),"")</f>
        <v/>
      </c>
      <c r="Y312" s="239" t="str">
        <f>IFERROR(VLOOKUP(Y310,'P1'!$B:$AP,31,FALSE),"")</f>
        <v/>
      </c>
      <c r="Z312" s="239" t="str">
        <f>IFERROR(VLOOKUP(Z310,'P1'!$B:$AP,31,FALSE),"")</f>
        <v/>
      </c>
      <c r="AA312" s="239" t="str">
        <f>IFERROR(VLOOKUP(AA310,'P1'!$B:$AP,31,FALSE),"")</f>
        <v/>
      </c>
      <c r="AB312" s="239" t="str">
        <f>IFERROR(VLOOKUP(AB310,'P1'!$B:$AP,31,FALSE),"")</f>
        <v/>
      </c>
      <c r="AC312" s="239" t="str">
        <f>IFERROR(VLOOKUP(AC310,'P1'!$B:$AP,31,FALSE),"")</f>
        <v/>
      </c>
      <c r="AD312" s="239" t="str">
        <f>IFERROR(VLOOKUP(AD310,'P1'!$B:$AP,31,FALSE),"")</f>
        <v/>
      </c>
      <c r="AE312" s="239" t="str">
        <f>IFERROR(VLOOKUP(AE310,'P1'!$B:$AP,31,FALSE),"")</f>
        <v/>
      </c>
      <c r="AF312" s="239" t="str">
        <f>IFERROR(VLOOKUP(AF310,'P1'!$B:$AP,31,FALSE),"")</f>
        <v/>
      </c>
      <c r="AG312" s="239" t="str">
        <f>IFERROR(VLOOKUP(AG310,'P1'!$B:$AP,31,FALSE),"")</f>
        <v/>
      </c>
      <c r="AH312" s="239" t="str">
        <f>IFERROR(VLOOKUP(AH310,'P1'!$B:$AP,31,FALSE),"")</f>
        <v/>
      </c>
      <c r="AI312" s="239" t="str">
        <f>IFERROR(VLOOKUP(AI310,'P1'!$B:$AP,31,FALSE),"")</f>
        <v/>
      </c>
      <c r="AJ312" s="239" t="str">
        <f>IFERROR(VLOOKUP(AJ310,'P1'!$B:$AP,31,FALSE),"")</f>
        <v/>
      </c>
      <c r="AK312" s="239" t="str">
        <f>IFERROR(VLOOKUP(AK310,'P1'!$B:$AP,31,FALSE),"")</f>
        <v/>
      </c>
      <c r="AL312" s="239" t="str">
        <f>IFERROR(VLOOKUP(AL310,'P1'!$B:$AP,31,FALSE),"")</f>
        <v/>
      </c>
      <c r="AM312" s="239" t="str">
        <f>IFERROR(VLOOKUP(AM310,'P1'!$B:$AP,31,FALSE),"")</f>
        <v/>
      </c>
      <c r="AN312" s="589"/>
      <c r="AO312" s="565"/>
      <c r="AP312" s="594"/>
      <c r="AQ312" s="595"/>
      <c r="AR312" s="565"/>
      <c r="AU312" s="487"/>
      <c r="AV312" s="487"/>
      <c r="AX312" s="487"/>
      <c r="AY312" s="487"/>
    </row>
    <row r="313" spans="1:51" ht="12" customHeight="1">
      <c r="A313" s="566">
        <v>98</v>
      </c>
      <c r="B313" s="569"/>
      <c r="C313" s="572"/>
      <c r="D313" s="575" t="s">
        <v>243</v>
      </c>
      <c r="E313" s="578"/>
      <c r="F313" s="581"/>
      <c r="G313" s="582"/>
      <c r="H313" s="236" t="s">
        <v>368</v>
      </c>
      <c r="I313" s="483"/>
      <c r="J313" s="483"/>
      <c r="K313" s="483"/>
      <c r="L313" s="483"/>
      <c r="M313" s="483"/>
      <c r="N313" s="483"/>
      <c r="O313" s="483"/>
      <c r="P313" s="483"/>
      <c r="Q313" s="483"/>
      <c r="R313" s="483"/>
      <c r="S313" s="483"/>
      <c r="T313" s="483"/>
      <c r="U313" s="483"/>
      <c r="V313" s="483"/>
      <c r="W313" s="483"/>
      <c r="X313" s="483"/>
      <c r="Y313" s="483"/>
      <c r="Z313" s="483"/>
      <c r="AA313" s="483"/>
      <c r="AB313" s="483"/>
      <c r="AC313" s="483"/>
      <c r="AD313" s="483"/>
      <c r="AE313" s="483"/>
      <c r="AF313" s="483"/>
      <c r="AG313" s="483"/>
      <c r="AH313" s="483"/>
      <c r="AI313" s="483"/>
      <c r="AJ313" s="483"/>
      <c r="AK313" s="483"/>
      <c r="AL313" s="483"/>
      <c r="AM313" s="483"/>
      <c r="AN313" s="587">
        <f>+SUM(I314:AM315)</f>
        <v>0</v>
      </c>
      <c r="AO313" s="563">
        <f>IF($AN$4="４週",AN313/4,AN313/(DAY(EOMONTH($I$20,0))/7))</f>
        <v>0</v>
      </c>
      <c r="AP313" s="590"/>
      <c r="AQ313" s="591"/>
      <c r="AR313" s="563" t="str">
        <f>IF(AN302="４週",AU314,AV314)</f>
        <v/>
      </c>
      <c r="AU313" s="485" t="s">
        <v>369</v>
      </c>
      <c r="AV313" s="485" t="s">
        <v>370</v>
      </c>
      <c r="AX313" s="485" t="s">
        <v>371</v>
      </c>
      <c r="AY313" s="485" t="s">
        <v>372</v>
      </c>
    </row>
    <row r="314" spans="1:51" ht="12" customHeight="1">
      <c r="A314" s="567"/>
      <c r="B314" s="570"/>
      <c r="C314" s="573"/>
      <c r="D314" s="576"/>
      <c r="E314" s="579"/>
      <c r="F314" s="583"/>
      <c r="G314" s="584"/>
      <c r="H314" s="238" t="s">
        <v>373</v>
      </c>
      <c r="I314" s="239" t="str">
        <f>IFERROR(VLOOKUP(I313,'P1'!$B:$AP,41,FALSE),"")</f>
        <v/>
      </c>
      <c r="J314" s="239" t="str">
        <f>IFERROR(VLOOKUP(J313,'P1'!$B:$AP,41,FALSE),"")</f>
        <v/>
      </c>
      <c r="K314" s="239" t="str">
        <f>IFERROR(VLOOKUP(K313,'P1'!$B:$AP,41,FALSE),"")</f>
        <v/>
      </c>
      <c r="L314" s="239" t="str">
        <f>IFERROR(VLOOKUP(L313,'P1'!$B:$AP,41,FALSE),"")</f>
        <v/>
      </c>
      <c r="M314" s="239" t="str">
        <f>IFERROR(VLOOKUP(M313,'P1'!$B:$AP,41,FALSE),"")</f>
        <v/>
      </c>
      <c r="N314" s="239" t="str">
        <f>IFERROR(VLOOKUP(N313,'P1'!$B:$AP,41,FALSE),"")</f>
        <v/>
      </c>
      <c r="O314" s="239" t="str">
        <f>IFERROR(VLOOKUP(O313,'P1'!$B:$AP,41,FALSE),"")</f>
        <v/>
      </c>
      <c r="P314" s="239" t="str">
        <f>IFERROR(VLOOKUP(P313,'P1'!$B:$AP,41,FALSE),"")</f>
        <v/>
      </c>
      <c r="Q314" s="239" t="str">
        <f>IFERROR(VLOOKUP(Q313,'P1'!$B:$AP,41,FALSE),"")</f>
        <v/>
      </c>
      <c r="R314" s="239" t="str">
        <f>IFERROR(VLOOKUP(R313,'P1'!$B:$AP,41,FALSE),"")</f>
        <v/>
      </c>
      <c r="S314" s="239" t="str">
        <f>IFERROR(VLOOKUP(S313,'P1'!$B:$AP,41,FALSE),"")</f>
        <v/>
      </c>
      <c r="T314" s="239" t="str">
        <f>IFERROR(VLOOKUP(T313,'P1'!$B:$AP,41,FALSE),"")</f>
        <v/>
      </c>
      <c r="U314" s="239" t="str">
        <f>IFERROR(VLOOKUP(U313,'P1'!$B:$AP,41,FALSE),"")</f>
        <v/>
      </c>
      <c r="V314" s="239" t="str">
        <f>IFERROR(VLOOKUP(V313,'P1'!$B:$AP,41,FALSE),"")</f>
        <v/>
      </c>
      <c r="W314" s="239" t="str">
        <f>IFERROR(VLOOKUP(W313,'P1'!$B:$AP,41,FALSE),"")</f>
        <v/>
      </c>
      <c r="X314" s="239" t="str">
        <f>IFERROR(VLOOKUP(X313,'P1'!$B:$AP,41,FALSE),"")</f>
        <v/>
      </c>
      <c r="Y314" s="239" t="str">
        <f>IFERROR(VLOOKUP(Y313,'P1'!$B:$AP,41,FALSE),"")</f>
        <v/>
      </c>
      <c r="Z314" s="239" t="str">
        <f>IFERROR(VLOOKUP(Z313,'P1'!$B:$AP,41,FALSE),"")</f>
        <v/>
      </c>
      <c r="AA314" s="239" t="str">
        <f>IFERROR(VLOOKUP(AA313,'P1'!$B:$AP,41,FALSE),"")</f>
        <v/>
      </c>
      <c r="AB314" s="239" t="str">
        <f>IFERROR(VLOOKUP(AB313,'P1'!$B:$AP,41,FALSE),"")</f>
        <v/>
      </c>
      <c r="AC314" s="239" t="str">
        <f>IFERROR(VLOOKUP(AC313,'P1'!$B:$AP,41,FALSE),"")</f>
        <v/>
      </c>
      <c r="AD314" s="239" t="str">
        <f>IFERROR(VLOOKUP(AD313,'P1'!$B:$AP,41,FALSE),"")</f>
        <v/>
      </c>
      <c r="AE314" s="239" t="str">
        <f>IFERROR(VLOOKUP(AE313,'P1'!$B:$AP,41,FALSE),"")</f>
        <v/>
      </c>
      <c r="AF314" s="239" t="str">
        <f>IFERROR(VLOOKUP(AF313,'P1'!$B:$AP,41,FALSE),"")</f>
        <v/>
      </c>
      <c r="AG314" s="239" t="str">
        <f>IFERROR(VLOOKUP(AG313,'P1'!$B:$AP,41,FALSE),"")</f>
        <v/>
      </c>
      <c r="AH314" s="239" t="str">
        <f>IFERROR(VLOOKUP(AH313,'P1'!$B:$AP,41,FALSE),"")</f>
        <v/>
      </c>
      <c r="AI314" s="239" t="str">
        <f>IFERROR(VLOOKUP(AI313,'P1'!$B:$AP,41,FALSE),"")</f>
        <v/>
      </c>
      <c r="AJ314" s="239" t="str">
        <f>IFERROR(VLOOKUP(AJ313,'P1'!$B:$AP,41,FALSE),"")</f>
        <v/>
      </c>
      <c r="AK314" s="239" t="str">
        <f>IFERROR(VLOOKUP(AK313,'P1'!$B:$AP,41,FALSE),"")</f>
        <v/>
      </c>
      <c r="AL314" s="239" t="str">
        <f>IFERROR(VLOOKUP(AL313,'P1'!$B:$AP,41,FALSE),"")</f>
        <v/>
      </c>
      <c r="AM314" s="239" t="str">
        <f>IFERROR(VLOOKUP(AM313,'P1'!$B:$AP,41,FALSE),"")</f>
        <v/>
      </c>
      <c r="AN314" s="588"/>
      <c r="AO314" s="564"/>
      <c r="AP314" s="592"/>
      <c r="AQ314" s="593"/>
      <c r="AR314" s="564"/>
      <c r="AU314" s="486" t="str">
        <f>IFERROR(IF($D313="□",ROUNDDOWN($AO313/$AK$7,1),ROUNDDOWN($AO313/$AK$9,1)),"")</f>
        <v/>
      </c>
      <c r="AV314" s="486" t="str">
        <f>IFERROR(IF($D313="□",ROUNDDOWN($AN313/$AO$7,1),ROUNDDOWN($AN313/$AO$9,1)),"")</f>
        <v/>
      </c>
      <c r="AX314" s="486" t="str">
        <f>IFERROR(IF($D313="□",(VLOOKUP(F313,'[8]ますた君 '!$C:$E,3,FALSE)/($AK$7*4)),(VLOOKUP(F313,'[8]ますた君 '!$C:$E,3,FALSE)/($AK$9*4))),"")</f>
        <v/>
      </c>
      <c r="AY314" s="486" t="str">
        <f>IFERROR(IF($D313="□",(VLOOKUP(F313,'[8]ますた君 '!$C:$E,3,FALSE)/$AO$7),(VLOOKUP(F313,'[8]ますた君 '!$C:$E,3,FALSE)/$AO$9)),"")</f>
        <v/>
      </c>
    </row>
    <row r="315" spans="1:51" ht="12" customHeight="1">
      <c r="A315" s="568"/>
      <c r="B315" s="571"/>
      <c r="C315" s="574"/>
      <c r="D315" s="577"/>
      <c r="E315" s="580"/>
      <c r="F315" s="585"/>
      <c r="G315" s="586"/>
      <c r="H315" s="241" t="s">
        <v>374</v>
      </c>
      <c r="I315" s="239" t="str">
        <f>IFERROR(VLOOKUP(I313,'P1'!$B:$AP,31,FALSE),"")</f>
        <v/>
      </c>
      <c r="J315" s="239" t="str">
        <f>IFERROR(VLOOKUP(J313,'P1'!$B:$AP,31,FALSE),"")</f>
        <v/>
      </c>
      <c r="K315" s="239" t="str">
        <f>IFERROR(VLOOKUP(K313,'P1'!$B:$AP,31,FALSE),"")</f>
        <v/>
      </c>
      <c r="L315" s="239" t="str">
        <f>IFERROR(VLOOKUP(L313,'P1'!$B:$AP,31,FALSE),"")</f>
        <v/>
      </c>
      <c r="M315" s="239" t="str">
        <f>IFERROR(VLOOKUP(M313,'P1'!$B:$AP,31,FALSE),"")</f>
        <v/>
      </c>
      <c r="N315" s="239" t="str">
        <f>IFERROR(VLOOKUP(N313,'P1'!$B:$AP,31,FALSE),"")</f>
        <v/>
      </c>
      <c r="O315" s="239" t="str">
        <f>IFERROR(VLOOKUP(O313,'P1'!$B:$AP,31,FALSE),"")</f>
        <v/>
      </c>
      <c r="P315" s="239" t="str">
        <f>IFERROR(VLOOKUP(P313,'P1'!$B:$AP,31,FALSE),"")</f>
        <v/>
      </c>
      <c r="Q315" s="239" t="str">
        <f>IFERROR(VLOOKUP(Q313,'P1'!$B:$AP,31,FALSE),"")</f>
        <v/>
      </c>
      <c r="R315" s="239" t="str">
        <f>IFERROR(VLOOKUP(R313,'P1'!$B:$AP,31,FALSE),"")</f>
        <v/>
      </c>
      <c r="S315" s="239" t="str">
        <f>IFERROR(VLOOKUP(S313,'P1'!$B:$AP,31,FALSE),"")</f>
        <v/>
      </c>
      <c r="T315" s="239" t="str">
        <f>IFERROR(VLOOKUP(T313,'P1'!$B:$AP,31,FALSE),"")</f>
        <v/>
      </c>
      <c r="U315" s="239" t="str">
        <f>IFERROR(VLOOKUP(U313,'P1'!$B:$AP,31,FALSE),"")</f>
        <v/>
      </c>
      <c r="V315" s="239" t="str">
        <f>IFERROR(VLOOKUP(V313,'P1'!$B:$AP,31,FALSE),"")</f>
        <v/>
      </c>
      <c r="W315" s="239" t="str">
        <f>IFERROR(VLOOKUP(W313,'P1'!$B:$AP,31,FALSE),"")</f>
        <v/>
      </c>
      <c r="X315" s="239" t="str">
        <f>IFERROR(VLOOKUP(X313,'P1'!$B:$AP,31,FALSE),"")</f>
        <v/>
      </c>
      <c r="Y315" s="239" t="str">
        <f>IFERROR(VLOOKUP(Y313,'P1'!$B:$AP,31,FALSE),"")</f>
        <v/>
      </c>
      <c r="Z315" s="239" t="str">
        <f>IFERROR(VLOOKUP(Z313,'P1'!$B:$AP,31,FALSE),"")</f>
        <v/>
      </c>
      <c r="AA315" s="239" t="str">
        <f>IFERROR(VLOOKUP(AA313,'P1'!$B:$AP,31,FALSE),"")</f>
        <v/>
      </c>
      <c r="AB315" s="239" t="str">
        <f>IFERROR(VLOOKUP(AB313,'P1'!$B:$AP,31,FALSE),"")</f>
        <v/>
      </c>
      <c r="AC315" s="239" t="str">
        <f>IFERROR(VLOOKUP(AC313,'P1'!$B:$AP,31,FALSE),"")</f>
        <v/>
      </c>
      <c r="AD315" s="239" t="str">
        <f>IFERROR(VLOOKUP(AD313,'P1'!$B:$AP,31,FALSE),"")</f>
        <v/>
      </c>
      <c r="AE315" s="239" t="str">
        <f>IFERROR(VLOOKUP(AE313,'P1'!$B:$AP,31,FALSE),"")</f>
        <v/>
      </c>
      <c r="AF315" s="239" t="str">
        <f>IFERROR(VLOOKUP(AF313,'P1'!$B:$AP,31,FALSE),"")</f>
        <v/>
      </c>
      <c r="AG315" s="239" t="str">
        <f>IFERROR(VLOOKUP(AG313,'P1'!$B:$AP,31,FALSE),"")</f>
        <v/>
      </c>
      <c r="AH315" s="239" t="str">
        <f>IFERROR(VLOOKUP(AH313,'P1'!$B:$AP,31,FALSE),"")</f>
        <v/>
      </c>
      <c r="AI315" s="239" t="str">
        <f>IFERROR(VLOOKUP(AI313,'P1'!$B:$AP,31,FALSE),"")</f>
        <v/>
      </c>
      <c r="AJ315" s="239" t="str">
        <f>IFERROR(VLOOKUP(AJ313,'P1'!$B:$AP,31,FALSE),"")</f>
        <v/>
      </c>
      <c r="AK315" s="239" t="str">
        <f>IFERROR(VLOOKUP(AK313,'P1'!$B:$AP,31,FALSE),"")</f>
        <v/>
      </c>
      <c r="AL315" s="239" t="str">
        <f>IFERROR(VLOOKUP(AL313,'P1'!$B:$AP,31,FALSE),"")</f>
        <v/>
      </c>
      <c r="AM315" s="239" t="str">
        <f>IFERROR(VLOOKUP(AM313,'P1'!$B:$AP,31,FALSE),"")</f>
        <v/>
      </c>
      <c r="AN315" s="589"/>
      <c r="AO315" s="565"/>
      <c r="AP315" s="594"/>
      <c r="AQ315" s="595"/>
      <c r="AR315" s="565"/>
      <c r="AU315" s="487"/>
      <c r="AV315" s="487"/>
      <c r="AX315" s="487"/>
      <c r="AY315" s="487"/>
    </row>
    <row r="316" spans="1:51" ht="12" customHeight="1">
      <c r="A316" s="566">
        <v>99</v>
      </c>
      <c r="B316" s="569"/>
      <c r="C316" s="572"/>
      <c r="D316" s="575" t="s">
        <v>243</v>
      </c>
      <c r="E316" s="578"/>
      <c r="F316" s="581"/>
      <c r="G316" s="582"/>
      <c r="H316" s="236" t="s">
        <v>368</v>
      </c>
      <c r="I316" s="483"/>
      <c r="J316" s="483"/>
      <c r="K316" s="483"/>
      <c r="L316" s="483"/>
      <c r="M316" s="483"/>
      <c r="N316" s="483"/>
      <c r="O316" s="483"/>
      <c r="P316" s="483"/>
      <c r="Q316" s="483"/>
      <c r="R316" s="483"/>
      <c r="S316" s="483"/>
      <c r="T316" s="483"/>
      <c r="U316" s="483"/>
      <c r="V316" s="483"/>
      <c r="W316" s="483"/>
      <c r="X316" s="483"/>
      <c r="Y316" s="483"/>
      <c r="Z316" s="483"/>
      <c r="AA316" s="483"/>
      <c r="AB316" s="483"/>
      <c r="AC316" s="483"/>
      <c r="AD316" s="483"/>
      <c r="AE316" s="483"/>
      <c r="AF316" s="483"/>
      <c r="AG316" s="483"/>
      <c r="AH316" s="483"/>
      <c r="AI316" s="483"/>
      <c r="AJ316" s="483"/>
      <c r="AK316" s="483"/>
      <c r="AL316" s="483"/>
      <c r="AM316" s="483"/>
      <c r="AN316" s="587">
        <f>+SUM(I317:AM318)</f>
        <v>0</v>
      </c>
      <c r="AO316" s="563">
        <f>IF($AN$4="４週",AN316/4,AN316/(DAY(EOMONTH($I$20,0))/7))</f>
        <v>0</v>
      </c>
      <c r="AP316" s="590"/>
      <c r="AQ316" s="591"/>
      <c r="AR316" s="563" t="str">
        <f>IF(AN305="４週",AU317,AV317)</f>
        <v/>
      </c>
      <c r="AU316" s="485" t="s">
        <v>369</v>
      </c>
      <c r="AV316" s="485" t="s">
        <v>370</v>
      </c>
      <c r="AX316" s="485" t="s">
        <v>371</v>
      </c>
      <c r="AY316" s="485" t="s">
        <v>372</v>
      </c>
    </row>
    <row r="317" spans="1:51" ht="12" customHeight="1">
      <c r="A317" s="567"/>
      <c r="B317" s="570"/>
      <c r="C317" s="573"/>
      <c r="D317" s="576"/>
      <c r="E317" s="579"/>
      <c r="F317" s="583"/>
      <c r="G317" s="584"/>
      <c r="H317" s="238" t="s">
        <v>373</v>
      </c>
      <c r="I317" s="239" t="str">
        <f>IFERROR(VLOOKUP(I316,'P1'!$B:$AP,41,FALSE),"")</f>
        <v/>
      </c>
      <c r="J317" s="239" t="str">
        <f>IFERROR(VLOOKUP(J316,'P1'!$B:$AP,41,FALSE),"")</f>
        <v/>
      </c>
      <c r="K317" s="239" t="str">
        <f>IFERROR(VLOOKUP(K316,'P1'!$B:$AP,41,FALSE),"")</f>
        <v/>
      </c>
      <c r="L317" s="239" t="str">
        <f>IFERROR(VLOOKUP(L316,'P1'!$B:$AP,41,FALSE),"")</f>
        <v/>
      </c>
      <c r="M317" s="239" t="str">
        <f>IFERROR(VLOOKUP(M316,'P1'!$B:$AP,41,FALSE),"")</f>
        <v/>
      </c>
      <c r="N317" s="239" t="str">
        <f>IFERROR(VLOOKUP(N316,'P1'!$B:$AP,41,FALSE),"")</f>
        <v/>
      </c>
      <c r="O317" s="239" t="str">
        <f>IFERROR(VLOOKUP(O316,'P1'!$B:$AP,41,FALSE),"")</f>
        <v/>
      </c>
      <c r="P317" s="239" t="str">
        <f>IFERROR(VLOOKUP(P316,'P1'!$B:$AP,41,FALSE),"")</f>
        <v/>
      </c>
      <c r="Q317" s="239" t="str">
        <f>IFERROR(VLOOKUP(Q316,'P1'!$B:$AP,41,FALSE),"")</f>
        <v/>
      </c>
      <c r="R317" s="239" t="str">
        <f>IFERROR(VLOOKUP(R316,'P1'!$B:$AP,41,FALSE),"")</f>
        <v/>
      </c>
      <c r="S317" s="239" t="str">
        <f>IFERROR(VLOOKUP(S316,'P1'!$B:$AP,41,FALSE),"")</f>
        <v/>
      </c>
      <c r="T317" s="239" t="str">
        <f>IFERROR(VLOOKUP(T316,'P1'!$B:$AP,41,FALSE),"")</f>
        <v/>
      </c>
      <c r="U317" s="239" t="str">
        <f>IFERROR(VLOOKUP(U316,'P1'!$B:$AP,41,FALSE),"")</f>
        <v/>
      </c>
      <c r="V317" s="239" t="str">
        <f>IFERROR(VLOOKUP(V316,'P1'!$B:$AP,41,FALSE),"")</f>
        <v/>
      </c>
      <c r="W317" s="239" t="str">
        <f>IFERROR(VLOOKUP(W316,'P1'!$B:$AP,41,FALSE),"")</f>
        <v/>
      </c>
      <c r="X317" s="239" t="str">
        <f>IFERROR(VLOOKUP(X316,'P1'!$B:$AP,41,FALSE),"")</f>
        <v/>
      </c>
      <c r="Y317" s="239" t="str">
        <f>IFERROR(VLOOKUP(Y316,'P1'!$B:$AP,41,FALSE),"")</f>
        <v/>
      </c>
      <c r="Z317" s="239" t="str">
        <f>IFERROR(VLOOKUP(Z316,'P1'!$B:$AP,41,FALSE),"")</f>
        <v/>
      </c>
      <c r="AA317" s="239" t="str">
        <f>IFERROR(VLOOKUP(AA316,'P1'!$B:$AP,41,FALSE),"")</f>
        <v/>
      </c>
      <c r="AB317" s="239" t="str">
        <f>IFERROR(VLOOKUP(AB316,'P1'!$B:$AP,41,FALSE),"")</f>
        <v/>
      </c>
      <c r="AC317" s="239" t="str">
        <f>IFERROR(VLOOKUP(AC316,'P1'!$B:$AP,41,FALSE),"")</f>
        <v/>
      </c>
      <c r="AD317" s="239" t="str">
        <f>IFERROR(VLOOKUP(AD316,'P1'!$B:$AP,41,FALSE),"")</f>
        <v/>
      </c>
      <c r="AE317" s="239" t="str">
        <f>IFERROR(VLOOKUP(AE316,'P1'!$B:$AP,41,FALSE),"")</f>
        <v/>
      </c>
      <c r="AF317" s="239" t="str">
        <f>IFERROR(VLOOKUP(AF316,'P1'!$B:$AP,41,FALSE),"")</f>
        <v/>
      </c>
      <c r="AG317" s="239" t="str">
        <f>IFERROR(VLOOKUP(AG316,'P1'!$B:$AP,41,FALSE),"")</f>
        <v/>
      </c>
      <c r="AH317" s="239" t="str">
        <f>IFERROR(VLOOKUP(AH316,'P1'!$B:$AP,41,FALSE),"")</f>
        <v/>
      </c>
      <c r="AI317" s="239" t="str">
        <f>IFERROR(VLOOKUP(AI316,'P1'!$B:$AP,41,FALSE),"")</f>
        <v/>
      </c>
      <c r="AJ317" s="239" t="str">
        <f>IFERROR(VLOOKUP(AJ316,'P1'!$B:$AP,41,FALSE),"")</f>
        <v/>
      </c>
      <c r="AK317" s="239" t="str">
        <f>IFERROR(VLOOKUP(AK316,'P1'!$B:$AP,41,FALSE),"")</f>
        <v/>
      </c>
      <c r="AL317" s="239" t="str">
        <f>IFERROR(VLOOKUP(AL316,'P1'!$B:$AP,41,FALSE),"")</f>
        <v/>
      </c>
      <c r="AM317" s="239" t="str">
        <f>IFERROR(VLOOKUP(AM316,'P1'!$B:$AP,41,FALSE),"")</f>
        <v/>
      </c>
      <c r="AN317" s="588"/>
      <c r="AO317" s="564"/>
      <c r="AP317" s="592"/>
      <c r="AQ317" s="593"/>
      <c r="AR317" s="564"/>
      <c r="AU317" s="486" t="str">
        <f>IFERROR(IF($D316="□",ROUNDDOWN($AO316/$AK$7,1),ROUNDDOWN($AO316/$AK$9,1)),"")</f>
        <v/>
      </c>
      <c r="AV317" s="486" t="str">
        <f>IFERROR(IF($D316="□",ROUNDDOWN($AN316/$AO$7,1),ROUNDDOWN($AN316/$AO$9,1)),"")</f>
        <v/>
      </c>
      <c r="AX317" s="486" t="str">
        <f>IFERROR(IF($D316="□",(VLOOKUP(F316,'[8]ますた君 '!$C:$E,3,FALSE)/($AK$7*4)),(VLOOKUP(F316,'[8]ますた君 '!$C:$E,3,FALSE)/($AK$9*4))),"")</f>
        <v/>
      </c>
      <c r="AY317" s="486" t="str">
        <f>IFERROR(IF($D316="□",(VLOOKUP(F316,'[8]ますた君 '!$C:$E,3,FALSE)/$AO$7),(VLOOKUP(F316,'[8]ますた君 '!$C:$E,3,FALSE)/$AO$9)),"")</f>
        <v/>
      </c>
    </row>
    <row r="318" spans="1:51" ht="12" customHeight="1">
      <c r="A318" s="568"/>
      <c r="B318" s="571"/>
      <c r="C318" s="574"/>
      <c r="D318" s="577"/>
      <c r="E318" s="580"/>
      <c r="F318" s="585"/>
      <c r="G318" s="586"/>
      <c r="H318" s="241" t="s">
        <v>374</v>
      </c>
      <c r="I318" s="239" t="str">
        <f>IFERROR(VLOOKUP(I316,'P1'!$B:$AP,31,FALSE),"")</f>
        <v/>
      </c>
      <c r="J318" s="239" t="str">
        <f>IFERROR(VLOOKUP(J316,'P1'!$B:$AP,31,FALSE),"")</f>
        <v/>
      </c>
      <c r="K318" s="239" t="str">
        <f>IFERROR(VLOOKUP(K316,'P1'!$B:$AP,31,FALSE),"")</f>
        <v/>
      </c>
      <c r="L318" s="239" t="str">
        <f>IFERROR(VLOOKUP(L316,'P1'!$B:$AP,31,FALSE),"")</f>
        <v/>
      </c>
      <c r="M318" s="239" t="str">
        <f>IFERROR(VLOOKUP(M316,'P1'!$B:$AP,31,FALSE),"")</f>
        <v/>
      </c>
      <c r="N318" s="239" t="str">
        <f>IFERROR(VLOOKUP(N316,'P1'!$B:$AP,31,FALSE),"")</f>
        <v/>
      </c>
      <c r="O318" s="239" t="str">
        <f>IFERROR(VLOOKUP(O316,'P1'!$B:$AP,31,FALSE),"")</f>
        <v/>
      </c>
      <c r="P318" s="239" t="str">
        <f>IFERROR(VLOOKUP(P316,'P1'!$B:$AP,31,FALSE),"")</f>
        <v/>
      </c>
      <c r="Q318" s="239" t="str">
        <f>IFERROR(VLOOKUP(Q316,'P1'!$B:$AP,31,FALSE),"")</f>
        <v/>
      </c>
      <c r="R318" s="239" t="str">
        <f>IFERROR(VLOOKUP(R316,'P1'!$B:$AP,31,FALSE),"")</f>
        <v/>
      </c>
      <c r="S318" s="239" t="str">
        <f>IFERROR(VLOOKUP(S316,'P1'!$B:$AP,31,FALSE),"")</f>
        <v/>
      </c>
      <c r="T318" s="239" t="str">
        <f>IFERROR(VLOOKUP(T316,'P1'!$B:$AP,31,FALSE),"")</f>
        <v/>
      </c>
      <c r="U318" s="239" t="str">
        <f>IFERROR(VLOOKUP(U316,'P1'!$B:$AP,31,FALSE),"")</f>
        <v/>
      </c>
      <c r="V318" s="239" t="str">
        <f>IFERROR(VLOOKUP(V316,'P1'!$B:$AP,31,FALSE),"")</f>
        <v/>
      </c>
      <c r="W318" s="239" t="str">
        <f>IFERROR(VLOOKUP(W316,'P1'!$B:$AP,31,FALSE),"")</f>
        <v/>
      </c>
      <c r="X318" s="239" t="str">
        <f>IFERROR(VLOOKUP(X316,'P1'!$B:$AP,31,FALSE),"")</f>
        <v/>
      </c>
      <c r="Y318" s="239" t="str">
        <f>IFERROR(VLOOKUP(Y316,'P1'!$B:$AP,31,FALSE),"")</f>
        <v/>
      </c>
      <c r="Z318" s="239" t="str">
        <f>IFERROR(VLOOKUP(Z316,'P1'!$B:$AP,31,FALSE),"")</f>
        <v/>
      </c>
      <c r="AA318" s="239" t="str">
        <f>IFERROR(VLOOKUP(AA316,'P1'!$B:$AP,31,FALSE),"")</f>
        <v/>
      </c>
      <c r="AB318" s="239" t="str">
        <f>IFERROR(VLOOKUP(AB316,'P1'!$B:$AP,31,FALSE),"")</f>
        <v/>
      </c>
      <c r="AC318" s="239" t="str">
        <f>IFERROR(VLOOKUP(AC316,'P1'!$B:$AP,31,FALSE),"")</f>
        <v/>
      </c>
      <c r="AD318" s="239" t="str">
        <f>IFERROR(VLOOKUP(AD316,'P1'!$B:$AP,31,FALSE),"")</f>
        <v/>
      </c>
      <c r="AE318" s="239" t="str">
        <f>IFERROR(VLOOKUP(AE316,'P1'!$B:$AP,31,FALSE),"")</f>
        <v/>
      </c>
      <c r="AF318" s="239" t="str">
        <f>IFERROR(VLOOKUP(AF316,'P1'!$B:$AP,31,FALSE),"")</f>
        <v/>
      </c>
      <c r="AG318" s="239" t="str">
        <f>IFERROR(VLOOKUP(AG316,'P1'!$B:$AP,31,FALSE),"")</f>
        <v/>
      </c>
      <c r="AH318" s="239" t="str">
        <f>IFERROR(VLOOKUP(AH316,'P1'!$B:$AP,31,FALSE),"")</f>
        <v/>
      </c>
      <c r="AI318" s="239" t="str">
        <f>IFERROR(VLOOKUP(AI316,'P1'!$B:$AP,31,FALSE),"")</f>
        <v/>
      </c>
      <c r="AJ318" s="239" t="str">
        <f>IFERROR(VLOOKUP(AJ316,'P1'!$B:$AP,31,FALSE),"")</f>
        <v/>
      </c>
      <c r="AK318" s="239" t="str">
        <f>IFERROR(VLOOKUP(AK316,'P1'!$B:$AP,31,FALSE),"")</f>
        <v/>
      </c>
      <c r="AL318" s="239" t="str">
        <f>IFERROR(VLOOKUP(AL316,'P1'!$B:$AP,31,FALSE),"")</f>
        <v/>
      </c>
      <c r="AM318" s="239" t="str">
        <f>IFERROR(VLOOKUP(AM316,'P1'!$B:$AP,31,FALSE),"")</f>
        <v/>
      </c>
      <c r="AN318" s="589"/>
      <c r="AO318" s="565"/>
      <c r="AP318" s="594"/>
      <c r="AQ318" s="595"/>
      <c r="AR318" s="565"/>
      <c r="AU318" s="487"/>
      <c r="AV318" s="487"/>
      <c r="AX318" s="487"/>
      <c r="AY318" s="487"/>
    </row>
    <row r="319" spans="1:51" s="222" customFormat="1" ht="15" customHeight="1">
      <c r="A319" s="244"/>
      <c r="B319" s="244"/>
      <c r="C319" s="244"/>
      <c r="D319" s="244"/>
      <c r="E319" s="244"/>
      <c r="F319" s="244"/>
      <c r="G319" s="244"/>
      <c r="H319" s="244"/>
      <c r="I319" s="245"/>
      <c r="J319" s="245"/>
      <c r="K319" s="245"/>
      <c r="L319" s="245"/>
      <c r="M319" s="245"/>
      <c r="N319" s="245"/>
      <c r="O319" s="245"/>
      <c r="P319" s="245"/>
      <c r="Q319" s="245"/>
      <c r="R319" s="245"/>
      <c r="S319" s="245"/>
      <c r="T319" s="245"/>
      <c r="U319" s="245"/>
      <c r="V319" s="245"/>
      <c r="W319" s="245"/>
      <c r="X319" s="245"/>
      <c r="Y319" s="245"/>
      <c r="Z319" s="245"/>
      <c r="AA319" s="245"/>
      <c r="AB319" s="245"/>
      <c r="AC319" s="245"/>
      <c r="AD319" s="245"/>
      <c r="AE319" s="245"/>
      <c r="AF319" s="245"/>
      <c r="AG319" s="245"/>
      <c r="AH319" s="245"/>
      <c r="AI319" s="245"/>
      <c r="AJ319" s="245"/>
      <c r="AK319" s="245"/>
      <c r="AL319" s="245"/>
      <c r="AM319" s="245"/>
      <c r="AN319" s="244"/>
      <c r="AO319" s="244"/>
      <c r="AP319" s="244"/>
      <c r="AQ319" s="246"/>
      <c r="AR319" s="217"/>
      <c r="AS319" s="211"/>
      <c r="AT319" s="206"/>
    </row>
    <row r="320" spans="1:51" ht="15" customHeight="1">
      <c r="A320" s="247" t="s">
        <v>375</v>
      </c>
      <c r="B320" s="248"/>
      <c r="C320" s="249"/>
      <c r="D320" s="249"/>
      <c r="E320" s="249"/>
      <c r="F320" s="249"/>
      <c r="G320" s="249"/>
      <c r="H320" s="249"/>
      <c r="I320" s="250"/>
      <c r="J320" s="249"/>
      <c r="K320" s="251"/>
      <c r="L320" s="251"/>
      <c r="M320" s="251"/>
      <c r="N320" s="251"/>
      <c r="O320" s="251"/>
      <c r="P320" s="251"/>
      <c r="Q320" s="251"/>
      <c r="R320" s="251"/>
      <c r="S320" s="251"/>
      <c r="T320" s="251"/>
      <c r="U320" s="251"/>
      <c r="V320" s="251"/>
      <c r="W320" s="251"/>
      <c r="X320" s="251"/>
      <c r="Y320" s="251"/>
      <c r="Z320" s="251"/>
      <c r="AA320" s="251"/>
      <c r="AB320" s="251"/>
      <c r="AC320" s="251"/>
      <c r="AD320" s="251"/>
      <c r="AE320" s="251"/>
      <c r="AF320" s="251"/>
      <c r="AG320" s="251"/>
      <c r="AH320" s="251"/>
      <c r="AI320" s="251"/>
      <c r="AJ320" s="252"/>
      <c r="AK320" s="252"/>
      <c r="AL320" s="252"/>
      <c r="AM320" s="252"/>
      <c r="AN320" s="253"/>
      <c r="AO320" s="253"/>
      <c r="AP320" s="253"/>
      <c r="AQ320" s="208"/>
    </row>
    <row r="321" spans="1:51" ht="15" customHeight="1">
      <c r="A321" s="247" t="s">
        <v>376</v>
      </c>
      <c r="B321" s="254"/>
      <c r="C321" s="254"/>
      <c r="D321" s="254"/>
      <c r="E321" s="254"/>
      <c r="F321" s="254"/>
      <c r="G321" s="254"/>
      <c r="H321" s="254"/>
      <c r="I321" s="254"/>
      <c r="J321" s="254"/>
      <c r="K321" s="201"/>
      <c r="L321" s="201"/>
      <c r="M321" s="201"/>
      <c r="N321" s="201"/>
      <c r="O321" s="201"/>
      <c r="P321" s="201"/>
      <c r="Q321" s="201"/>
      <c r="R321" s="201"/>
      <c r="S321" s="201"/>
      <c r="T321" s="201"/>
      <c r="U321" s="201"/>
      <c r="V321" s="201"/>
      <c r="W321" s="201"/>
      <c r="X321" s="201"/>
      <c r="Y321" s="201"/>
      <c r="Z321" s="201"/>
      <c r="AA321" s="201"/>
      <c r="AB321" s="201"/>
      <c r="AC321" s="201"/>
      <c r="AD321" s="201"/>
      <c r="AE321" s="201"/>
      <c r="AF321" s="201"/>
      <c r="AG321" s="201"/>
      <c r="AH321" s="201"/>
      <c r="AI321" s="201"/>
      <c r="AJ321" s="201"/>
      <c r="AK321" s="201"/>
      <c r="AL321" s="201"/>
      <c r="AM321" s="201"/>
      <c r="AN321" s="201"/>
      <c r="AO321" s="201"/>
      <c r="AP321" s="201"/>
      <c r="AQ321" s="201"/>
      <c r="AR321" s="205"/>
    </row>
    <row r="322" spans="1:51" ht="15" customHeight="1">
      <c r="A322" s="247" t="s">
        <v>377</v>
      </c>
      <c r="B322" s="254"/>
      <c r="C322" s="254"/>
      <c r="D322" s="254"/>
      <c r="E322" s="254"/>
      <c r="F322" s="254"/>
      <c r="G322" s="254"/>
      <c r="H322" s="254"/>
      <c r="I322" s="254"/>
      <c r="J322" s="254"/>
      <c r="K322" s="201"/>
      <c r="L322" s="201"/>
      <c r="M322" s="201"/>
      <c r="N322" s="201"/>
      <c r="O322" s="201"/>
      <c r="P322" s="201"/>
      <c r="Q322" s="201"/>
      <c r="R322" s="201"/>
      <c r="S322" s="201"/>
      <c r="T322" s="201"/>
      <c r="U322" s="201"/>
      <c r="V322" s="201"/>
      <c r="W322" s="201"/>
      <c r="X322" s="201"/>
      <c r="Y322" s="201"/>
      <c r="Z322" s="201"/>
      <c r="AA322" s="201"/>
      <c r="AB322" s="201"/>
      <c r="AC322" s="201"/>
      <c r="AD322" s="201"/>
      <c r="AE322" s="201"/>
      <c r="AF322" s="201"/>
      <c r="AG322" s="201"/>
      <c r="AH322" s="201"/>
      <c r="AI322" s="201"/>
      <c r="AJ322" s="201"/>
      <c r="AK322" s="201"/>
      <c r="AL322" s="201"/>
      <c r="AM322" s="201"/>
      <c r="AN322" s="201"/>
      <c r="AO322" s="201"/>
      <c r="AP322" s="201"/>
      <c r="AQ322" s="201"/>
      <c r="AR322" s="205"/>
    </row>
    <row r="323" spans="1:51" ht="15" customHeight="1">
      <c r="A323" s="247" t="s">
        <v>378</v>
      </c>
      <c r="B323" s="254"/>
      <c r="C323" s="254"/>
      <c r="D323" s="254"/>
      <c r="E323" s="254"/>
      <c r="F323" s="254"/>
      <c r="G323" s="254"/>
      <c r="H323" s="254"/>
      <c r="I323" s="254"/>
      <c r="J323" s="254"/>
      <c r="K323" s="201"/>
      <c r="L323" s="201"/>
      <c r="M323" s="201"/>
      <c r="N323" s="201"/>
      <c r="O323" s="201"/>
      <c r="P323" s="201"/>
      <c r="Q323" s="201"/>
      <c r="R323" s="201"/>
      <c r="S323" s="201"/>
      <c r="T323" s="201"/>
      <c r="U323" s="201"/>
      <c r="V323" s="201"/>
      <c r="W323" s="201"/>
      <c r="X323" s="201"/>
      <c r="Y323" s="201"/>
      <c r="Z323" s="201"/>
      <c r="AA323" s="201"/>
      <c r="AB323" s="201"/>
      <c r="AC323" s="201"/>
      <c r="AD323" s="201"/>
      <c r="AE323" s="201"/>
      <c r="AF323" s="201"/>
      <c r="AG323" s="201"/>
      <c r="AH323" s="201"/>
      <c r="AI323" s="201"/>
      <c r="AJ323" s="201"/>
      <c r="AK323" s="201"/>
      <c r="AL323" s="201"/>
      <c r="AM323" s="201"/>
      <c r="AN323" s="201"/>
      <c r="AO323" s="201"/>
      <c r="AP323" s="201"/>
      <c r="AQ323" s="201"/>
      <c r="AR323" s="205"/>
    </row>
    <row r="324" spans="1:51" ht="15" customHeight="1">
      <c r="A324" s="247" t="s">
        <v>379</v>
      </c>
      <c r="B324" s="254"/>
      <c r="C324" s="254"/>
      <c r="D324" s="254"/>
      <c r="E324" s="254"/>
      <c r="F324" s="254"/>
      <c r="G324" s="254"/>
      <c r="H324" s="254"/>
      <c r="I324" s="254"/>
      <c r="J324" s="254"/>
      <c r="K324" s="201"/>
      <c r="L324" s="201"/>
      <c r="M324" s="201"/>
      <c r="N324" s="201"/>
      <c r="O324" s="201"/>
      <c r="P324" s="201"/>
      <c r="Q324" s="201"/>
      <c r="R324" s="201"/>
      <c r="S324" s="201"/>
      <c r="T324" s="201"/>
      <c r="U324" s="201"/>
      <c r="V324" s="201"/>
      <c r="W324" s="201"/>
      <c r="X324" s="201"/>
      <c r="Y324" s="201"/>
      <c r="Z324" s="201"/>
      <c r="AA324" s="201"/>
      <c r="AB324" s="201"/>
      <c r="AC324" s="201"/>
      <c r="AD324" s="201"/>
      <c r="AE324" s="201"/>
      <c r="AF324" s="201"/>
      <c r="AG324" s="201"/>
      <c r="AH324" s="201"/>
      <c r="AI324" s="201"/>
      <c r="AJ324" s="201"/>
      <c r="AK324" s="201"/>
      <c r="AL324" s="201"/>
      <c r="AM324" s="201"/>
      <c r="AN324" s="201"/>
      <c r="AO324" s="201"/>
      <c r="AP324" s="201"/>
      <c r="AQ324" s="201"/>
      <c r="AR324" s="205"/>
    </row>
    <row r="325" spans="1:51" ht="15" customHeight="1">
      <c r="A325" s="205" t="s">
        <v>380</v>
      </c>
      <c r="B325" s="255"/>
      <c r="C325" s="205"/>
      <c r="D325" s="205"/>
      <c r="E325" s="205"/>
      <c r="F325" s="205"/>
      <c r="G325" s="205"/>
      <c r="H325" s="205"/>
      <c r="I325" s="205"/>
      <c r="J325" s="205"/>
    </row>
    <row r="326" spans="1:51" ht="15" customHeight="1">
      <c r="A326" s="205" t="s">
        <v>381</v>
      </c>
      <c r="B326" s="255"/>
      <c r="C326" s="205"/>
      <c r="D326" s="205"/>
      <c r="E326" s="205"/>
      <c r="F326" s="205"/>
      <c r="G326" s="205"/>
      <c r="H326" s="205"/>
      <c r="I326" s="205"/>
      <c r="J326" s="205"/>
    </row>
    <row r="327" spans="1:51" ht="15" customHeight="1">
      <c r="A327" s="205"/>
      <c r="B327" s="455" t="s">
        <v>382</v>
      </c>
      <c r="C327" s="618" t="s">
        <v>383</v>
      </c>
      <c r="D327" s="656"/>
      <c r="E327" s="619"/>
      <c r="F327" s="232"/>
      <c r="G327" s="232"/>
      <c r="H327" s="205"/>
      <c r="I327" s="205"/>
    </row>
    <row r="328" spans="1:51" ht="15" customHeight="1">
      <c r="A328" s="205"/>
      <c r="B328" s="256" t="s">
        <v>384</v>
      </c>
      <c r="C328" s="618" t="s">
        <v>385</v>
      </c>
      <c r="D328" s="656"/>
      <c r="E328" s="619"/>
      <c r="F328" s="257"/>
      <c r="G328" s="257"/>
      <c r="H328" s="205"/>
      <c r="I328" s="205"/>
    </row>
    <row r="329" spans="1:51" ht="15" customHeight="1">
      <c r="A329" s="205"/>
      <c r="B329" s="256" t="s">
        <v>386</v>
      </c>
      <c r="C329" s="618" t="s">
        <v>387</v>
      </c>
      <c r="D329" s="656"/>
      <c r="E329" s="619"/>
      <c r="F329" s="257"/>
      <c r="G329" s="257"/>
      <c r="H329" s="205"/>
      <c r="I329" s="205"/>
    </row>
    <row r="330" spans="1:51" ht="15" customHeight="1">
      <c r="A330" s="205"/>
      <c r="B330" s="256" t="s">
        <v>388</v>
      </c>
      <c r="C330" s="618" t="s">
        <v>389</v>
      </c>
      <c r="D330" s="656"/>
      <c r="E330" s="619"/>
      <c r="F330" s="257"/>
      <c r="G330" s="257"/>
      <c r="H330" s="205"/>
      <c r="I330" s="205"/>
    </row>
    <row r="331" spans="1:51" ht="15" customHeight="1">
      <c r="A331" s="205"/>
      <c r="B331" s="256" t="s">
        <v>390</v>
      </c>
      <c r="C331" s="618" t="s">
        <v>391</v>
      </c>
      <c r="D331" s="656"/>
      <c r="E331" s="619"/>
      <c r="F331" s="257"/>
      <c r="G331" s="257"/>
      <c r="H331" s="205"/>
      <c r="I331" s="205"/>
    </row>
    <row r="332" spans="1:51" ht="15" customHeight="1">
      <c r="A332" s="205"/>
      <c r="B332" s="247" t="s">
        <v>392</v>
      </c>
      <c r="C332" s="205"/>
      <c r="D332" s="205"/>
      <c r="E332" s="205"/>
      <c r="F332" s="205"/>
      <c r="G332" s="205"/>
      <c r="H332" s="205"/>
      <c r="I332" s="205"/>
      <c r="J332" s="205"/>
    </row>
    <row r="333" spans="1:51" ht="15" customHeight="1">
      <c r="A333" s="205"/>
      <c r="B333" s="247" t="s">
        <v>393</v>
      </c>
      <c r="C333" s="205"/>
      <c r="D333" s="205"/>
      <c r="E333" s="205"/>
      <c r="F333" s="205"/>
      <c r="G333" s="205"/>
      <c r="H333" s="205"/>
      <c r="I333" s="205"/>
      <c r="J333" s="205"/>
    </row>
    <row r="334" spans="1:51" ht="15" customHeight="1">
      <c r="A334" s="205"/>
      <c r="B334" s="247" t="s">
        <v>394</v>
      </c>
      <c r="C334" s="205"/>
      <c r="D334" s="205"/>
      <c r="E334" s="205"/>
      <c r="F334" s="205"/>
      <c r="G334" s="205"/>
      <c r="H334" s="205"/>
      <c r="I334" s="205"/>
      <c r="J334" s="205"/>
    </row>
    <row r="335" spans="1:51" s="211" customFormat="1" ht="15" customHeight="1">
      <c r="A335" s="205" t="s">
        <v>395</v>
      </c>
      <c r="B335" s="255"/>
      <c r="C335" s="205"/>
      <c r="D335" s="205"/>
      <c r="E335" s="205"/>
      <c r="F335" s="205"/>
      <c r="G335" s="205"/>
      <c r="H335" s="205"/>
      <c r="I335" s="205"/>
      <c r="J335" s="205"/>
      <c r="AT335" s="206"/>
      <c r="AU335" s="205"/>
      <c r="AV335" s="205"/>
      <c r="AW335" s="205"/>
      <c r="AX335" s="205"/>
      <c r="AY335" s="205"/>
    </row>
    <row r="336" spans="1:51" s="211" customFormat="1" ht="15" customHeight="1">
      <c r="A336" s="205" t="s">
        <v>396</v>
      </c>
      <c r="B336" s="255"/>
      <c r="C336" s="205"/>
      <c r="D336" s="205"/>
      <c r="E336" s="205"/>
      <c r="F336" s="205"/>
      <c r="G336" s="205"/>
      <c r="H336" s="205"/>
      <c r="I336" s="205"/>
      <c r="J336" s="205"/>
      <c r="AT336" s="206"/>
      <c r="AU336" s="205"/>
      <c r="AV336" s="205"/>
      <c r="AW336" s="205"/>
      <c r="AX336" s="205"/>
      <c r="AY336" s="205"/>
    </row>
    <row r="337" spans="1:51" s="211" customFormat="1" ht="15" customHeight="1">
      <c r="A337" s="205" t="s">
        <v>397</v>
      </c>
      <c r="B337" s="255"/>
      <c r="C337" s="205"/>
      <c r="D337" s="205"/>
      <c r="E337" s="205"/>
      <c r="F337" s="205"/>
      <c r="G337" s="205"/>
      <c r="H337" s="205"/>
      <c r="I337" s="205"/>
      <c r="J337" s="205"/>
      <c r="AT337" s="206"/>
      <c r="AU337" s="205"/>
      <c r="AV337" s="205"/>
      <c r="AW337" s="205"/>
      <c r="AX337" s="205"/>
      <c r="AY337" s="205"/>
    </row>
    <row r="338" spans="1:51" s="211" customFormat="1" ht="15" customHeight="1">
      <c r="A338" s="205" t="s">
        <v>398</v>
      </c>
      <c r="B338" s="255"/>
      <c r="C338" s="205"/>
      <c r="D338" s="205"/>
      <c r="E338" s="205"/>
      <c r="F338" s="205"/>
      <c r="G338" s="205"/>
      <c r="H338" s="205"/>
      <c r="I338" s="205"/>
      <c r="J338" s="205"/>
      <c r="AT338" s="206"/>
      <c r="AU338" s="205"/>
      <c r="AV338" s="205"/>
      <c r="AW338" s="205"/>
      <c r="AX338" s="205"/>
      <c r="AY338" s="205"/>
    </row>
    <row r="339" spans="1:51" s="211" customFormat="1" ht="15" customHeight="1">
      <c r="A339" s="205" t="s">
        <v>399</v>
      </c>
      <c r="B339" s="255"/>
      <c r="C339" s="205"/>
      <c r="D339" s="205"/>
      <c r="E339" s="205"/>
      <c r="F339" s="205"/>
      <c r="G339" s="205"/>
      <c r="H339" s="205"/>
      <c r="I339" s="205"/>
      <c r="J339" s="205"/>
      <c r="AT339" s="206"/>
      <c r="AU339" s="205"/>
      <c r="AV339" s="205"/>
      <c r="AW339" s="205"/>
      <c r="AX339" s="205"/>
      <c r="AY339" s="205"/>
    </row>
    <row r="340" spans="1:51" s="211" customFormat="1" ht="15" customHeight="1">
      <c r="A340" s="205" t="s">
        <v>400</v>
      </c>
      <c r="B340" s="255"/>
      <c r="C340" s="205"/>
      <c r="D340" s="205"/>
      <c r="E340" s="205"/>
      <c r="F340" s="205"/>
      <c r="G340" s="205"/>
      <c r="H340" s="205"/>
      <c r="I340" s="205"/>
      <c r="J340" s="205"/>
      <c r="AT340" s="206"/>
      <c r="AU340" s="205"/>
      <c r="AV340" s="205"/>
      <c r="AW340" s="205"/>
      <c r="AX340" s="205"/>
      <c r="AY340" s="205"/>
    </row>
    <row r="341" spans="1:51" s="211" customFormat="1" ht="15" customHeight="1">
      <c r="A341" s="205" t="s">
        <v>401</v>
      </c>
      <c r="B341" s="255"/>
      <c r="C341" s="205"/>
      <c r="D341" s="205"/>
      <c r="E341" s="205"/>
      <c r="F341" s="205"/>
      <c r="G341" s="205"/>
      <c r="H341" s="205"/>
      <c r="I341" s="205"/>
      <c r="J341" s="205"/>
      <c r="AT341" s="206"/>
      <c r="AU341" s="205"/>
      <c r="AV341" s="205"/>
      <c r="AW341" s="205"/>
      <c r="AX341" s="205"/>
      <c r="AY341" s="205"/>
    </row>
    <row r="342" spans="1:51" s="211" customFormat="1" ht="15" customHeight="1">
      <c r="A342" s="205" t="s">
        <v>402</v>
      </c>
      <c r="B342" s="255"/>
      <c r="C342" s="205"/>
      <c r="D342" s="205"/>
      <c r="E342" s="205"/>
      <c r="F342" s="205"/>
      <c r="G342" s="205"/>
      <c r="H342" s="205"/>
      <c r="I342" s="205"/>
      <c r="J342" s="205"/>
      <c r="AT342" s="206"/>
      <c r="AU342" s="205"/>
      <c r="AV342" s="205"/>
      <c r="AW342" s="205"/>
      <c r="AX342" s="205"/>
      <c r="AY342" s="205"/>
    </row>
    <row r="343" spans="1:51" s="211" customFormat="1" ht="15" customHeight="1">
      <c r="A343" s="205" t="s">
        <v>403</v>
      </c>
      <c r="B343" s="255"/>
      <c r="C343" s="205"/>
      <c r="D343" s="205"/>
      <c r="E343" s="205"/>
      <c r="F343" s="205"/>
      <c r="G343" s="205"/>
      <c r="H343" s="205"/>
      <c r="I343" s="205"/>
      <c r="J343" s="205"/>
      <c r="AT343" s="206"/>
      <c r="AU343" s="205"/>
      <c r="AV343" s="205"/>
      <c r="AW343" s="205"/>
      <c r="AX343" s="205"/>
      <c r="AY343" s="205"/>
    </row>
    <row r="344" spans="1:51" s="211" customFormat="1" ht="15" customHeight="1">
      <c r="A344" s="205" t="s">
        <v>404</v>
      </c>
      <c r="B344" s="255"/>
      <c r="C344" s="205"/>
      <c r="D344" s="205"/>
      <c r="E344" s="205"/>
      <c r="F344" s="205"/>
      <c r="G344" s="205"/>
      <c r="H344" s="205"/>
      <c r="I344" s="205"/>
      <c r="J344" s="205"/>
      <c r="AT344" s="206"/>
      <c r="AU344" s="205"/>
      <c r="AV344" s="205"/>
      <c r="AW344" s="205"/>
      <c r="AX344" s="205"/>
      <c r="AY344" s="205"/>
    </row>
    <row r="345" spans="1:51" s="211" customFormat="1" ht="15" customHeight="1">
      <c r="A345" s="205" t="s">
        <v>405</v>
      </c>
      <c r="B345" s="255"/>
      <c r="C345" s="205"/>
      <c r="D345" s="205"/>
      <c r="E345" s="205"/>
      <c r="F345" s="205"/>
      <c r="G345" s="205"/>
      <c r="H345" s="205"/>
      <c r="I345" s="205"/>
      <c r="J345" s="205"/>
      <c r="AT345" s="206"/>
      <c r="AU345" s="205"/>
      <c r="AV345" s="205"/>
      <c r="AW345" s="205"/>
      <c r="AX345" s="205"/>
      <c r="AY345" s="205"/>
    </row>
    <row r="346" spans="1:51" s="211" customFormat="1" ht="15" customHeight="1">
      <c r="A346" s="205" t="s">
        <v>406</v>
      </c>
      <c r="B346" s="255"/>
      <c r="C346" s="205"/>
      <c r="D346" s="205"/>
      <c r="E346" s="205"/>
      <c r="F346" s="205"/>
      <c r="G346" s="205"/>
      <c r="H346" s="205"/>
      <c r="I346" s="205"/>
      <c r="J346" s="205"/>
      <c r="AT346" s="206"/>
      <c r="AU346" s="205"/>
      <c r="AV346" s="205"/>
      <c r="AW346" s="205"/>
      <c r="AX346" s="205"/>
      <c r="AY346" s="205"/>
    </row>
    <row r="347" spans="1:51" s="211" customFormat="1" ht="15" customHeight="1">
      <c r="A347" s="205" t="s">
        <v>407</v>
      </c>
      <c r="B347" s="255"/>
      <c r="C347" s="205"/>
      <c r="D347" s="205"/>
      <c r="E347" s="205"/>
      <c r="F347" s="205"/>
      <c r="G347" s="205"/>
      <c r="H347" s="205"/>
      <c r="I347" s="205"/>
      <c r="J347" s="205"/>
      <c r="AT347" s="206"/>
      <c r="AU347" s="205"/>
      <c r="AV347" s="205"/>
      <c r="AW347" s="205"/>
      <c r="AX347" s="205"/>
      <c r="AY347" s="205"/>
    </row>
  </sheetData>
  <sheetProtection sheet="1" objects="1" scenarios="1" formatRows="0" insertRows="0" deleteRows="0" selectLockedCells="1"/>
  <mergeCells count="1081">
    <mergeCell ref="AR79:AR81"/>
    <mergeCell ref="AO76:AO78"/>
    <mergeCell ref="AP76:AQ78"/>
    <mergeCell ref="AR76:AR78"/>
    <mergeCell ref="A79:A81"/>
    <mergeCell ref="B79:B81"/>
    <mergeCell ref="C79:C81"/>
    <mergeCell ref="D79:D81"/>
    <mergeCell ref="E79:E81"/>
    <mergeCell ref="C327:E327"/>
    <mergeCell ref="C328:E328"/>
    <mergeCell ref="C329:E329"/>
    <mergeCell ref="C330:E330"/>
    <mergeCell ref="C331:E331"/>
    <mergeCell ref="F79:G81"/>
    <mergeCell ref="AN79:AN81"/>
    <mergeCell ref="AO79:AO81"/>
    <mergeCell ref="AP79:AQ81"/>
    <mergeCell ref="F70:G72"/>
    <mergeCell ref="AN70:AN72"/>
    <mergeCell ref="AO70:AO72"/>
    <mergeCell ref="AP70:AQ72"/>
    <mergeCell ref="AR70:AR72"/>
    <mergeCell ref="AO67:AO69"/>
    <mergeCell ref="AP67:AQ69"/>
    <mergeCell ref="AR67:AR69"/>
    <mergeCell ref="A70:A72"/>
    <mergeCell ref="B70:B72"/>
    <mergeCell ref="C70:C72"/>
    <mergeCell ref="D70:D72"/>
    <mergeCell ref="E70:E72"/>
    <mergeCell ref="AR73:AR75"/>
    <mergeCell ref="A76:A78"/>
    <mergeCell ref="B76:B78"/>
    <mergeCell ref="C76:C78"/>
    <mergeCell ref="D76:D78"/>
    <mergeCell ref="E76:E78"/>
    <mergeCell ref="F76:G78"/>
    <mergeCell ref="AN76:AN78"/>
    <mergeCell ref="A73:A75"/>
    <mergeCell ref="B73:B75"/>
    <mergeCell ref="C73:C75"/>
    <mergeCell ref="D73:D75"/>
    <mergeCell ref="E73:E75"/>
    <mergeCell ref="F73:G75"/>
    <mergeCell ref="AN73:AN75"/>
    <mergeCell ref="AO73:AO75"/>
    <mergeCell ref="AP73:AQ75"/>
    <mergeCell ref="F61:G63"/>
    <mergeCell ref="AN61:AN63"/>
    <mergeCell ref="AO61:AO63"/>
    <mergeCell ref="AP61:AQ63"/>
    <mergeCell ref="AR61:AR63"/>
    <mergeCell ref="AO58:AO60"/>
    <mergeCell ref="AP58:AQ60"/>
    <mergeCell ref="AR58:AR60"/>
    <mergeCell ref="A61:A63"/>
    <mergeCell ref="B61:B63"/>
    <mergeCell ref="C61:C63"/>
    <mergeCell ref="D61:D63"/>
    <mergeCell ref="E61:E63"/>
    <mergeCell ref="AR64:AR66"/>
    <mergeCell ref="A67:A69"/>
    <mergeCell ref="B67:B69"/>
    <mergeCell ref="C67:C69"/>
    <mergeCell ref="D67:D69"/>
    <mergeCell ref="E67:E69"/>
    <mergeCell ref="F67:G69"/>
    <mergeCell ref="AN67:AN69"/>
    <mergeCell ref="A64:A66"/>
    <mergeCell ref="B64:B66"/>
    <mergeCell ref="C64:C66"/>
    <mergeCell ref="D64:D66"/>
    <mergeCell ref="E64:E66"/>
    <mergeCell ref="F64:G66"/>
    <mergeCell ref="AN64:AN66"/>
    <mergeCell ref="AO64:AO66"/>
    <mergeCell ref="AP64:AQ66"/>
    <mergeCell ref="F52:G54"/>
    <mergeCell ref="AN52:AN54"/>
    <mergeCell ref="AO52:AO54"/>
    <mergeCell ref="AP52:AQ54"/>
    <mergeCell ref="AR52:AR54"/>
    <mergeCell ref="AO49:AO51"/>
    <mergeCell ref="AP49:AQ51"/>
    <mergeCell ref="AR49:AR51"/>
    <mergeCell ref="A52:A54"/>
    <mergeCell ref="B52:B54"/>
    <mergeCell ref="C52:C54"/>
    <mergeCell ref="D52:D54"/>
    <mergeCell ref="E52:E54"/>
    <mergeCell ref="AR55:AR57"/>
    <mergeCell ref="A58:A60"/>
    <mergeCell ref="B58:B60"/>
    <mergeCell ref="C58:C60"/>
    <mergeCell ref="D58:D60"/>
    <mergeCell ref="E58:E60"/>
    <mergeCell ref="F58:G60"/>
    <mergeCell ref="AN58:AN60"/>
    <mergeCell ref="A55:A57"/>
    <mergeCell ref="B55:B57"/>
    <mergeCell ref="C55:C57"/>
    <mergeCell ref="D55:D57"/>
    <mergeCell ref="E55:E57"/>
    <mergeCell ref="F55:G57"/>
    <mergeCell ref="AN55:AN57"/>
    <mergeCell ref="AO55:AO57"/>
    <mergeCell ref="AP55:AQ57"/>
    <mergeCell ref="F43:G45"/>
    <mergeCell ref="AN43:AN45"/>
    <mergeCell ref="AO43:AO45"/>
    <mergeCell ref="AP43:AQ45"/>
    <mergeCell ref="AR43:AR45"/>
    <mergeCell ref="AO40:AO42"/>
    <mergeCell ref="AP40:AQ42"/>
    <mergeCell ref="AR40:AR42"/>
    <mergeCell ref="A43:A45"/>
    <mergeCell ref="B43:B45"/>
    <mergeCell ref="C43:C45"/>
    <mergeCell ref="D43:D45"/>
    <mergeCell ref="E43:E45"/>
    <mergeCell ref="AR46:AR48"/>
    <mergeCell ref="A49:A51"/>
    <mergeCell ref="B49:B51"/>
    <mergeCell ref="C49:C51"/>
    <mergeCell ref="D49:D51"/>
    <mergeCell ref="E49:E51"/>
    <mergeCell ref="F49:G51"/>
    <mergeCell ref="AN49:AN51"/>
    <mergeCell ref="A46:A48"/>
    <mergeCell ref="B46:B48"/>
    <mergeCell ref="C46:C48"/>
    <mergeCell ref="D46:D48"/>
    <mergeCell ref="E46:E48"/>
    <mergeCell ref="F46:G48"/>
    <mergeCell ref="AN46:AN48"/>
    <mergeCell ref="AO46:AO48"/>
    <mergeCell ref="AP46:AQ48"/>
    <mergeCell ref="F34:G36"/>
    <mergeCell ref="AN34:AN36"/>
    <mergeCell ref="AO34:AO36"/>
    <mergeCell ref="AP34:AQ36"/>
    <mergeCell ref="AR34:AR36"/>
    <mergeCell ref="AO31:AO33"/>
    <mergeCell ref="AP31:AQ33"/>
    <mergeCell ref="AR31:AR33"/>
    <mergeCell ref="A34:A36"/>
    <mergeCell ref="B34:B36"/>
    <mergeCell ref="C34:C36"/>
    <mergeCell ref="D34:D36"/>
    <mergeCell ref="E34:E36"/>
    <mergeCell ref="AR37:AR39"/>
    <mergeCell ref="A40:A42"/>
    <mergeCell ref="B40:B42"/>
    <mergeCell ref="C40:C42"/>
    <mergeCell ref="D40:D42"/>
    <mergeCell ref="E40:E42"/>
    <mergeCell ref="F40:G42"/>
    <mergeCell ref="AN40:AN42"/>
    <mergeCell ref="A37:A39"/>
    <mergeCell ref="B37:B39"/>
    <mergeCell ref="C37:C39"/>
    <mergeCell ref="D37:D39"/>
    <mergeCell ref="E37:E39"/>
    <mergeCell ref="F37:G39"/>
    <mergeCell ref="AN37:AN39"/>
    <mergeCell ref="AO37:AO39"/>
    <mergeCell ref="AP37:AQ39"/>
    <mergeCell ref="AR28:AR30"/>
    <mergeCell ref="A31:A33"/>
    <mergeCell ref="B31:B33"/>
    <mergeCell ref="C31:C33"/>
    <mergeCell ref="D31:D33"/>
    <mergeCell ref="E31:E33"/>
    <mergeCell ref="F31:G33"/>
    <mergeCell ref="AN31:AN33"/>
    <mergeCell ref="A28:A30"/>
    <mergeCell ref="B28:B30"/>
    <mergeCell ref="C28:C30"/>
    <mergeCell ref="D28:D30"/>
    <mergeCell ref="E28:E30"/>
    <mergeCell ref="F28:G30"/>
    <mergeCell ref="AN28:AN30"/>
    <mergeCell ref="AO28:AO30"/>
    <mergeCell ref="AP28:AQ30"/>
    <mergeCell ref="AU21:AV21"/>
    <mergeCell ref="AX21:AY21"/>
    <mergeCell ref="A22:A24"/>
    <mergeCell ref="B22:B24"/>
    <mergeCell ref="C22:C24"/>
    <mergeCell ref="D22:D24"/>
    <mergeCell ref="E22:E24"/>
    <mergeCell ref="F22:G24"/>
    <mergeCell ref="AN22:AN24"/>
    <mergeCell ref="F25:G27"/>
    <mergeCell ref="AN25:AN27"/>
    <mergeCell ref="AO25:AO27"/>
    <mergeCell ref="AP25:AQ27"/>
    <mergeCell ref="AR25:AR27"/>
    <mergeCell ref="AO22:AO24"/>
    <mergeCell ref="AP22:AQ24"/>
    <mergeCell ref="AR22:AR24"/>
    <mergeCell ref="A25:A27"/>
    <mergeCell ref="B25:B27"/>
    <mergeCell ref="C25:C27"/>
    <mergeCell ref="D25:D27"/>
    <mergeCell ref="E25:E27"/>
    <mergeCell ref="AP15:AQ15"/>
    <mergeCell ref="AR15:AS15"/>
    <mergeCell ref="B16:H17"/>
    <mergeCell ref="A18:A21"/>
    <mergeCell ref="B18:B21"/>
    <mergeCell ref="C18:D21"/>
    <mergeCell ref="E18:E21"/>
    <mergeCell ref="F18:H21"/>
    <mergeCell ref="I18:AM18"/>
    <mergeCell ref="AN18:AN21"/>
    <mergeCell ref="AO18:AO21"/>
    <mergeCell ref="AP18:AQ21"/>
    <mergeCell ref="AR18:AR21"/>
    <mergeCell ref="I19:O19"/>
    <mergeCell ref="P19:V19"/>
    <mergeCell ref="W19:AC19"/>
    <mergeCell ref="AD19:AJ19"/>
    <mergeCell ref="AK19:AM19"/>
    <mergeCell ref="C15:D15"/>
    <mergeCell ref="E15:F15"/>
    <mergeCell ref="G15:I15"/>
    <mergeCell ref="J15:O15"/>
    <mergeCell ref="P15:U15"/>
    <mergeCell ref="V15:AA15"/>
    <mergeCell ref="AB15:AG15"/>
    <mergeCell ref="AH15:AM15"/>
    <mergeCell ref="AN15:AO15"/>
    <mergeCell ref="AK13:AM13"/>
    <mergeCell ref="C14:D14"/>
    <mergeCell ref="H14:I14"/>
    <mergeCell ref="J14:L14"/>
    <mergeCell ref="M14:O14"/>
    <mergeCell ref="P14:R14"/>
    <mergeCell ref="S14:U14"/>
    <mergeCell ref="V14:X14"/>
    <mergeCell ref="Y14:AA14"/>
    <mergeCell ref="AB14:AD14"/>
    <mergeCell ref="S13:U13"/>
    <mergeCell ref="V13:X13"/>
    <mergeCell ref="Y13:AA13"/>
    <mergeCell ref="AB13:AD13"/>
    <mergeCell ref="AE13:AG13"/>
    <mergeCell ref="AH13:AJ13"/>
    <mergeCell ref="AE14:AG14"/>
    <mergeCell ref="AH14:AJ14"/>
    <mergeCell ref="AK14:AM14"/>
    <mergeCell ref="C13:D13"/>
    <mergeCell ref="H13:I13"/>
    <mergeCell ref="J13:L13"/>
    <mergeCell ref="M13:O13"/>
    <mergeCell ref="P13:R13"/>
    <mergeCell ref="H12:I12"/>
    <mergeCell ref="J12:L12"/>
    <mergeCell ref="M12:O12"/>
    <mergeCell ref="P12:R12"/>
    <mergeCell ref="AR11:AS11"/>
    <mergeCell ref="AN4:AQ4"/>
    <mergeCell ref="AN5:AQ5"/>
    <mergeCell ref="AK7:AM7"/>
    <mergeCell ref="AK9:AM9"/>
    <mergeCell ref="Y12:AA12"/>
    <mergeCell ref="AB12:AD12"/>
    <mergeCell ref="AE12:AG12"/>
    <mergeCell ref="AH12:AJ12"/>
    <mergeCell ref="AK12:AM12"/>
    <mergeCell ref="B11:B12"/>
    <mergeCell ref="C11:D12"/>
    <mergeCell ref="E11:F11"/>
    <mergeCell ref="G11:I11"/>
    <mergeCell ref="J11:O11"/>
    <mergeCell ref="P11:U11"/>
    <mergeCell ref="AN2:AQ2"/>
    <mergeCell ref="P3:S3"/>
    <mergeCell ref="T3:U3"/>
    <mergeCell ref="V3:W3"/>
    <mergeCell ref="X3:Y3"/>
    <mergeCell ref="AN3:AQ3"/>
    <mergeCell ref="V11:AA11"/>
    <mergeCell ref="AB11:AG11"/>
    <mergeCell ref="AH11:AM11"/>
    <mergeCell ref="AN11:AO11"/>
    <mergeCell ref="AP11:AQ11"/>
    <mergeCell ref="S12:U12"/>
    <mergeCell ref="V12:X12"/>
    <mergeCell ref="AR82:AR84"/>
    <mergeCell ref="A85:A87"/>
    <mergeCell ref="B85:B87"/>
    <mergeCell ref="C85:C87"/>
    <mergeCell ref="D85:D87"/>
    <mergeCell ref="E85:E87"/>
    <mergeCell ref="F85:G87"/>
    <mergeCell ref="AN85:AN87"/>
    <mergeCell ref="AO85:AO87"/>
    <mergeCell ref="AP85:AQ87"/>
    <mergeCell ref="AR85:AR87"/>
    <mergeCell ref="A82:A84"/>
    <mergeCell ref="B82:B84"/>
    <mergeCell ref="C82:C84"/>
    <mergeCell ref="D82:D84"/>
    <mergeCell ref="E82:E84"/>
    <mergeCell ref="F82:G84"/>
    <mergeCell ref="AN82:AN84"/>
    <mergeCell ref="AO82:AO84"/>
    <mergeCell ref="AP82:AQ84"/>
    <mergeCell ref="AR88:AR90"/>
    <mergeCell ref="A91:A93"/>
    <mergeCell ref="B91:B93"/>
    <mergeCell ref="C91:C93"/>
    <mergeCell ref="D91:D93"/>
    <mergeCell ref="E91:E93"/>
    <mergeCell ref="F91:G93"/>
    <mergeCell ref="AN91:AN93"/>
    <mergeCell ref="AO91:AO93"/>
    <mergeCell ref="AP91:AQ93"/>
    <mergeCell ref="AR91:AR93"/>
    <mergeCell ref="A88:A90"/>
    <mergeCell ref="B88:B90"/>
    <mergeCell ref="C88:C90"/>
    <mergeCell ref="D88:D90"/>
    <mergeCell ref="E88:E90"/>
    <mergeCell ref="F88:G90"/>
    <mergeCell ref="AN88:AN90"/>
    <mergeCell ref="AO88:AO90"/>
    <mergeCell ref="AP88:AQ90"/>
    <mergeCell ref="AR94:AR96"/>
    <mergeCell ref="A97:A99"/>
    <mergeCell ref="B97:B99"/>
    <mergeCell ref="C97:C99"/>
    <mergeCell ref="D97:D99"/>
    <mergeCell ref="E97:E99"/>
    <mergeCell ref="F97:G99"/>
    <mergeCell ref="AN97:AN99"/>
    <mergeCell ref="AO97:AO99"/>
    <mergeCell ref="AP97:AQ99"/>
    <mergeCell ref="AR97:AR99"/>
    <mergeCell ref="A94:A96"/>
    <mergeCell ref="B94:B96"/>
    <mergeCell ref="C94:C96"/>
    <mergeCell ref="D94:D96"/>
    <mergeCell ref="E94:E96"/>
    <mergeCell ref="F94:G96"/>
    <mergeCell ref="AN94:AN96"/>
    <mergeCell ref="AO94:AO96"/>
    <mergeCell ref="AP94:AQ96"/>
    <mergeCell ref="AR100:AR102"/>
    <mergeCell ref="A103:A105"/>
    <mergeCell ref="B103:B105"/>
    <mergeCell ref="C103:C105"/>
    <mergeCell ref="D103:D105"/>
    <mergeCell ref="E103:E105"/>
    <mergeCell ref="F103:G105"/>
    <mergeCell ref="AN103:AN105"/>
    <mergeCell ref="AO103:AO105"/>
    <mergeCell ref="AP103:AQ105"/>
    <mergeCell ref="AR103:AR105"/>
    <mergeCell ref="A100:A102"/>
    <mergeCell ref="B100:B102"/>
    <mergeCell ref="C100:C102"/>
    <mergeCell ref="D100:D102"/>
    <mergeCell ref="E100:E102"/>
    <mergeCell ref="F100:G102"/>
    <mergeCell ref="AN100:AN102"/>
    <mergeCell ref="AO100:AO102"/>
    <mergeCell ref="AP100:AQ102"/>
    <mergeCell ref="AR106:AR108"/>
    <mergeCell ref="A109:A111"/>
    <mergeCell ref="B109:B111"/>
    <mergeCell ref="C109:C111"/>
    <mergeCell ref="D109:D111"/>
    <mergeCell ref="E109:E111"/>
    <mergeCell ref="F109:G111"/>
    <mergeCell ref="AN109:AN111"/>
    <mergeCell ref="AO109:AO111"/>
    <mergeCell ref="AP109:AQ111"/>
    <mergeCell ref="AR109:AR111"/>
    <mergeCell ref="A106:A108"/>
    <mergeCell ref="B106:B108"/>
    <mergeCell ref="C106:C108"/>
    <mergeCell ref="D106:D108"/>
    <mergeCell ref="E106:E108"/>
    <mergeCell ref="F106:G108"/>
    <mergeCell ref="AN106:AN108"/>
    <mergeCell ref="AO106:AO108"/>
    <mergeCell ref="AP106:AQ108"/>
    <mergeCell ref="AR112:AR114"/>
    <mergeCell ref="A115:A117"/>
    <mergeCell ref="B115:B117"/>
    <mergeCell ref="C115:C117"/>
    <mergeCell ref="D115:D117"/>
    <mergeCell ref="E115:E117"/>
    <mergeCell ref="F115:G117"/>
    <mergeCell ref="AN115:AN117"/>
    <mergeCell ref="AO115:AO117"/>
    <mergeCell ref="AP115:AQ117"/>
    <mergeCell ref="AR115:AR117"/>
    <mergeCell ref="A112:A114"/>
    <mergeCell ref="B112:B114"/>
    <mergeCell ref="C112:C114"/>
    <mergeCell ref="D112:D114"/>
    <mergeCell ref="E112:E114"/>
    <mergeCell ref="F112:G114"/>
    <mergeCell ref="AN112:AN114"/>
    <mergeCell ref="AO112:AO114"/>
    <mergeCell ref="AP112:AQ114"/>
    <mergeCell ref="AR118:AR120"/>
    <mergeCell ref="A121:A123"/>
    <mergeCell ref="B121:B123"/>
    <mergeCell ref="C121:C123"/>
    <mergeCell ref="D121:D123"/>
    <mergeCell ref="E121:E123"/>
    <mergeCell ref="F121:G123"/>
    <mergeCell ref="AN121:AN123"/>
    <mergeCell ref="AO121:AO123"/>
    <mergeCell ref="AP121:AQ123"/>
    <mergeCell ref="AR121:AR123"/>
    <mergeCell ref="A118:A120"/>
    <mergeCell ref="B118:B120"/>
    <mergeCell ref="C118:C120"/>
    <mergeCell ref="D118:D120"/>
    <mergeCell ref="E118:E120"/>
    <mergeCell ref="F118:G120"/>
    <mergeCell ref="AN118:AN120"/>
    <mergeCell ref="AO118:AO120"/>
    <mergeCell ref="AP118:AQ120"/>
    <mergeCell ref="AR124:AR126"/>
    <mergeCell ref="A127:A129"/>
    <mergeCell ref="B127:B129"/>
    <mergeCell ref="C127:C129"/>
    <mergeCell ref="D127:D129"/>
    <mergeCell ref="E127:E129"/>
    <mergeCell ref="F127:G129"/>
    <mergeCell ref="AN127:AN129"/>
    <mergeCell ref="AO127:AO129"/>
    <mergeCell ref="AP127:AQ129"/>
    <mergeCell ref="AR127:AR129"/>
    <mergeCell ref="A124:A126"/>
    <mergeCell ref="B124:B126"/>
    <mergeCell ref="C124:C126"/>
    <mergeCell ref="D124:D126"/>
    <mergeCell ref="E124:E126"/>
    <mergeCell ref="F124:G126"/>
    <mergeCell ref="AN124:AN126"/>
    <mergeCell ref="AO124:AO126"/>
    <mergeCell ref="AP124:AQ126"/>
    <mergeCell ref="AR130:AR132"/>
    <mergeCell ref="A133:A135"/>
    <mergeCell ref="B133:B135"/>
    <mergeCell ref="C133:C135"/>
    <mergeCell ref="D133:D135"/>
    <mergeCell ref="E133:E135"/>
    <mergeCell ref="F133:G135"/>
    <mergeCell ref="AN133:AN135"/>
    <mergeCell ref="AO133:AO135"/>
    <mergeCell ref="AP133:AQ135"/>
    <mergeCell ref="AR133:AR135"/>
    <mergeCell ref="A130:A132"/>
    <mergeCell ref="B130:B132"/>
    <mergeCell ref="C130:C132"/>
    <mergeCell ref="D130:D132"/>
    <mergeCell ref="E130:E132"/>
    <mergeCell ref="F130:G132"/>
    <mergeCell ref="AN130:AN132"/>
    <mergeCell ref="AO130:AO132"/>
    <mergeCell ref="AP130:AQ132"/>
    <mergeCell ref="AR136:AR138"/>
    <mergeCell ref="A139:A141"/>
    <mergeCell ref="B139:B141"/>
    <mergeCell ref="C139:C141"/>
    <mergeCell ref="D139:D141"/>
    <mergeCell ref="E139:E141"/>
    <mergeCell ref="F139:G141"/>
    <mergeCell ref="AN139:AN141"/>
    <mergeCell ref="AO139:AO141"/>
    <mergeCell ref="AP139:AQ141"/>
    <mergeCell ref="AR139:AR141"/>
    <mergeCell ref="A136:A138"/>
    <mergeCell ref="B136:B138"/>
    <mergeCell ref="C136:C138"/>
    <mergeCell ref="D136:D138"/>
    <mergeCell ref="E136:E138"/>
    <mergeCell ref="F136:G138"/>
    <mergeCell ref="AN136:AN138"/>
    <mergeCell ref="AO136:AO138"/>
    <mergeCell ref="AP136:AQ138"/>
    <mergeCell ref="AR142:AR144"/>
    <mergeCell ref="A145:A147"/>
    <mergeCell ref="B145:B147"/>
    <mergeCell ref="C145:C147"/>
    <mergeCell ref="D145:D147"/>
    <mergeCell ref="E145:E147"/>
    <mergeCell ref="F145:G147"/>
    <mergeCell ref="AN145:AN147"/>
    <mergeCell ref="AO145:AO147"/>
    <mergeCell ref="AP145:AQ147"/>
    <mergeCell ref="AR145:AR147"/>
    <mergeCell ref="A142:A144"/>
    <mergeCell ref="B142:B144"/>
    <mergeCell ref="C142:C144"/>
    <mergeCell ref="D142:D144"/>
    <mergeCell ref="E142:E144"/>
    <mergeCell ref="F142:G144"/>
    <mergeCell ref="AN142:AN144"/>
    <mergeCell ref="AO142:AO144"/>
    <mergeCell ref="AP142:AQ144"/>
    <mergeCell ref="AR148:AR150"/>
    <mergeCell ref="A151:A153"/>
    <mergeCell ref="B151:B153"/>
    <mergeCell ref="C151:C153"/>
    <mergeCell ref="D151:D153"/>
    <mergeCell ref="E151:E153"/>
    <mergeCell ref="F151:G153"/>
    <mergeCell ref="AN151:AN153"/>
    <mergeCell ref="AO151:AO153"/>
    <mergeCell ref="AP151:AQ153"/>
    <mergeCell ref="AR151:AR153"/>
    <mergeCell ref="A148:A150"/>
    <mergeCell ref="B148:B150"/>
    <mergeCell ref="C148:C150"/>
    <mergeCell ref="D148:D150"/>
    <mergeCell ref="E148:E150"/>
    <mergeCell ref="F148:G150"/>
    <mergeCell ref="AN148:AN150"/>
    <mergeCell ref="AO148:AO150"/>
    <mergeCell ref="AP148:AQ150"/>
    <mergeCell ref="AR154:AR156"/>
    <mergeCell ref="A157:A159"/>
    <mergeCell ref="B157:B159"/>
    <mergeCell ref="C157:C159"/>
    <mergeCell ref="D157:D159"/>
    <mergeCell ref="E157:E159"/>
    <mergeCell ref="F157:G159"/>
    <mergeCell ref="AN157:AN159"/>
    <mergeCell ref="AO157:AO159"/>
    <mergeCell ref="AP157:AQ159"/>
    <mergeCell ref="AR157:AR159"/>
    <mergeCell ref="A154:A156"/>
    <mergeCell ref="B154:B156"/>
    <mergeCell ref="C154:C156"/>
    <mergeCell ref="D154:D156"/>
    <mergeCell ref="E154:E156"/>
    <mergeCell ref="F154:G156"/>
    <mergeCell ref="AN154:AN156"/>
    <mergeCell ref="AO154:AO156"/>
    <mergeCell ref="AP154:AQ156"/>
    <mergeCell ref="AR160:AR162"/>
    <mergeCell ref="A163:A165"/>
    <mergeCell ref="B163:B165"/>
    <mergeCell ref="C163:C165"/>
    <mergeCell ref="D163:D165"/>
    <mergeCell ref="E163:E165"/>
    <mergeCell ref="F163:G165"/>
    <mergeCell ref="AN163:AN165"/>
    <mergeCell ref="AO163:AO165"/>
    <mergeCell ref="AP163:AQ165"/>
    <mergeCell ref="AR163:AR165"/>
    <mergeCell ref="A160:A162"/>
    <mergeCell ref="B160:B162"/>
    <mergeCell ref="C160:C162"/>
    <mergeCell ref="D160:D162"/>
    <mergeCell ref="E160:E162"/>
    <mergeCell ref="F160:G162"/>
    <mergeCell ref="AN160:AN162"/>
    <mergeCell ref="AO160:AO162"/>
    <mergeCell ref="AP160:AQ162"/>
    <mergeCell ref="AR166:AR168"/>
    <mergeCell ref="A169:A171"/>
    <mergeCell ref="B169:B171"/>
    <mergeCell ref="C169:C171"/>
    <mergeCell ref="D169:D171"/>
    <mergeCell ref="E169:E171"/>
    <mergeCell ref="F169:G171"/>
    <mergeCell ref="AN169:AN171"/>
    <mergeCell ref="AO169:AO171"/>
    <mergeCell ref="AP169:AQ171"/>
    <mergeCell ref="AR169:AR171"/>
    <mergeCell ref="A166:A168"/>
    <mergeCell ref="B166:B168"/>
    <mergeCell ref="C166:C168"/>
    <mergeCell ref="D166:D168"/>
    <mergeCell ref="E166:E168"/>
    <mergeCell ref="F166:G168"/>
    <mergeCell ref="AN166:AN168"/>
    <mergeCell ref="AO166:AO168"/>
    <mergeCell ref="AP166:AQ168"/>
    <mergeCell ref="AR172:AR174"/>
    <mergeCell ref="A175:A177"/>
    <mergeCell ref="B175:B177"/>
    <mergeCell ref="C175:C177"/>
    <mergeCell ref="D175:D177"/>
    <mergeCell ref="E175:E177"/>
    <mergeCell ref="F175:G177"/>
    <mergeCell ref="AN175:AN177"/>
    <mergeCell ref="AO175:AO177"/>
    <mergeCell ref="AP175:AQ177"/>
    <mergeCell ref="AR175:AR177"/>
    <mergeCell ref="A172:A174"/>
    <mergeCell ref="B172:B174"/>
    <mergeCell ref="C172:C174"/>
    <mergeCell ref="D172:D174"/>
    <mergeCell ref="E172:E174"/>
    <mergeCell ref="F172:G174"/>
    <mergeCell ref="AN172:AN174"/>
    <mergeCell ref="AO172:AO174"/>
    <mergeCell ref="AP172:AQ174"/>
    <mergeCell ref="AR178:AR180"/>
    <mergeCell ref="A181:A183"/>
    <mergeCell ref="B181:B183"/>
    <mergeCell ref="C181:C183"/>
    <mergeCell ref="D181:D183"/>
    <mergeCell ref="E181:E183"/>
    <mergeCell ref="F181:G183"/>
    <mergeCell ref="AN181:AN183"/>
    <mergeCell ref="AO181:AO183"/>
    <mergeCell ref="AP181:AQ183"/>
    <mergeCell ref="AR181:AR183"/>
    <mergeCell ref="A178:A180"/>
    <mergeCell ref="B178:B180"/>
    <mergeCell ref="C178:C180"/>
    <mergeCell ref="D178:D180"/>
    <mergeCell ref="E178:E180"/>
    <mergeCell ref="F178:G180"/>
    <mergeCell ref="AN178:AN180"/>
    <mergeCell ref="AO178:AO180"/>
    <mergeCell ref="AP178:AQ180"/>
    <mergeCell ref="AR184:AR186"/>
    <mergeCell ref="A187:A189"/>
    <mergeCell ref="B187:B189"/>
    <mergeCell ref="C187:C189"/>
    <mergeCell ref="D187:D189"/>
    <mergeCell ref="E187:E189"/>
    <mergeCell ref="F187:G189"/>
    <mergeCell ref="AN187:AN189"/>
    <mergeCell ref="AO187:AO189"/>
    <mergeCell ref="AP187:AQ189"/>
    <mergeCell ref="AR187:AR189"/>
    <mergeCell ref="A184:A186"/>
    <mergeCell ref="B184:B186"/>
    <mergeCell ref="C184:C186"/>
    <mergeCell ref="D184:D186"/>
    <mergeCell ref="E184:E186"/>
    <mergeCell ref="F184:G186"/>
    <mergeCell ref="AN184:AN186"/>
    <mergeCell ref="AO184:AO186"/>
    <mergeCell ref="AP184:AQ186"/>
    <mergeCell ref="AR190:AR192"/>
    <mergeCell ref="A193:A195"/>
    <mergeCell ref="B193:B195"/>
    <mergeCell ref="C193:C195"/>
    <mergeCell ref="D193:D195"/>
    <mergeCell ref="E193:E195"/>
    <mergeCell ref="F193:G195"/>
    <mergeCell ref="AN193:AN195"/>
    <mergeCell ref="AO193:AO195"/>
    <mergeCell ref="AP193:AQ195"/>
    <mergeCell ref="AR193:AR195"/>
    <mergeCell ref="A190:A192"/>
    <mergeCell ref="B190:B192"/>
    <mergeCell ref="C190:C192"/>
    <mergeCell ref="D190:D192"/>
    <mergeCell ref="E190:E192"/>
    <mergeCell ref="F190:G192"/>
    <mergeCell ref="AN190:AN192"/>
    <mergeCell ref="AO190:AO192"/>
    <mergeCell ref="AP190:AQ192"/>
    <mergeCell ref="AR196:AR198"/>
    <mergeCell ref="A199:A201"/>
    <mergeCell ref="B199:B201"/>
    <mergeCell ref="C199:C201"/>
    <mergeCell ref="D199:D201"/>
    <mergeCell ref="E199:E201"/>
    <mergeCell ref="F199:G201"/>
    <mergeCell ref="AN199:AN201"/>
    <mergeCell ref="AO199:AO201"/>
    <mergeCell ref="AP199:AQ201"/>
    <mergeCell ref="AR199:AR201"/>
    <mergeCell ref="A196:A198"/>
    <mergeCell ref="B196:B198"/>
    <mergeCell ref="C196:C198"/>
    <mergeCell ref="D196:D198"/>
    <mergeCell ref="E196:E198"/>
    <mergeCell ref="F196:G198"/>
    <mergeCell ref="AN196:AN198"/>
    <mergeCell ref="AO196:AO198"/>
    <mergeCell ref="AP196:AQ198"/>
    <mergeCell ref="AR202:AR204"/>
    <mergeCell ref="A205:A207"/>
    <mergeCell ref="B205:B207"/>
    <mergeCell ref="C205:C207"/>
    <mergeCell ref="D205:D207"/>
    <mergeCell ref="E205:E207"/>
    <mergeCell ref="F205:G207"/>
    <mergeCell ref="AN205:AN207"/>
    <mergeCell ref="AO205:AO207"/>
    <mergeCell ref="AP205:AQ207"/>
    <mergeCell ref="AR205:AR207"/>
    <mergeCell ref="A202:A204"/>
    <mergeCell ref="B202:B204"/>
    <mergeCell ref="C202:C204"/>
    <mergeCell ref="D202:D204"/>
    <mergeCell ref="E202:E204"/>
    <mergeCell ref="F202:G204"/>
    <mergeCell ref="AN202:AN204"/>
    <mergeCell ref="AO202:AO204"/>
    <mergeCell ref="AP202:AQ204"/>
    <mergeCell ref="AR208:AR210"/>
    <mergeCell ref="A211:A213"/>
    <mergeCell ref="B211:B213"/>
    <mergeCell ref="C211:C213"/>
    <mergeCell ref="D211:D213"/>
    <mergeCell ref="E211:E213"/>
    <mergeCell ref="F211:G213"/>
    <mergeCell ref="AN211:AN213"/>
    <mergeCell ref="AO211:AO213"/>
    <mergeCell ref="AP211:AQ213"/>
    <mergeCell ref="AR211:AR213"/>
    <mergeCell ref="A208:A210"/>
    <mergeCell ref="B208:B210"/>
    <mergeCell ref="C208:C210"/>
    <mergeCell ref="D208:D210"/>
    <mergeCell ref="E208:E210"/>
    <mergeCell ref="F208:G210"/>
    <mergeCell ref="AN208:AN210"/>
    <mergeCell ref="AO208:AO210"/>
    <mergeCell ref="AP208:AQ210"/>
    <mergeCell ref="AR214:AR216"/>
    <mergeCell ref="A217:A219"/>
    <mergeCell ref="B217:B219"/>
    <mergeCell ref="C217:C219"/>
    <mergeCell ref="D217:D219"/>
    <mergeCell ref="E217:E219"/>
    <mergeCell ref="F217:G219"/>
    <mergeCell ref="AN217:AN219"/>
    <mergeCell ref="AO217:AO219"/>
    <mergeCell ref="AP217:AQ219"/>
    <mergeCell ref="AR217:AR219"/>
    <mergeCell ref="A214:A216"/>
    <mergeCell ref="B214:B216"/>
    <mergeCell ref="C214:C216"/>
    <mergeCell ref="D214:D216"/>
    <mergeCell ref="E214:E216"/>
    <mergeCell ref="F214:G216"/>
    <mergeCell ref="AN214:AN216"/>
    <mergeCell ref="AO214:AO216"/>
    <mergeCell ref="AP214:AQ216"/>
    <mergeCell ref="AR220:AR222"/>
    <mergeCell ref="A223:A225"/>
    <mergeCell ref="B223:B225"/>
    <mergeCell ref="C223:C225"/>
    <mergeCell ref="D223:D225"/>
    <mergeCell ref="E223:E225"/>
    <mergeCell ref="F223:G225"/>
    <mergeCell ref="AN223:AN225"/>
    <mergeCell ref="AO223:AO225"/>
    <mergeCell ref="AP223:AQ225"/>
    <mergeCell ref="AR223:AR225"/>
    <mergeCell ref="A220:A222"/>
    <mergeCell ref="B220:B222"/>
    <mergeCell ref="C220:C222"/>
    <mergeCell ref="D220:D222"/>
    <mergeCell ref="E220:E222"/>
    <mergeCell ref="F220:G222"/>
    <mergeCell ref="AN220:AN222"/>
    <mergeCell ref="AO220:AO222"/>
    <mergeCell ref="AP220:AQ222"/>
    <mergeCell ref="AR226:AR228"/>
    <mergeCell ref="A229:A231"/>
    <mergeCell ref="B229:B231"/>
    <mergeCell ref="C229:C231"/>
    <mergeCell ref="D229:D231"/>
    <mergeCell ref="E229:E231"/>
    <mergeCell ref="F229:G231"/>
    <mergeCell ref="AN229:AN231"/>
    <mergeCell ref="AO229:AO231"/>
    <mergeCell ref="AP229:AQ231"/>
    <mergeCell ref="AR229:AR231"/>
    <mergeCell ref="A226:A228"/>
    <mergeCell ref="B226:B228"/>
    <mergeCell ref="C226:C228"/>
    <mergeCell ref="D226:D228"/>
    <mergeCell ref="E226:E228"/>
    <mergeCell ref="F226:G228"/>
    <mergeCell ref="AN226:AN228"/>
    <mergeCell ref="AO226:AO228"/>
    <mergeCell ref="AP226:AQ228"/>
    <mergeCell ref="AR232:AR234"/>
    <mergeCell ref="A235:A237"/>
    <mergeCell ref="B235:B237"/>
    <mergeCell ref="C235:C237"/>
    <mergeCell ref="D235:D237"/>
    <mergeCell ref="E235:E237"/>
    <mergeCell ref="F235:G237"/>
    <mergeCell ref="AN235:AN237"/>
    <mergeCell ref="AO235:AO237"/>
    <mergeCell ref="AP235:AQ237"/>
    <mergeCell ref="AR235:AR237"/>
    <mergeCell ref="A232:A234"/>
    <mergeCell ref="B232:B234"/>
    <mergeCell ref="C232:C234"/>
    <mergeCell ref="D232:D234"/>
    <mergeCell ref="E232:E234"/>
    <mergeCell ref="F232:G234"/>
    <mergeCell ref="AN232:AN234"/>
    <mergeCell ref="AO232:AO234"/>
    <mergeCell ref="AP232:AQ234"/>
    <mergeCell ref="AR238:AR240"/>
    <mergeCell ref="A241:A243"/>
    <mergeCell ref="B241:B243"/>
    <mergeCell ref="C241:C243"/>
    <mergeCell ref="D241:D243"/>
    <mergeCell ref="E241:E243"/>
    <mergeCell ref="F241:G243"/>
    <mergeCell ref="AN241:AN243"/>
    <mergeCell ref="AO241:AO243"/>
    <mergeCell ref="AP241:AQ243"/>
    <mergeCell ref="AR241:AR243"/>
    <mergeCell ref="A238:A240"/>
    <mergeCell ref="B238:B240"/>
    <mergeCell ref="C238:C240"/>
    <mergeCell ref="D238:D240"/>
    <mergeCell ref="E238:E240"/>
    <mergeCell ref="F238:G240"/>
    <mergeCell ref="AN238:AN240"/>
    <mergeCell ref="AO238:AO240"/>
    <mergeCell ref="AP238:AQ240"/>
    <mergeCell ref="AR244:AR246"/>
    <mergeCell ref="A247:A249"/>
    <mergeCell ref="B247:B249"/>
    <mergeCell ref="C247:C249"/>
    <mergeCell ref="D247:D249"/>
    <mergeCell ref="E247:E249"/>
    <mergeCell ref="F247:G249"/>
    <mergeCell ref="AN247:AN249"/>
    <mergeCell ref="AO247:AO249"/>
    <mergeCell ref="AP247:AQ249"/>
    <mergeCell ref="AR247:AR249"/>
    <mergeCell ref="A244:A246"/>
    <mergeCell ref="B244:B246"/>
    <mergeCell ref="C244:C246"/>
    <mergeCell ref="D244:D246"/>
    <mergeCell ref="E244:E246"/>
    <mergeCell ref="F244:G246"/>
    <mergeCell ref="AN244:AN246"/>
    <mergeCell ref="AO244:AO246"/>
    <mergeCell ref="AP244:AQ246"/>
    <mergeCell ref="AR250:AR252"/>
    <mergeCell ref="A253:A255"/>
    <mergeCell ref="B253:B255"/>
    <mergeCell ref="C253:C255"/>
    <mergeCell ref="D253:D255"/>
    <mergeCell ref="E253:E255"/>
    <mergeCell ref="F253:G255"/>
    <mergeCell ref="AN253:AN255"/>
    <mergeCell ref="AO253:AO255"/>
    <mergeCell ref="AP253:AQ255"/>
    <mergeCell ref="AR253:AR255"/>
    <mergeCell ref="A250:A252"/>
    <mergeCell ref="B250:B252"/>
    <mergeCell ref="C250:C252"/>
    <mergeCell ref="D250:D252"/>
    <mergeCell ref="E250:E252"/>
    <mergeCell ref="F250:G252"/>
    <mergeCell ref="AN250:AN252"/>
    <mergeCell ref="AO250:AO252"/>
    <mergeCell ref="AP250:AQ252"/>
    <mergeCell ref="AR256:AR258"/>
    <mergeCell ref="A259:A261"/>
    <mergeCell ref="B259:B261"/>
    <mergeCell ref="C259:C261"/>
    <mergeCell ref="D259:D261"/>
    <mergeCell ref="E259:E261"/>
    <mergeCell ref="F259:G261"/>
    <mergeCell ref="AN259:AN261"/>
    <mergeCell ref="AO259:AO261"/>
    <mergeCell ref="AP259:AQ261"/>
    <mergeCell ref="AR259:AR261"/>
    <mergeCell ref="A256:A258"/>
    <mergeCell ref="B256:B258"/>
    <mergeCell ref="C256:C258"/>
    <mergeCell ref="D256:D258"/>
    <mergeCell ref="E256:E258"/>
    <mergeCell ref="F256:G258"/>
    <mergeCell ref="AN256:AN258"/>
    <mergeCell ref="AO256:AO258"/>
    <mergeCell ref="AP256:AQ258"/>
    <mergeCell ref="AR262:AR264"/>
    <mergeCell ref="A265:A267"/>
    <mergeCell ref="B265:B267"/>
    <mergeCell ref="C265:C267"/>
    <mergeCell ref="D265:D267"/>
    <mergeCell ref="E265:E267"/>
    <mergeCell ref="F265:G267"/>
    <mergeCell ref="AN265:AN267"/>
    <mergeCell ref="AO265:AO267"/>
    <mergeCell ref="AP265:AQ267"/>
    <mergeCell ref="AR265:AR267"/>
    <mergeCell ref="A262:A264"/>
    <mergeCell ref="B262:B264"/>
    <mergeCell ref="C262:C264"/>
    <mergeCell ref="D262:D264"/>
    <mergeCell ref="E262:E264"/>
    <mergeCell ref="F262:G264"/>
    <mergeCell ref="AN262:AN264"/>
    <mergeCell ref="AO262:AO264"/>
    <mergeCell ref="AP262:AQ264"/>
    <mergeCell ref="AR268:AR270"/>
    <mergeCell ref="A271:A273"/>
    <mergeCell ref="B271:B273"/>
    <mergeCell ref="C271:C273"/>
    <mergeCell ref="D271:D273"/>
    <mergeCell ref="E271:E273"/>
    <mergeCell ref="F271:G273"/>
    <mergeCell ref="AN271:AN273"/>
    <mergeCell ref="AO271:AO273"/>
    <mergeCell ref="AP271:AQ273"/>
    <mergeCell ref="AR271:AR273"/>
    <mergeCell ref="A268:A270"/>
    <mergeCell ref="B268:B270"/>
    <mergeCell ref="C268:C270"/>
    <mergeCell ref="D268:D270"/>
    <mergeCell ref="E268:E270"/>
    <mergeCell ref="F268:G270"/>
    <mergeCell ref="AN268:AN270"/>
    <mergeCell ref="AO268:AO270"/>
    <mergeCell ref="AP268:AQ270"/>
    <mergeCell ref="AR274:AR276"/>
    <mergeCell ref="A277:A279"/>
    <mergeCell ref="B277:B279"/>
    <mergeCell ref="C277:C279"/>
    <mergeCell ref="D277:D279"/>
    <mergeCell ref="E277:E279"/>
    <mergeCell ref="F277:G279"/>
    <mergeCell ref="AN277:AN279"/>
    <mergeCell ref="AO277:AO279"/>
    <mergeCell ref="AP277:AQ279"/>
    <mergeCell ref="AR277:AR279"/>
    <mergeCell ref="A274:A276"/>
    <mergeCell ref="B274:B276"/>
    <mergeCell ref="C274:C276"/>
    <mergeCell ref="D274:D276"/>
    <mergeCell ref="E274:E276"/>
    <mergeCell ref="F274:G276"/>
    <mergeCell ref="AN274:AN276"/>
    <mergeCell ref="AO274:AO276"/>
    <mergeCell ref="AP274:AQ276"/>
    <mergeCell ref="AR280:AR282"/>
    <mergeCell ref="A283:A285"/>
    <mergeCell ref="B283:B285"/>
    <mergeCell ref="C283:C285"/>
    <mergeCell ref="D283:D285"/>
    <mergeCell ref="E283:E285"/>
    <mergeCell ref="F283:G285"/>
    <mergeCell ref="AN283:AN285"/>
    <mergeCell ref="AO283:AO285"/>
    <mergeCell ref="AP283:AQ285"/>
    <mergeCell ref="AR283:AR285"/>
    <mergeCell ref="A280:A282"/>
    <mergeCell ref="B280:B282"/>
    <mergeCell ref="C280:C282"/>
    <mergeCell ref="D280:D282"/>
    <mergeCell ref="E280:E282"/>
    <mergeCell ref="F280:G282"/>
    <mergeCell ref="AN280:AN282"/>
    <mergeCell ref="AO280:AO282"/>
    <mergeCell ref="AP280:AQ282"/>
    <mergeCell ref="AR286:AR288"/>
    <mergeCell ref="A289:A291"/>
    <mergeCell ref="B289:B291"/>
    <mergeCell ref="C289:C291"/>
    <mergeCell ref="D289:D291"/>
    <mergeCell ref="E289:E291"/>
    <mergeCell ref="F289:G291"/>
    <mergeCell ref="AN289:AN291"/>
    <mergeCell ref="AO289:AO291"/>
    <mergeCell ref="AP289:AQ291"/>
    <mergeCell ref="AR289:AR291"/>
    <mergeCell ref="A286:A288"/>
    <mergeCell ref="B286:B288"/>
    <mergeCell ref="C286:C288"/>
    <mergeCell ref="D286:D288"/>
    <mergeCell ref="E286:E288"/>
    <mergeCell ref="F286:G288"/>
    <mergeCell ref="AN286:AN288"/>
    <mergeCell ref="AO286:AO288"/>
    <mergeCell ref="AP286:AQ288"/>
    <mergeCell ref="AR292:AR294"/>
    <mergeCell ref="A295:A297"/>
    <mergeCell ref="B295:B297"/>
    <mergeCell ref="C295:C297"/>
    <mergeCell ref="D295:D297"/>
    <mergeCell ref="E295:E297"/>
    <mergeCell ref="F295:G297"/>
    <mergeCell ref="AN295:AN297"/>
    <mergeCell ref="AO295:AO297"/>
    <mergeCell ref="AP295:AQ297"/>
    <mergeCell ref="AR295:AR297"/>
    <mergeCell ref="A292:A294"/>
    <mergeCell ref="B292:B294"/>
    <mergeCell ref="C292:C294"/>
    <mergeCell ref="D292:D294"/>
    <mergeCell ref="E292:E294"/>
    <mergeCell ref="F292:G294"/>
    <mergeCell ref="AN292:AN294"/>
    <mergeCell ref="AO292:AO294"/>
    <mergeCell ref="AP292:AQ294"/>
    <mergeCell ref="AR298:AR300"/>
    <mergeCell ref="A301:A303"/>
    <mergeCell ref="B301:B303"/>
    <mergeCell ref="C301:C303"/>
    <mergeCell ref="D301:D303"/>
    <mergeCell ref="E301:E303"/>
    <mergeCell ref="F301:G303"/>
    <mergeCell ref="AN301:AN303"/>
    <mergeCell ref="AO301:AO303"/>
    <mergeCell ref="AP301:AQ303"/>
    <mergeCell ref="AR301:AR303"/>
    <mergeCell ref="A298:A300"/>
    <mergeCell ref="B298:B300"/>
    <mergeCell ref="C298:C300"/>
    <mergeCell ref="D298:D300"/>
    <mergeCell ref="E298:E300"/>
    <mergeCell ref="F298:G300"/>
    <mergeCell ref="AN298:AN300"/>
    <mergeCell ref="AO298:AO300"/>
    <mergeCell ref="AP298:AQ300"/>
    <mergeCell ref="AR304:AR306"/>
    <mergeCell ref="A307:A309"/>
    <mergeCell ref="B307:B309"/>
    <mergeCell ref="C307:C309"/>
    <mergeCell ref="D307:D309"/>
    <mergeCell ref="E307:E309"/>
    <mergeCell ref="F307:G309"/>
    <mergeCell ref="AN307:AN309"/>
    <mergeCell ref="AO307:AO309"/>
    <mergeCell ref="AP307:AQ309"/>
    <mergeCell ref="AR307:AR309"/>
    <mergeCell ref="A304:A306"/>
    <mergeCell ref="B304:B306"/>
    <mergeCell ref="C304:C306"/>
    <mergeCell ref="D304:D306"/>
    <mergeCell ref="E304:E306"/>
    <mergeCell ref="F304:G306"/>
    <mergeCell ref="AN304:AN306"/>
    <mergeCell ref="AO304:AO306"/>
    <mergeCell ref="AP304:AQ306"/>
    <mergeCell ref="AR316:AR318"/>
    <mergeCell ref="A316:A318"/>
    <mergeCell ref="B316:B318"/>
    <mergeCell ref="C316:C318"/>
    <mergeCell ref="D316:D318"/>
    <mergeCell ref="E316:E318"/>
    <mergeCell ref="F316:G318"/>
    <mergeCell ref="AN316:AN318"/>
    <mergeCell ref="AO316:AO318"/>
    <mergeCell ref="AP316:AQ318"/>
    <mergeCell ref="AR310:AR312"/>
    <mergeCell ref="A313:A315"/>
    <mergeCell ref="B313:B315"/>
    <mergeCell ref="C313:C315"/>
    <mergeCell ref="D313:D315"/>
    <mergeCell ref="E313:E315"/>
    <mergeCell ref="F313:G315"/>
    <mergeCell ref="AN313:AN315"/>
    <mergeCell ref="AO313:AO315"/>
    <mergeCell ref="AP313:AQ315"/>
    <mergeCell ref="AR313:AR315"/>
    <mergeCell ref="A310:A312"/>
    <mergeCell ref="B310:B312"/>
    <mergeCell ref="C310:C312"/>
    <mergeCell ref="D310:D312"/>
    <mergeCell ref="E310:E312"/>
    <mergeCell ref="F310:G312"/>
    <mergeCell ref="AN310:AN312"/>
    <mergeCell ref="AO310:AO312"/>
    <mergeCell ref="AP310:AQ312"/>
  </mergeCells>
  <phoneticPr fontId="3"/>
  <dataValidations count="4">
    <dataValidation type="list" allowBlank="1" showInputMessage="1" showErrorMessage="1" sqref="D22:D23 D25:D26 D28:D29 D31:D32 D34:D35 D37:D38 D40:D41 D43:D44 D46:D47 D49:D50 D52:D53 D55:D56 D58:D59 D61:D62 D64:D65 D67:D68 D70:D71 D73:D74 D76:D77 D79:D80 D82:D83 D85:D86 D88:D89 D91:D92 D94:D95 D97:D98 D100:D101 D103:D104 D106:D107 D109:D110 D112:D113 D115:D116 D118:D119 D121:D122 D124:D125 D127:D128 D130:D131 D133:D134 D136:D137 D139:D140 D142:D143 D145:D146 D148:D149 D151:D152 D154:D155 D157:D158 D160:D161 D163:D164 D166:D167 D169:D170 D172:D173 D175:D176 D178:D179 D181:D182 D184:D185 D187:D188 D190:D191 D193:D194 D196:D197 D199:D200 D202:D203 D205:D206 D208:D209 D211:D212 D214:D215 D217:D218 D220:D221 D223:D224 D226:D227 D229:D230 D232:D233 D235:D236 D238:D239 D241:D242 D244:D245 D247:D248 D250:D251 D253:D254 D256:D257 D259:D260 D262:D263 D265:D266 D268:D269 D271:D272 D274:D275 D277:D278 D280:D281 D283:D284 D286:D287 D289:D290 D292:D293 D295:D296 D298:D299 D301:D302 D304:D305 D307:D308 D310:D311 D313:D314 D316:D317">
      <formula1>"□,☑"</formula1>
    </dataValidation>
    <dataValidation type="list" allowBlank="1" showInputMessage="1" showErrorMessage="1" sqref="C22:C23 C313:C314 C295:C296 C298:C299 C301:C302 C304:C305 C307:C308 C310:C311 C316:C317 C292:C293 C289:C290 C283:C284 C265:C266 C268:C269 C271:C272 C274:C275 C277:C278 C280:C281 C286:C287 C262:C263 C139:C140 C133:C134 C115:C116 C118:C119 C121:C122 C124:C125 C127:C128 C130:C131 C136:C137 C112:C113 C109:C110 C103:C104 C85:C86 C88:C89 C91:C92 C94:C95 C97:C98 C100:C101 C106:C107 C82:C83 C79:C80 C73:C74 C55:C56 C58:C59 C61:C62 C64:C65 C67:C68 C70:C71 C76:C77 C52:C53 C49:C50 C43:C44 C25:C26 C28:C29 C31:C32 C34:C35 C37:C38 C40:C41 C46:C47 C142:C143 C259:C260 C253:C254 C235:C236 C238:C239 C241:C242 C244:C245 C247:C248 C250:C251 C256:C257 C232:C233 C229:C230 C223:C224 C205:C206 C208:C209 C211:C212 C214:C215 C217:C218 C220:C221 C226:C227 C202:C203 C199:C200 C193:C194 C175:C176 C178:C179 C181:C182 C184:C185 C187:C188 C190:C191 C196:C197 C172:C173 C169:C170 C163:C164 C145:C146 C148:C149 C151:C152 C154:C155 C157:C158 C160:C161 C166:C167">
      <formula1>$B$328:$B$331</formula1>
    </dataValidation>
    <dataValidation type="list" allowBlank="1" showInputMessage="1" showErrorMessage="1" sqref="B22:B23 B25:B26 B28:B29 B31:B32 B34:B35 B37:B38 B40:B41 B43:B44 B46:B47 B49:B50 B52:B53 B55:B56 B58:B59 B61:B62 B64:B65 B67:B68 B70:B71 B73:B74 B76:B77 B79:B80 B82:B83 B85:B86 B88:B89 B91:B92 B94:B95 B97:B98 B100:B101 B103:B104 B106:B107 B109:B110 B112:B113 B115:B116 B118:B119 B121:B122 B124:B125 B127:B128 B130:B131 B133:B134 B136:B137 B139:B140 B142:B143 B145:B146 B148:B149 B151:B152 B154:B155 B157:B158 B160:B161 B163:B164 B166:B167 B169:B170 B172:B173 B175:B176 B178:B179 B181:B182 B184:B185 B187:B188 B190:B191 B193:B194 B196:B197 B199:B200 B202:B203 B205:B206 B208:B209 B211:B212 B214:B215 B217:B218 B220:B221 B223:B224 B226:B227 B229:B230 B232:B233 B235:B236 B238:B239 B241:B242 B244:B245 B247:B248 B250:B251 B253:B254 B256:B257 B259:B260 B262:B263 B265:B266 B268:B269 B271:B272 B274:B275 B277:B278 B280:B281 B283:B284 B286:B287 B289:B290 B292:B293 B295:B296 B298:B299 B301:B302 B304:B305 B307:B308 B310:B311 B313:B314 B316:B317">
      <formula1>INDIRECT($AN$2)</formula1>
    </dataValidation>
    <dataValidation type="list" allowBlank="1" showInputMessage="1" showErrorMessage="1" sqref="AN5:AN6 AO6:AQ6">
      <formula1>"予定,実績"</formula1>
    </dataValidation>
  </dataValidations>
  <pageMargins left="0.25" right="0.25" top="0.75" bottom="0.75" header="0.3" footer="0.3"/>
  <pageSetup paperSize="9" scale="78" fitToHeight="0" orientation="landscape" r:id="rId1"/>
  <rowBreaks count="1" manualBreakCount="1">
    <brk id="48" max="44" man="1"/>
  </rowBreaks>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14:formula1>
            <xm:f>'選択肢 (2)'!$B$32:$L$32</xm:f>
          </x14:formula1>
          <xm:sqref>E22:E23 E25:E26 E28:E29 E31:E32 E34:E35 E37:E38 E40:E41 E43:E44 E46:E47 E49:E50 E52:E53 E55:E56 E58:E59 E61:E62 E64:E65 E67:E68 E70:E71 E73:E74 E76:E77 E79:E80 E82:E83 E85:E86 E88:E89 E91:E92 E94:E95 E97:E98 E100:E101 E103:E104 E106:E107 E109:E110 E112:E113 E115:E116 E118:E119 E121:E122 E124:E125 E127:E128 E130:E131 E133:E134 E136:E137 E139:E140 E142:E143 E145:E146 E148:E149 E151:E152 E154:E155 E157:E158 E160:E161 E163:E164 E166:E167 E169:E170 E172:E173 E175:E176 E178:E179 E181:E182 E184:E185 E187:E188 E190:E191 E193:E194 E196:E197 E199:E200 E202:E203 E205:E206 E208:E209 E211:E212 E214:E215 E217:E218 E220:E221 E223:E224 E226:E227 E229:E230 E232:E233 E235:E236 E238:E239 E241:E242 E244:E245 E247:E248 E250:E251 E253:E254 E256:E257 E259:E260 E262:E263 E265:E266 E268:E269 E271:E272 E274:E275 E277:E278 E280:E281 E283:E284 E286:E287 E289:E290 E292:E293 E295:E296 E298:E299 E301:E302 E304:E305 E307:E308 E310:E311 E313:E314 E316:E317</xm:sqref>
        </x14:dataValidation>
        <x14:dataValidation type="list" allowBlank="1" showInputMessage="1" showErrorMessage="1">
          <x14:formula1>
            <xm:f>OFFSET('P1'!$B$12,,,COUNTA('P1'!$B$12:$B$56))</xm:f>
          </x14:formula1>
          <xm:sqref>I22:AM22 I25:AM25 I28:AM28 I31:AM31 I34:AM34 I37:AM37 I40:AM40 I43:AM43 I46:AM46 I49:AM49 I52:AM52 I55:AM55 I58:AM58 I61:AM61 I64:AM64 I67:AM67 I70:AM70 I73:AM73 I76:AM76 I79:AM79 I82:AM82 I85:AM85 I88:AM88 I91:AM91 I94:AM94 I97:AM97 I100:AM100 I103:AM103 I106:AM106 I109:AM109 I112:AM112 I115:AM115 I118:AM118 I121:AM121 I124:AM124 I127:AM127 I130:AM130 I133:AM133 I136:AM136 I139:AM139 I142:AM142 I145:AM145 I148:AM148 I151:AM151 I154:AM154 I157:AM157 I160:AM160 I163:AM163 I166:AM166 I169:AM169 I172:AM172 I175:AM175 I178:AM178 I181:AM181 I184:AM184 I187:AM187 I190:AM190 I193:AM193 I196:AM196 I199:AM199 I202:AM202 I205:AM205 I208:AM208 I211:AM211 I214:AM214 I217:AM217 I220:AM220 I223:AM223 I226:AM226 I229:AM229 I232:AM232 I235:AM235 I238:AM238 I241:AM241 I244:AM244 I247:AM247 I250:AM250 I253:AM253 I256:AM256 I259:AM259 I262:AM262 I265:AM265 I268:AM268 I271:AM271 I274:AM274 I277:AM277 I280:AM280 I283:AM283 I286:AM286 I289:AM289 I292:AM292 I295:AM295 I298:AM298 I301:AM301 I304:AM304 I307:AM307 I310:AM310 I313:AM313 I316:AM316</xm:sqref>
        </x14:dataValidation>
        <x14:dataValidation type="list" allowBlank="1" showInputMessage="1" showErrorMessage="1">
          <x14:formula1>
            <xm:f>'選択肢 (2)'!$A$1:$A$31</xm:f>
          </x14:formula1>
          <xm:sqref>AN2</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Y348"/>
  <sheetViews>
    <sheetView showGridLines="0" view="pageBreakPreview" zoomScaleNormal="100" zoomScaleSheetLayoutView="100" workbookViewId="0">
      <selection activeCell="AN2" sqref="AN2:AQ2"/>
    </sheetView>
  </sheetViews>
  <sheetFormatPr defaultColWidth="8.25" defaultRowHeight="21" customHeight="1"/>
  <cols>
    <col min="1" max="1" width="2.625" style="228" customWidth="1"/>
    <col min="2" max="2" width="17.25" style="258" customWidth="1"/>
    <col min="3" max="3" width="7.5" style="228" bestFit="1" customWidth="1"/>
    <col min="4" max="4" width="3.25" style="228" customWidth="1"/>
    <col min="5" max="7" width="7.625" style="228" customWidth="1"/>
    <col min="8" max="8" width="5.25" style="228" customWidth="1"/>
    <col min="9" max="39" width="2.625" style="228" customWidth="1"/>
    <col min="40" max="41" width="7.625" style="228" customWidth="1"/>
    <col min="42" max="43" width="7.875" style="228" customWidth="1"/>
    <col min="44" max="45" width="7.625" style="228" customWidth="1"/>
    <col min="46" max="46" width="8.25" style="259"/>
    <col min="47" max="48" width="10.5" style="207" hidden="1" customWidth="1"/>
    <col min="49" max="49" width="3.125" style="207" hidden="1" customWidth="1"/>
    <col min="50" max="51" width="15.625" style="207" hidden="1" customWidth="1"/>
    <col min="52" max="16384" width="8.25" style="207"/>
  </cols>
  <sheetData>
    <row r="1" spans="1:48" s="301" customFormat="1" ht="19.5" customHeight="1">
      <c r="A1" s="298" t="s">
        <v>597</v>
      </c>
      <c r="B1" s="299"/>
      <c r="C1" s="299"/>
      <c r="D1" s="299"/>
      <c r="E1" s="299"/>
      <c r="F1" s="299"/>
      <c r="G1" s="300"/>
      <c r="H1" s="300"/>
      <c r="I1" s="300"/>
      <c r="J1" s="300"/>
      <c r="K1" s="300"/>
      <c r="L1" s="300"/>
      <c r="M1" s="300"/>
      <c r="N1" s="300"/>
      <c r="O1" s="300"/>
      <c r="P1" s="300"/>
      <c r="Q1" s="300"/>
      <c r="R1" s="300"/>
      <c r="S1" s="300"/>
      <c r="T1" s="300"/>
      <c r="U1" s="300"/>
    </row>
    <row r="2" spans="1:48" ht="18" customHeight="1">
      <c r="A2" s="200" t="s">
        <v>583</v>
      </c>
      <c r="B2" s="199"/>
      <c r="C2" s="200"/>
      <c r="D2" s="200"/>
      <c r="E2" s="200"/>
      <c r="F2" s="200"/>
      <c r="G2" s="200"/>
      <c r="H2" s="200"/>
      <c r="I2" s="200"/>
      <c r="J2" s="200"/>
      <c r="K2" s="200"/>
      <c r="L2" s="200"/>
      <c r="M2" s="200"/>
      <c r="N2" s="200"/>
      <c r="O2" s="200"/>
      <c r="P2" s="200"/>
      <c r="Q2" s="200"/>
      <c r="R2" s="200"/>
      <c r="S2" s="200"/>
      <c r="T2" s="200"/>
      <c r="U2" s="200"/>
      <c r="V2" s="200"/>
      <c r="W2" s="200"/>
      <c r="X2" s="200"/>
      <c r="Y2" s="200"/>
      <c r="Z2" s="200"/>
      <c r="AA2" s="201"/>
      <c r="AB2" s="201"/>
      <c r="AC2" s="202"/>
      <c r="AD2" s="202"/>
      <c r="AE2" s="202"/>
      <c r="AF2" s="202"/>
      <c r="AG2" s="203"/>
      <c r="AH2" s="203"/>
      <c r="AI2" s="203"/>
      <c r="AJ2" s="203"/>
      <c r="AK2" s="203"/>
      <c r="AL2" s="204" t="s">
        <v>334</v>
      </c>
      <c r="AM2" s="204"/>
      <c r="AN2" s="609" t="s">
        <v>443</v>
      </c>
      <c r="AO2" s="610"/>
      <c r="AP2" s="610"/>
      <c r="AQ2" s="611"/>
      <c r="AR2" s="205"/>
      <c r="AS2" s="205"/>
      <c r="AT2" s="206"/>
    </row>
    <row r="3" spans="1:48" ht="18" customHeight="1">
      <c r="A3" s="208" t="s">
        <v>335</v>
      </c>
      <c r="B3" s="209"/>
      <c r="C3" s="209"/>
      <c r="D3" s="209"/>
      <c r="E3" s="209"/>
      <c r="F3" s="209"/>
      <c r="G3" s="209"/>
      <c r="H3" s="209"/>
      <c r="I3" s="209"/>
      <c r="J3" s="209"/>
      <c r="K3" s="209"/>
      <c r="L3" s="209"/>
      <c r="M3" s="209"/>
      <c r="N3" s="210"/>
      <c r="O3" s="210"/>
      <c r="P3" s="612">
        <v>2025</v>
      </c>
      <c r="Q3" s="612"/>
      <c r="R3" s="612"/>
      <c r="S3" s="612"/>
      <c r="T3" s="613" t="s">
        <v>9</v>
      </c>
      <c r="U3" s="613"/>
      <c r="V3" s="614">
        <f>'P2-2'!V3:W3-1</f>
        <v>-5</v>
      </c>
      <c r="W3" s="614"/>
      <c r="X3" s="613" t="s">
        <v>336</v>
      </c>
      <c r="Y3" s="613"/>
      <c r="Z3" s="209"/>
      <c r="AA3" s="209"/>
      <c r="AB3" s="209"/>
      <c r="AC3" s="202"/>
      <c r="AD3" s="202"/>
      <c r="AE3" s="211"/>
      <c r="AF3" s="204"/>
      <c r="AG3" s="209"/>
      <c r="AH3" s="209"/>
      <c r="AI3" s="209"/>
      <c r="AJ3" s="209"/>
      <c r="AK3" s="209"/>
      <c r="AL3" s="204" t="s">
        <v>337</v>
      </c>
      <c r="AM3" s="204"/>
      <c r="AN3" s="615"/>
      <c r="AO3" s="616"/>
      <c r="AP3" s="616"/>
      <c r="AQ3" s="617"/>
      <c r="AR3" s="205"/>
      <c r="AS3" s="205"/>
      <c r="AT3" s="206"/>
    </row>
    <row r="4" spans="1:48" ht="18" customHeight="1">
      <c r="A4" s="212"/>
      <c r="B4" s="209"/>
      <c r="C4" s="212"/>
      <c r="D4" s="212"/>
      <c r="E4" s="212"/>
      <c r="F4" s="212"/>
      <c r="G4" s="212"/>
      <c r="H4" s="212"/>
      <c r="I4" s="212"/>
      <c r="J4" s="212"/>
      <c r="K4" s="212"/>
      <c r="L4" s="212"/>
      <c r="M4" s="212"/>
      <c r="N4" s="212"/>
      <c r="O4" s="212"/>
      <c r="P4" s="212"/>
      <c r="Q4" s="212"/>
      <c r="R4" s="212"/>
      <c r="S4" s="212"/>
      <c r="T4" s="212"/>
      <c r="U4" s="212"/>
      <c r="V4" s="212"/>
      <c r="W4" s="212"/>
      <c r="X4" s="212"/>
      <c r="Y4" s="212"/>
      <c r="Z4" s="212"/>
      <c r="AA4" s="211"/>
      <c r="AB4" s="213"/>
      <c r="AC4" s="213"/>
      <c r="AD4" s="213"/>
      <c r="AE4" s="202"/>
      <c r="AF4" s="213"/>
      <c r="AG4" s="213"/>
      <c r="AH4" s="213"/>
      <c r="AI4" s="213"/>
      <c r="AJ4" s="213"/>
      <c r="AK4" s="213"/>
      <c r="AL4" s="214" t="s">
        <v>338</v>
      </c>
      <c r="AM4" s="204"/>
      <c r="AN4" s="624" t="str">
        <f>IF(AN5="","予定/実績の別を選択",IF(AN5="予定","４週","暦月"))</f>
        <v>暦月</v>
      </c>
      <c r="AO4" s="625"/>
      <c r="AP4" s="625"/>
      <c r="AQ4" s="626"/>
      <c r="AR4" s="205"/>
      <c r="AS4" s="205"/>
      <c r="AT4" s="206"/>
    </row>
    <row r="5" spans="1:48" ht="18" customHeight="1">
      <c r="A5" s="212"/>
      <c r="B5" s="209"/>
      <c r="C5" s="212"/>
      <c r="D5" s="212"/>
      <c r="E5" s="212"/>
      <c r="F5" s="212"/>
      <c r="G5" s="212"/>
      <c r="H5" s="212"/>
      <c r="I5" s="212"/>
      <c r="J5" s="212"/>
      <c r="K5" s="212"/>
      <c r="L5" s="212"/>
      <c r="M5" s="212"/>
      <c r="N5" s="212"/>
      <c r="O5" s="212"/>
      <c r="P5" s="212"/>
      <c r="Q5" s="212"/>
      <c r="R5" s="212"/>
      <c r="S5" s="212"/>
      <c r="T5" s="212"/>
      <c r="U5" s="212"/>
      <c r="V5" s="212"/>
      <c r="W5" s="212"/>
      <c r="X5" s="212"/>
      <c r="Y5" s="212"/>
      <c r="Z5" s="212"/>
      <c r="AA5" s="211"/>
      <c r="AB5" s="213"/>
      <c r="AC5" s="213"/>
      <c r="AD5" s="213"/>
      <c r="AE5" s="202"/>
      <c r="AF5" s="213"/>
      <c r="AG5" s="213"/>
      <c r="AH5" s="213"/>
      <c r="AI5" s="213"/>
      <c r="AJ5" s="213"/>
      <c r="AK5" s="213"/>
      <c r="AL5" s="214" t="s">
        <v>339</v>
      </c>
      <c r="AM5" s="204"/>
      <c r="AN5" s="627" t="s">
        <v>492</v>
      </c>
      <c r="AO5" s="628"/>
      <c r="AP5" s="628"/>
      <c r="AQ5" s="629"/>
      <c r="AR5" s="205"/>
      <c r="AS5" s="205"/>
      <c r="AT5" s="206"/>
      <c r="AU5" s="215"/>
      <c r="AV5" s="215"/>
    </row>
    <row r="6" spans="1:48" s="225" customFormat="1" ht="6.75" customHeight="1">
      <c r="A6" s="216"/>
      <c r="B6" s="209"/>
      <c r="C6" s="216"/>
      <c r="D6" s="216"/>
      <c r="E6" s="216"/>
      <c r="F6" s="216"/>
      <c r="G6" s="216"/>
      <c r="H6" s="216"/>
      <c r="I6" s="216"/>
      <c r="J6" s="216"/>
      <c r="K6" s="216"/>
      <c r="L6" s="216"/>
      <c r="M6" s="216"/>
      <c r="N6" s="216"/>
      <c r="O6" s="216"/>
      <c r="P6" s="216"/>
      <c r="Q6" s="216"/>
      <c r="R6" s="216"/>
      <c r="S6" s="216"/>
      <c r="T6" s="216"/>
      <c r="U6" s="216"/>
      <c r="V6" s="216"/>
      <c r="W6" s="216"/>
      <c r="X6" s="216"/>
      <c r="Y6" s="216"/>
      <c r="Z6" s="216"/>
      <c r="AA6" s="217"/>
      <c r="AB6" s="218"/>
      <c r="AC6" s="218"/>
      <c r="AD6" s="218"/>
      <c r="AE6" s="219"/>
      <c r="AF6" s="218"/>
      <c r="AG6" s="218"/>
      <c r="AH6" s="218"/>
      <c r="AI6" s="218"/>
      <c r="AJ6" s="218"/>
      <c r="AK6" s="218"/>
      <c r="AL6" s="220"/>
      <c r="AM6" s="221"/>
      <c r="AN6" s="210"/>
      <c r="AO6" s="210"/>
      <c r="AP6" s="210"/>
      <c r="AQ6" s="210"/>
      <c r="AR6" s="222"/>
      <c r="AS6" s="222"/>
      <c r="AT6" s="223"/>
      <c r="AU6" s="224"/>
      <c r="AV6" s="224"/>
    </row>
    <row r="7" spans="1:48" ht="18" customHeight="1">
      <c r="A7" s="212"/>
      <c r="B7" s="209"/>
      <c r="C7" s="212"/>
      <c r="D7" s="212"/>
      <c r="E7" s="212"/>
      <c r="F7" s="212"/>
      <c r="G7" s="212"/>
      <c r="H7" s="212"/>
      <c r="I7" s="212"/>
      <c r="J7" s="212"/>
      <c r="K7" s="212"/>
      <c r="L7" s="212"/>
      <c r="M7" s="212"/>
      <c r="N7" s="212"/>
      <c r="O7" s="212"/>
      <c r="P7" s="212"/>
      <c r="Q7" s="212"/>
      <c r="R7" s="212"/>
      <c r="S7" s="212"/>
      <c r="T7" s="212"/>
      <c r="U7" s="212"/>
      <c r="V7" s="212"/>
      <c r="W7" s="211"/>
      <c r="X7" s="212"/>
      <c r="Y7" s="212"/>
      <c r="Z7" s="212"/>
      <c r="AA7" s="211"/>
      <c r="AB7" s="213"/>
      <c r="AC7" s="213"/>
      <c r="AD7" s="213"/>
      <c r="AE7" s="202"/>
      <c r="AF7" s="213"/>
      <c r="AG7" s="213"/>
      <c r="AH7" s="213"/>
      <c r="AI7" s="213"/>
      <c r="AJ7" s="214" t="s">
        <v>340</v>
      </c>
      <c r="AK7" s="630"/>
      <c r="AL7" s="630"/>
      <c r="AM7" s="630"/>
      <c r="AN7" s="213" t="s">
        <v>341</v>
      </c>
      <c r="AO7" s="479"/>
      <c r="AP7" s="213" t="s">
        <v>342</v>
      </c>
      <c r="AQ7" s="202"/>
      <c r="AR7" s="205"/>
      <c r="AS7" s="205"/>
      <c r="AT7" s="206"/>
      <c r="AU7" s="215"/>
      <c r="AV7" s="215"/>
    </row>
    <row r="8" spans="1:48" s="225" customFormat="1" ht="7.5" customHeight="1">
      <c r="A8" s="216"/>
      <c r="B8" s="209"/>
      <c r="C8" s="216"/>
      <c r="D8" s="216"/>
      <c r="E8" s="216"/>
      <c r="F8" s="216"/>
      <c r="G8" s="216"/>
      <c r="H8" s="216"/>
      <c r="I8" s="216"/>
      <c r="J8" s="216"/>
      <c r="K8" s="216"/>
      <c r="L8" s="216"/>
      <c r="M8" s="216"/>
      <c r="N8" s="216"/>
      <c r="O8" s="216"/>
      <c r="P8" s="216"/>
      <c r="Q8" s="216"/>
      <c r="R8" s="216"/>
      <c r="S8" s="216"/>
      <c r="T8" s="216"/>
      <c r="U8" s="216"/>
      <c r="V8" s="216"/>
      <c r="W8" s="217"/>
      <c r="X8" s="216"/>
      <c r="Y8" s="216"/>
      <c r="Z8" s="216"/>
      <c r="AA8" s="217"/>
      <c r="AB8" s="218"/>
      <c r="AC8" s="218"/>
      <c r="AD8" s="218"/>
      <c r="AE8" s="219"/>
      <c r="AF8" s="218"/>
      <c r="AG8" s="218"/>
      <c r="AH8" s="218"/>
      <c r="AI8" s="218"/>
      <c r="AJ8" s="220"/>
      <c r="AK8" s="218"/>
      <c r="AL8" s="218"/>
      <c r="AM8" s="218"/>
      <c r="AN8" s="218"/>
      <c r="AO8" s="218"/>
      <c r="AP8" s="218"/>
      <c r="AQ8" s="219"/>
      <c r="AR8" s="222"/>
      <c r="AS8" s="222"/>
      <c r="AT8" s="223"/>
      <c r="AU8" s="224"/>
      <c r="AV8" s="224"/>
    </row>
    <row r="9" spans="1:48" ht="18" customHeight="1">
      <c r="A9" s="212"/>
      <c r="B9" s="212"/>
      <c r="C9" s="212"/>
      <c r="D9" s="212"/>
      <c r="E9" s="212"/>
      <c r="F9" s="212"/>
      <c r="G9" s="212"/>
      <c r="H9" s="212"/>
      <c r="I9" s="212"/>
      <c r="J9" s="212"/>
      <c r="K9" s="212"/>
      <c r="L9" s="212"/>
      <c r="M9" s="212"/>
      <c r="N9" s="212"/>
      <c r="O9" s="212"/>
      <c r="P9" s="212"/>
      <c r="Q9" s="212"/>
      <c r="R9" s="212"/>
      <c r="S9" s="212"/>
      <c r="T9" s="212"/>
      <c r="U9" s="212"/>
      <c r="V9" s="212"/>
      <c r="W9" s="211"/>
      <c r="X9" s="212"/>
      <c r="Y9" s="212"/>
      <c r="Z9" s="212"/>
      <c r="AA9" s="211"/>
      <c r="AB9" s="213"/>
      <c r="AC9" s="213"/>
      <c r="AD9" s="213"/>
      <c r="AE9" s="202"/>
      <c r="AF9" s="213"/>
      <c r="AG9" s="213"/>
      <c r="AH9" s="213"/>
      <c r="AI9" s="213"/>
      <c r="AJ9" s="214" t="s">
        <v>343</v>
      </c>
      <c r="AK9" s="630"/>
      <c r="AL9" s="630"/>
      <c r="AM9" s="630"/>
      <c r="AN9" s="213" t="s">
        <v>341</v>
      </c>
      <c r="AO9" s="479"/>
      <c r="AP9" s="213" t="s">
        <v>342</v>
      </c>
      <c r="AQ9" s="202"/>
      <c r="AR9" s="205"/>
      <c r="AS9" s="205"/>
      <c r="AT9" s="206"/>
      <c r="AU9" s="215"/>
      <c r="AV9" s="215"/>
    </row>
    <row r="10" spans="1:48" s="225" customFormat="1" ht="5.25" customHeight="1">
      <c r="A10" s="216"/>
      <c r="B10" s="216"/>
      <c r="C10" s="216"/>
      <c r="D10" s="216"/>
      <c r="E10" s="216"/>
      <c r="F10" s="216"/>
      <c r="G10" s="216"/>
      <c r="H10" s="216"/>
      <c r="I10" s="216"/>
      <c r="J10" s="216"/>
      <c r="K10" s="216"/>
      <c r="L10" s="216"/>
      <c r="M10" s="216"/>
      <c r="N10" s="216"/>
      <c r="O10" s="216"/>
      <c r="P10" s="216"/>
      <c r="Q10" s="216"/>
      <c r="R10" s="216"/>
      <c r="S10" s="216"/>
      <c r="T10" s="216"/>
      <c r="U10" s="216"/>
      <c r="V10" s="216"/>
      <c r="W10" s="217"/>
      <c r="X10" s="216"/>
      <c r="Y10" s="216"/>
      <c r="Z10" s="216"/>
      <c r="AA10" s="217"/>
      <c r="AB10" s="218"/>
      <c r="AC10" s="218"/>
      <c r="AD10" s="218"/>
      <c r="AE10" s="219"/>
      <c r="AF10" s="218"/>
      <c r="AG10" s="218"/>
      <c r="AH10" s="218"/>
      <c r="AI10" s="218"/>
      <c r="AJ10" s="220"/>
      <c r="AK10" s="218"/>
      <c r="AL10" s="218"/>
      <c r="AM10" s="218"/>
      <c r="AN10" s="218"/>
      <c r="AO10" s="218"/>
      <c r="AP10" s="218"/>
      <c r="AQ10" s="219"/>
      <c r="AR10" s="222"/>
      <c r="AS10" s="222"/>
      <c r="AT10" s="223"/>
      <c r="AU10" s="224"/>
      <c r="AV10" s="224"/>
    </row>
    <row r="11" spans="1:48" s="228" customFormat="1" ht="21" customHeight="1">
      <c r="A11" s="226"/>
      <c r="B11" s="599"/>
      <c r="C11" s="601" t="s">
        <v>344</v>
      </c>
      <c r="D11" s="602"/>
      <c r="E11" s="605" t="str">
        <f>IFERROR(IF(VLOOKUP($AN$2,'選択肢 (2)'!$A:$L,3,FALSE)="","---",(VLOOKUP($AN$2,'選択肢 (2)'!$A:$L,3,FALSE))),"サービス種別未選択")</f>
        <v>サービス管理責任者</v>
      </c>
      <c r="F11" s="605"/>
      <c r="G11" s="605" t="str">
        <f>IFERROR(IF(VLOOKUP($AN$2,'選択肢 (2)'!$A:$L,4,FALSE)="","---",(VLOOKUP($AN$2,'選択肢 (2)'!$A:$L,4,FALSE))),"サービス種別"&amp;CHAR(10)&amp;"未選択")</f>
        <v>医師</v>
      </c>
      <c r="H11" s="605"/>
      <c r="I11" s="605"/>
      <c r="J11" s="606" t="str">
        <f>IFERROR(IF(VLOOKUP($AN$2,'選択肢 (2)'!$A:$L,5,FALSE)="","---",(VLOOKUP($AN$2,'選択肢 (2)'!$A:$L,5,FALSE))),"サービス種別未選択")</f>
        <v>看護職員</v>
      </c>
      <c r="K11" s="607"/>
      <c r="L11" s="607"/>
      <c r="M11" s="607"/>
      <c r="N11" s="607"/>
      <c r="O11" s="608"/>
      <c r="P11" s="606" t="str">
        <f>IFERROR(IF(VLOOKUP($AN$2,'選択肢 (2)'!$A:$L,6,FALSE)="","---",(VLOOKUP($AN$2,'選択肢 (2)'!$A:$L,6,FALSE))),"サービス種別未選択")</f>
        <v>理学療法士</v>
      </c>
      <c r="Q11" s="607"/>
      <c r="R11" s="607"/>
      <c r="S11" s="607"/>
      <c r="T11" s="607"/>
      <c r="U11" s="608"/>
      <c r="V11" s="606" t="str">
        <f>IFERROR(IF(VLOOKUP($AN$2,'選択肢 (2)'!$A:$L,7,FALSE)="","---",(VLOOKUP($AN$2,'選択肢 (2)'!$A:$L,7,FALSE))),"サービス種別未選択")</f>
        <v>作業療法士</v>
      </c>
      <c r="W11" s="607"/>
      <c r="X11" s="607"/>
      <c r="Y11" s="607"/>
      <c r="Z11" s="607"/>
      <c r="AA11" s="608"/>
      <c r="AB11" s="606" t="str">
        <f>IFERROR(IF(VLOOKUP($AN$2,'選択肢 (2)'!$A:$L,8,FALSE)="","---",(VLOOKUP($AN$2,'選択肢 (2)'!$A:$L,8,FALSE))),"サービス種別未選択")</f>
        <v>言語聴覚士</v>
      </c>
      <c r="AC11" s="607"/>
      <c r="AD11" s="607"/>
      <c r="AE11" s="607"/>
      <c r="AF11" s="607"/>
      <c r="AG11" s="608"/>
      <c r="AH11" s="606" t="str">
        <f>IFERROR(IF(VLOOKUP($AN$2,'選択肢 (2)'!$A:$L,9,FALSE)="","---",(VLOOKUP($AN$2,'選択肢 (2)'!$A:$L,9,FALSE))),"サービス種別未選択")</f>
        <v>就労支援員</v>
      </c>
      <c r="AI11" s="607"/>
      <c r="AJ11" s="607"/>
      <c r="AK11" s="607"/>
      <c r="AL11" s="607"/>
      <c r="AM11" s="608"/>
      <c r="AN11" s="618" t="str">
        <f>IFERROR(IF(VLOOKUP($AN$2,'選択肢 (2)'!$A:$L,10,FALSE)="","---",(VLOOKUP($AN$2,'選択肢 (2)'!$A:$L,10,FALSE))),"サービス種別未選択")</f>
        <v>職業指導員</v>
      </c>
      <c r="AO11" s="619"/>
      <c r="AP11" s="605" t="str">
        <f>IFERROR(IF(VLOOKUP($AN$2,'選択肢 (2)'!$A:$L,11,FALSE)="","---",(VLOOKUP($AN$2,'選択肢 (2)'!$A:$L,11,FALSE))),"サービス種別未選択")</f>
        <v>生活支援員</v>
      </c>
      <c r="AQ11" s="605"/>
      <c r="AR11" s="605" t="str">
        <f>IFERROR(IF(VLOOKUP($AN$2,'選択肢 (2)'!$A:$L,12,FALSE)="","---",(VLOOKUP($AN$2,'選択肢 (2)'!$A:$L,12,FALSE))),"サービス種別未選択")</f>
        <v>その他職員</v>
      </c>
      <c r="AS11" s="605"/>
      <c r="AT11" s="227"/>
    </row>
    <row r="12" spans="1:48" s="228" customFormat="1" ht="24.95" customHeight="1">
      <c r="A12" s="229"/>
      <c r="B12" s="600"/>
      <c r="C12" s="603"/>
      <c r="D12" s="604"/>
      <c r="E12" s="230" t="s">
        <v>345</v>
      </c>
      <c r="F12" s="230" t="s">
        <v>346</v>
      </c>
      <c r="G12" s="480" t="s">
        <v>347</v>
      </c>
      <c r="H12" s="623" t="s">
        <v>348</v>
      </c>
      <c r="I12" s="623"/>
      <c r="J12" s="620" t="s">
        <v>349</v>
      </c>
      <c r="K12" s="621"/>
      <c r="L12" s="622"/>
      <c r="M12" s="620" t="s">
        <v>350</v>
      </c>
      <c r="N12" s="621"/>
      <c r="O12" s="622"/>
      <c r="P12" s="620" t="s">
        <v>349</v>
      </c>
      <c r="Q12" s="621"/>
      <c r="R12" s="622"/>
      <c r="S12" s="620" t="s">
        <v>350</v>
      </c>
      <c r="T12" s="621"/>
      <c r="U12" s="622"/>
      <c r="V12" s="620" t="s">
        <v>349</v>
      </c>
      <c r="W12" s="621"/>
      <c r="X12" s="622"/>
      <c r="Y12" s="620" t="s">
        <v>350</v>
      </c>
      <c r="Z12" s="621"/>
      <c r="AA12" s="622"/>
      <c r="AB12" s="620" t="s">
        <v>349</v>
      </c>
      <c r="AC12" s="621"/>
      <c r="AD12" s="622"/>
      <c r="AE12" s="620" t="s">
        <v>350</v>
      </c>
      <c r="AF12" s="621"/>
      <c r="AG12" s="622"/>
      <c r="AH12" s="620" t="s">
        <v>349</v>
      </c>
      <c r="AI12" s="621"/>
      <c r="AJ12" s="622"/>
      <c r="AK12" s="620" t="s">
        <v>350</v>
      </c>
      <c r="AL12" s="621"/>
      <c r="AM12" s="622"/>
      <c r="AN12" s="230" t="s">
        <v>345</v>
      </c>
      <c r="AO12" s="230" t="s">
        <v>346</v>
      </c>
      <c r="AP12" s="230" t="s">
        <v>345</v>
      </c>
      <c r="AQ12" s="230" t="s">
        <v>346</v>
      </c>
      <c r="AR12" s="230" t="s">
        <v>345</v>
      </c>
      <c r="AS12" s="230" t="s">
        <v>346</v>
      </c>
      <c r="AT12" s="227"/>
    </row>
    <row r="13" spans="1:48" s="228" customFormat="1" ht="18" customHeight="1">
      <c r="A13" s="229"/>
      <c r="B13" s="481" t="s">
        <v>351</v>
      </c>
      <c r="C13" s="618">
        <f>SUM(E13:AS13)</f>
        <v>0</v>
      </c>
      <c r="D13" s="619"/>
      <c r="E13" s="230">
        <f>COUNTIFS($B:$B,$E$11,$C:$C,"(A)常/専")</f>
        <v>0</v>
      </c>
      <c r="F13" s="230">
        <f>COUNTIFS($B:$B,$E$11,$C:$C,"(B)常/兼")</f>
        <v>0</v>
      </c>
      <c r="G13" s="230">
        <f>COUNTIFS($B:$B,$G$11,$C:$C,"(A)常/専")</f>
        <v>0</v>
      </c>
      <c r="H13" s="623">
        <f>COUNTIFS($B:$B,$G$11,$C:$C,"(B)常/兼")</f>
        <v>0</v>
      </c>
      <c r="I13" s="623"/>
      <c r="J13" s="620">
        <f>COUNTIFS($B:$B,$J$11,$C:$C,"(A)常/専")</f>
        <v>0</v>
      </c>
      <c r="K13" s="621"/>
      <c r="L13" s="622"/>
      <c r="M13" s="620">
        <f>COUNTIFS($B:$B,$J$11,$C:$C,"(B)常/兼")</f>
        <v>0</v>
      </c>
      <c r="N13" s="621"/>
      <c r="O13" s="622"/>
      <c r="P13" s="620">
        <f>COUNTIFS($B:$B,$P$11,$C:$C,"(A)常/専")</f>
        <v>0</v>
      </c>
      <c r="Q13" s="621"/>
      <c r="R13" s="622"/>
      <c r="S13" s="620">
        <f>COUNTIFS($B:$B,$P$11,$C:$C,"(B)常/兼")</f>
        <v>0</v>
      </c>
      <c r="T13" s="621"/>
      <c r="U13" s="622"/>
      <c r="V13" s="620">
        <f>COUNTIFS($B:$B,$V$11,$C:$C,"(A)常/専")</f>
        <v>0</v>
      </c>
      <c r="W13" s="621"/>
      <c r="X13" s="622"/>
      <c r="Y13" s="620">
        <f>COUNTIFS($B:$B,$V$11,$C:$C,"(B)常/兼")</f>
        <v>0</v>
      </c>
      <c r="Z13" s="621"/>
      <c r="AA13" s="622"/>
      <c r="AB13" s="620">
        <f>COUNTIFS($B:$B,$AB$11,$C:$C,"(A)常/専")</f>
        <v>0</v>
      </c>
      <c r="AC13" s="621"/>
      <c r="AD13" s="622"/>
      <c r="AE13" s="620">
        <f>COUNTIFS($B:$B,$AB$11,$C:$C,"(B)常/兼")</f>
        <v>0</v>
      </c>
      <c r="AF13" s="621"/>
      <c r="AG13" s="622"/>
      <c r="AH13" s="620">
        <f>COUNTIFS($B:$B,$AH$11,$C:$C,"(A)常/専")</f>
        <v>0</v>
      </c>
      <c r="AI13" s="621"/>
      <c r="AJ13" s="622"/>
      <c r="AK13" s="620">
        <f>COUNTIFS($B:$B,$AH$11,$C:$C,"(B)常/兼")</f>
        <v>0</v>
      </c>
      <c r="AL13" s="621"/>
      <c r="AM13" s="622"/>
      <c r="AN13" s="230">
        <f>COUNTIFS($B:$B,$AN$11,$C:$C,"(A)常/専")</f>
        <v>0</v>
      </c>
      <c r="AO13" s="230">
        <f>COUNTIFS($B:$B,$AN$11,$C:$C,"(B)常/兼")</f>
        <v>0</v>
      </c>
      <c r="AP13" s="230">
        <f>COUNTIFS($B:$B,$AP$11,$C:$C,"(A)常/専")</f>
        <v>0</v>
      </c>
      <c r="AQ13" s="230">
        <f>COUNTIFS($B:$B,$AP$11,$C:$C,"(B)常/兼")</f>
        <v>0</v>
      </c>
      <c r="AR13" s="230">
        <f>COUNTIFS($B:$B,$AR$11,$C:$C,"(A)常/専")</f>
        <v>0</v>
      </c>
      <c r="AS13" s="230">
        <f>COUNTIFS($B:$B,$AR$11,$C:$C,"(B)常/兼")</f>
        <v>0</v>
      </c>
      <c r="AT13" s="227"/>
    </row>
    <row r="14" spans="1:48" s="228" customFormat="1" ht="18" customHeight="1">
      <c r="A14" s="229"/>
      <c r="B14" s="481" t="s">
        <v>352</v>
      </c>
      <c r="C14" s="618">
        <f>SUM(E14:AS14)</f>
        <v>0</v>
      </c>
      <c r="D14" s="619"/>
      <c r="E14" s="230">
        <f>COUNTIFS($B:$B,$E$11,$C:$C,"(C)非/専")</f>
        <v>0</v>
      </c>
      <c r="F14" s="230">
        <f>COUNTIFS($B:$B,$E$11,$C:$C,"(D)非/兼")</f>
        <v>0</v>
      </c>
      <c r="G14" s="230">
        <f>COUNTIFS($B:$B,$G$11,$C:$C,"(C)非/専")</f>
        <v>0</v>
      </c>
      <c r="H14" s="623">
        <f>COUNTIFS($B:$B,$G$11,$C:$C,"(D)非/兼")</f>
        <v>0</v>
      </c>
      <c r="I14" s="623"/>
      <c r="J14" s="620">
        <f>COUNTIFS($B:$B,$J$11,$C:$C,"(C)非/専")</f>
        <v>0</v>
      </c>
      <c r="K14" s="621"/>
      <c r="L14" s="622"/>
      <c r="M14" s="620">
        <f>COUNTIFS($B:$B,$J$11,$C:$C,"(D)非/兼")</f>
        <v>0</v>
      </c>
      <c r="N14" s="621"/>
      <c r="O14" s="622"/>
      <c r="P14" s="620">
        <f>COUNTIFS($B:$B,$P$11,$C:$C,"(C)非/専")</f>
        <v>0</v>
      </c>
      <c r="Q14" s="621"/>
      <c r="R14" s="622"/>
      <c r="S14" s="620">
        <f>COUNTIFS($B:$B,$P$11,$C:$C,"(D)非/兼")</f>
        <v>0</v>
      </c>
      <c r="T14" s="621"/>
      <c r="U14" s="622"/>
      <c r="V14" s="620">
        <f>COUNTIFS($B:$B,$V$11,$C:$C,"(C)非/専")</f>
        <v>0</v>
      </c>
      <c r="W14" s="621"/>
      <c r="X14" s="622"/>
      <c r="Y14" s="620">
        <f>COUNTIFS($B:$B,$V$11,$C:$C,"(D)非/兼")</f>
        <v>0</v>
      </c>
      <c r="Z14" s="621"/>
      <c r="AA14" s="622"/>
      <c r="AB14" s="620">
        <f>COUNTIFS($B:$B,$AB$11,$C:$C,"(C)非/専")</f>
        <v>0</v>
      </c>
      <c r="AC14" s="621"/>
      <c r="AD14" s="622"/>
      <c r="AE14" s="620">
        <f>COUNTIFS($B:$B,$AB$11,$C:$C,"(D)非/兼")</f>
        <v>0</v>
      </c>
      <c r="AF14" s="621"/>
      <c r="AG14" s="622"/>
      <c r="AH14" s="620">
        <f>COUNTIFS($B:$B,$AH$11,$C:$C,"(C)非/専")</f>
        <v>0</v>
      </c>
      <c r="AI14" s="621"/>
      <c r="AJ14" s="622"/>
      <c r="AK14" s="620">
        <f>COUNTIFS($B:$B,$AH$11,$C:$C,"(D)非/兼")</f>
        <v>0</v>
      </c>
      <c r="AL14" s="621"/>
      <c r="AM14" s="622"/>
      <c r="AN14" s="230">
        <f>COUNTIFS($B:$B,$AN$11,$C:$C,"(C)非/専")</f>
        <v>0</v>
      </c>
      <c r="AO14" s="230">
        <f>COUNTIFS($B:$B,$AN$11,$C:$C,"(D)非/兼")</f>
        <v>0</v>
      </c>
      <c r="AP14" s="230">
        <f>COUNTIFS($B:$B,$AP$11,$C:$C,"(C)非/専")</f>
        <v>0</v>
      </c>
      <c r="AQ14" s="230">
        <f>COUNTIFS($B:$B,$AP$11,$C:$C,"(D)非/兼")</f>
        <v>0</v>
      </c>
      <c r="AR14" s="230">
        <f>COUNTIFS($B:$B,$AR$11,$C:$C,"(C)非/専")</f>
        <v>0</v>
      </c>
      <c r="AS14" s="230">
        <f>COUNTIFS($B:$B,$AR$11,$C:$C,"(D)非/兼")</f>
        <v>0</v>
      </c>
      <c r="AT14" s="227"/>
    </row>
    <row r="15" spans="1:48" s="228" customFormat="1" ht="18" customHeight="1">
      <c r="A15" s="229"/>
      <c r="B15" s="481" t="s">
        <v>353</v>
      </c>
      <c r="C15" s="618">
        <f>SUM(E15:AS15)-(SUMIFS($AR:$AR,$B:$B,"サービス管理責任者")+SUMIFS($AR:$AR,$B:$B,"医師")+SUMIFS($AR:$AR,$B:$B,"その他職員"))</f>
        <v>0</v>
      </c>
      <c r="D15" s="619"/>
      <c r="E15" s="606">
        <f>SUMIF($B:$B,E11,$AR:$AR)</f>
        <v>0</v>
      </c>
      <c r="F15" s="608"/>
      <c r="G15" s="657">
        <f>SUMIF($B:$B,G11,$AR:$AR)</f>
        <v>0</v>
      </c>
      <c r="H15" s="657"/>
      <c r="I15" s="657"/>
      <c r="J15" s="606">
        <f>SUMIF($B:$B,J11,$AR:$AR)</f>
        <v>0</v>
      </c>
      <c r="K15" s="607"/>
      <c r="L15" s="607"/>
      <c r="M15" s="607"/>
      <c r="N15" s="607"/>
      <c r="O15" s="608"/>
      <c r="P15" s="606">
        <f>SUMIF($B:$B,P11,$AR:$AR)</f>
        <v>0</v>
      </c>
      <c r="Q15" s="607"/>
      <c r="R15" s="607"/>
      <c r="S15" s="607"/>
      <c r="T15" s="607"/>
      <c r="U15" s="608"/>
      <c r="V15" s="606">
        <f>SUMIF($B:$B,V11,$AR:$AR)</f>
        <v>0</v>
      </c>
      <c r="W15" s="607"/>
      <c r="X15" s="607"/>
      <c r="Y15" s="607"/>
      <c r="Z15" s="607"/>
      <c r="AA15" s="608"/>
      <c r="AB15" s="606">
        <f>SUMIF($B:$B,AB11,$AR:$AR)</f>
        <v>0</v>
      </c>
      <c r="AC15" s="607"/>
      <c r="AD15" s="607"/>
      <c r="AE15" s="607"/>
      <c r="AF15" s="607"/>
      <c r="AG15" s="608"/>
      <c r="AH15" s="606">
        <f>SUMIF($B:$B,AH11,$AR:$AR)</f>
        <v>0</v>
      </c>
      <c r="AI15" s="607"/>
      <c r="AJ15" s="607"/>
      <c r="AK15" s="607"/>
      <c r="AL15" s="607"/>
      <c r="AM15" s="608"/>
      <c r="AN15" s="606">
        <f>SUMIF($B:$B,AN11,$AR:$AR)</f>
        <v>0</v>
      </c>
      <c r="AO15" s="608"/>
      <c r="AP15" s="606">
        <f>SUMIF($B:$B,AP11,$AR:$AR)</f>
        <v>0</v>
      </c>
      <c r="AQ15" s="608"/>
      <c r="AR15" s="606">
        <f>SUMIF($B:$B,AR11,$AR:$AR)</f>
        <v>0</v>
      </c>
      <c r="AS15" s="608"/>
      <c r="AT15" s="227"/>
    </row>
    <row r="16" spans="1:48" s="228" customFormat="1" ht="7.5" customHeight="1">
      <c r="A16" s="229"/>
      <c r="B16" s="631" t="s">
        <v>354</v>
      </c>
      <c r="C16" s="631"/>
      <c r="D16" s="631"/>
      <c r="E16" s="631"/>
      <c r="F16" s="631"/>
      <c r="G16" s="631"/>
      <c r="H16" s="631"/>
      <c r="I16" s="482"/>
      <c r="J16" s="231"/>
      <c r="K16" s="231"/>
      <c r="L16" s="231"/>
      <c r="M16" s="231"/>
      <c r="N16" s="231"/>
      <c r="O16" s="231"/>
      <c r="P16" s="231"/>
      <c r="Q16" s="231"/>
      <c r="R16" s="231"/>
      <c r="S16" s="231"/>
      <c r="T16" s="231"/>
      <c r="U16" s="231"/>
      <c r="V16" s="231"/>
      <c r="W16" s="231"/>
      <c r="X16" s="231"/>
      <c r="Y16" s="231"/>
      <c r="Z16" s="231"/>
      <c r="AA16" s="231"/>
      <c r="AB16" s="231"/>
      <c r="AC16" s="231"/>
      <c r="AD16" s="231"/>
      <c r="AE16" s="231"/>
      <c r="AF16" s="231"/>
      <c r="AG16" s="231"/>
      <c r="AH16" s="231"/>
      <c r="AI16" s="231"/>
      <c r="AJ16" s="231"/>
      <c r="AK16" s="231"/>
      <c r="AL16" s="231"/>
      <c r="AM16" s="231"/>
      <c r="AN16" s="231"/>
      <c r="AO16" s="231"/>
      <c r="AP16" s="231"/>
      <c r="AQ16" s="231"/>
      <c r="AR16" s="231"/>
      <c r="AS16" s="231"/>
      <c r="AT16" s="227"/>
    </row>
    <row r="17" spans="1:51" ht="17.25" customHeight="1">
      <c r="A17" s="208"/>
      <c r="B17" s="632"/>
      <c r="C17" s="632"/>
      <c r="D17" s="632"/>
      <c r="E17" s="632"/>
      <c r="F17" s="632"/>
      <c r="G17" s="632"/>
      <c r="H17" s="632"/>
      <c r="I17" s="232" t="str">
        <f t="shared" ref="I17:AM17" si="0">IFERROR(IF(SUMIF($H:$H,"夜間　　",I:I)&gt;0,"🌙"&amp;COUNTIFS($H:$H,"夜間　　",I:I,"&gt;0"),""),"")</f>
        <v/>
      </c>
      <c r="J17" s="232" t="str">
        <f t="shared" si="0"/>
        <v/>
      </c>
      <c r="K17" s="232" t="str">
        <f t="shared" si="0"/>
        <v/>
      </c>
      <c r="L17" s="232" t="str">
        <f t="shared" si="0"/>
        <v/>
      </c>
      <c r="M17" s="232" t="str">
        <f t="shared" si="0"/>
        <v/>
      </c>
      <c r="N17" s="232" t="str">
        <f t="shared" si="0"/>
        <v/>
      </c>
      <c r="O17" s="232" t="str">
        <f t="shared" si="0"/>
        <v/>
      </c>
      <c r="P17" s="232" t="str">
        <f t="shared" si="0"/>
        <v/>
      </c>
      <c r="Q17" s="232" t="str">
        <f t="shared" si="0"/>
        <v/>
      </c>
      <c r="R17" s="232" t="str">
        <f t="shared" si="0"/>
        <v/>
      </c>
      <c r="S17" s="232" t="str">
        <f t="shared" si="0"/>
        <v/>
      </c>
      <c r="T17" s="232" t="str">
        <f t="shared" si="0"/>
        <v/>
      </c>
      <c r="U17" s="232" t="str">
        <f t="shared" si="0"/>
        <v/>
      </c>
      <c r="V17" s="232" t="str">
        <f t="shared" si="0"/>
        <v/>
      </c>
      <c r="W17" s="232" t="str">
        <f t="shared" si="0"/>
        <v/>
      </c>
      <c r="X17" s="232" t="str">
        <f t="shared" si="0"/>
        <v/>
      </c>
      <c r="Y17" s="232" t="str">
        <f t="shared" si="0"/>
        <v/>
      </c>
      <c r="Z17" s="232" t="str">
        <f t="shared" si="0"/>
        <v/>
      </c>
      <c r="AA17" s="232" t="str">
        <f t="shared" si="0"/>
        <v/>
      </c>
      <c r="AB17" s="232" t="str">
        <f t="shared" si="0"/>
        <v/>
      </c>
      <c r="AC17" s="232" t="str">
        <f t="shared" si="0"/>
        <v/>
      </c>
      <c r="AD17" s="232" t="str">
        <f t="shared" si="0"/>
        <v/>
      </c>
      <c r="AE17" s="232" t="str">
        <f t="shared" si="0"/>
        <v/>
      </c>
      <c r="AF17" s="232" t="str">
        <f t="shared" si="0"/>
        <v/>
      </c>
      <c r="AG17" s="232" t="str">
        <f t="shared" si="0"/>
        <v/>
      </c>
      <c r="AH17" s="232" t="str">
        <f t="shared" si="0"/>
        <v/>
      </c>
      <c r="AI17" s="232" t="str">
        <f t="shared" si="0"/>
        <v/>
      </c>
      <c r="AJ17" s="232" t="str">
        <f t="shared" si="0"/>
        <v/>
      </c>
      <c r="AK17" s="232" t="str">
        <f t="shared" si="0"/>
        <v/>
      </c>
      <c r="AL17" s="232" t="str">
        <f t="shared" si="0"/>
        <v/>
      </c>
      <c r="AM17" s="232" t="str">
        <f t="shared" si="0"/>
        <v/>
      </c>
      <c r="AN17" s="226" t="s">
        <v>355</v>
      </c>
      <c r="AO17" s="233"/>
      <c r="AP17" s="208"/>
      <c r="AQ17" s="202"/>
      <c r="AR17" s="233"/>
      <c r="AS17" s="233"/>
      <c r="AT17" s="206"/>
    </row>
    <row r="18" spans="1:51" ht="15" customHeight="1">
      <c r="A18" s="633" t="s">
        <v>591</v>
      </c>
      <c r="B18" s="605" t="s">
        <v>356</v>
      </c>
      <c r="C18" s="634" t="s">
        <v>357</v>
      </c>
      <c r="D18" s="635"/>
      <c r="E18" s="605" t="s">
        <v>358</v>
      </c>
      <c r="F18" s="601" t="s">
        <v>359</v>
      </c>
      <c r="G18" s="640"/>
      <c r="H18" s="602"/>
      <c r="I18" s="645" t="s">
        <v>592</v>
      </c>
      <c r="J18" s="646"/>
      <c r="K18" s="646"/>
      <c r="L18" s="646"/>
      <c r="M18" s="646"/>
      <c r="N18" s="646"/>
      <c r="O18" s="646"/>
      <c r="P18" s="646"/>
      <c r="Q18" s="646"/>
      <c r="R18" s="646"/>
      <c r="S18" s="646"/>
      <c r="T18" s="646"/>
      <c r="U18" s="646"/>
      <c r="V18" s="646"/>
      <c r="W18" s="646"/>
      <c r="X18" s="646"/>
      <c r="Y18" s="646"/>
      <c r="Z18" s="646"/>
      <c r="AA18" s="646"/>
      <c r="AB18" s="646"/>
      <c r="AC18" s="646"/>
      <c r="AD18" s="646"/>
      <c r="AE18" s="646"/>
      <c r="AF18" s="646"/>
      <c r="AG18" s="646"/>
      <c r="AH18" s="646"/>
      <c r="AI18" s="646"/>
      <c r="AJ18" s="646"/>
      <c r="AK18" s="646"/>
      <c r="AL18" s="646"/>
      <c r="AM18" s="647"/>
      <c r="AN18" s="648" t="s">
        <v>360</v>
      </c>
      <c r="AO18" s="649" t="s">
        <v>361</v>
      </c>
      <c r="AP18" s="650" t="s">
        <v>593</v>
      </c>
      <c r="AQ18" s="651"/>
      <c r="AR18" s="649" t="s">
        <v>362</v>
      </c>
      <c r="AS18" s="217"/>
      <c r="AT18" s="223"/>
    </row>
    <row r="19" spans="1:51" ht="15" customHeight="1">
      <c r="A19" s="633"/>
      <c r="B19" s="605"/>
      <c r="C19" s="636"/>
      <c r="D19" s="637"/>
      <c r="E19" s="605"/>
      <c r="F19" s="641"/>
      <c r="G19" s="642"/>
      <c r="H19" s="643"/>
      <c r="I19" s="618" t="s">
        <v>363</v>
      </c>
      <c r="J19" s="656"/>
      <c r="K19" s="656"/>
      <c r="L19" s="656"/>
      <c r="M19" s="656"/>
      <c r="N19" s="656"/>
      <c r="O19" s="619"/>
      <c r="P19" s="605" t="s">
        <v>364</v>
      </c>
      <c r="Q19" s="605"/>
      <c r="R19" s="605"/>
      <c r="S19" s="605"/>
      <c r="T19" s="605"/>
      <c r="U19" s="605"/>
      <c r="V19" s="605"/>
      <c r="W19" s="605" t="s">
        <v>365</v>
      </c>
      <c r="X19" s="605"/>
      <c r="Y19" s="605"/>
      <c r="Z19" s="605"/>
      <c r="AA19" s="605"/>
      <c r="AB19" s="605"/>
      <c r="AC19" s="605"/>
      <c r="AD19" s="605" t="s">
        <v>366</v>
      </c>
      <c r="AE19" s="605"/>
      <c r="AF19" s="605"/>
      <c r="AG19" s="605"/>
      <c r="AH19" s="605"/>
      <c r="AI19" s="605"/>
      <c r="AJ19" s="605"/>
      <c r="AK19" s="605" t="str">
        <f>IF(AN4="暦月","第５週","")</f>
        <v>第５週</v>
      </c>
      <c r="AL19" s="605"/>
      <c r="AM19" s="605"/>
      <c r="AN19" s="648"/>
      <c r="AO19" s="649"/>
      <c r="AP19" s="652"/>
      <c r="AQ19" s="653"/>
      <c r="AR19" s="649"/>
      <c r="AS19" s="211"/>
      <c r="AT19" s="206"/>
    </row>
    <row r="20" spans="1:51" ht="15" customHeight="1">
      <c r="A20" s="633"/>
      <c r="B20" s="605"/>
      <c r="C20" s="636"/>
      <c r="D20" s="637"/>
      <c r="E20" s="605"/>
      <c r="F20" s="641"/>
      <c r="G20" s="642"/>
      <c r="H20" s="643"/>
      <c r="I20" s="234">
        <f>DATE($P$3,$V$3,1)</f>
        <v>45474</v>
      </c>
      <c r="J20" s="234">
        <f>DATE($P$3,$V$3,2)</f>
        <v>45475</v>
      </c>
      <c r="K20" s="234">
        <f>DATE($P$3,$V$3,3)</f>
        <v>45476</v>
      </c>
      <c r="L20" s="234">
        <f>DATE($P$3,$V$3,4)</f>
        <v>45477</v>
      </c>
      <c r="M20" s="234">
        <f>DATE($P$3,$V$3,5)</f>
        <v>45478</v>
      </c>
      <c r="N20" s="234">
        <f>DATE($P$3,$V$3,6)</f>
        <v>45479</v>
      </c>
      <c r="O20" s="234">
        <f>DATE($P$3,$V$3,7)</f>
        <v>45480</v>
      </c>
      <c r="P20" s="234">
        <f>DATE($P$3,$V$3,8)</f>
        <v>45481</v>
      </c>
      <c r="Q20" s="234">
        <f>DATE($P$3,$V$3,9)</f>
        <v>45482</v>
      </c>
      <c r="R20" s="234">
        <f>DATE($P$3,$V$3,10)</f>
        <v>45483</v>
      </c>
      <c r="S20" s="234">
        <f>DATE($P$3,$V$3,11)</f>
        <v>45484</v>
      </c>
      <c r="T20" s="234">
        <f>DATE($P$3,$V$3,12)</f>
        <v>45485</v>
      </c>
      <c r="U20" s="234">
        <f>DATE($P$3,$V$3,13)</f>
        <v>45486</v>
      </c>
      <c r="V20" s="234">
        <f>DATE($P$3,$V$3,14)</f>
        <v>45487</v>
      </c>
      <c r="W20" s="234">
        <f>DATE($P$3,$V$3,15)</f>
        <v>45488</v>
      </c>
      <c r="X20" s="234">
        <f>DATE($P$3,$V$3,16)</f>
        <v>45489</v>
      </c>
      <c r="Y20" s="234">
        <f>DATE($P$3,$V$3,17)</f>
        <v>45490</v>
      </c>
      <c r="Z20" s="234">
        <f>DATE($P$3,$V$3,18)</f>
        <v>45491</v>
      </c>
      <c r="AA20" s="234">
        <f>DATE($P$3,$V$3,19)</f>
        <v>45492</v>
      </c>
      <c r="AB20" s="234">
        <f>DATE($P$3,$V$3,20)</f>
        <v>45493</v>
      </c>
      <c r="AC20" s="234">
        <f>DATE($P$3,$V$3,21)</f>
        <v>45494</v>
      </c>
      <c r="AD20" s="234">
        <f>DATE($P$3,$V$3,22)</f>
        <v>45495</v>
      </c>
      <c r="AE20" s="234">
        <f>DATE($P$3,$V$3,23)</f>
        <v>45496</v>
      </c>
      <c r="AF20" s="234">
        <f>DATE($P$3,$V$3,24)</f>
        <v>45497</v>
      </c>
      <c r="AG20" s="234">
        <f>DATE($P$3,$V$3,25)</f>
        <v>45498</v>
      </c>
      <c r="AH20" s="234">
        <f>DATE($P$3,$V$3,26)</f>
        <v>45499</v>
      </c>
      <c r="AI20" s="234">
        <f>DATE($P$3,$V$3,27)</f>
        <v>45500</v>
      </c>
      <c r="AJ20" s="234">
        <f>DATE($P$3,$V$3,28)</f>
        <v>45501</v>
      </c>
      <c r="AK20" s="234">
        <f>IF(AN4="暦月",IF(DAY(EOMONTH(I20,0))&lt;29,"",DATE($P$3,$V$3,29)),"")</f>
        <v>45502</v>
      </c>
      <c r="AL20" s="234">
        <f>IF(AN4="暦月",IF(DAY(EOMONTH(I20,0))&lt;30,"",DATE($P$3,$V$3,30)),"")</f>
        <v>45503</v>
      </c>
      <c r="AM20" s="234">
        <f>IF(AN4="暦月",IF(DAY(EOMONTH(I20,0))&lt;31,"",DATE($P$3,$V$3,31)),"")</f>
        <v>45504</v>
      </c>
      <c r="AN20" s="648"/>
      <c r="AO20" s="649"/>
      <c r="AP20" s="652"/>
      <c r="AQ20" s="653"/>
      <c r="AR20" s="649"/>
      <c r="AS20" s="205"/>
      <c r="AT20" s="206"/>
    </row>
    <row r="21" spans="1:51" ht="15" customHeight="1">
      <c r="A21" s="633"/>
      <c r="B21" s="605"/>
      <c r="C21" s="638"/>
      <c r="D21" s="639"/>
      <c r="E21" s="605"/>
      <c r="F21" s="603"/>
      <c r="G21" s="644"/>
      <c r="H21" s="604"/>
      <c r="I21" s="235">
        <f>DATE($P$3,$V$3,1)</f>
        <v>45474</v>
      </c>
      <c r="J21" s="235">
        <f>DATE($P$3,$V$3,2)</f>
        <v>45475</v>
      </c>
      <c r="K21" s="235">
        <f>DATE($P$3,$V$3,3)</f>
        <v>45476</v>
      </c>
      <c r="L21" s="235">
        <f>DATE($P$3,$V$3,4)</f>
        <v>45477</v>
      </c>
      <c r="M21" s="235">
        <f>DATE($P$3,$V$3,5)</f>
        <v>45478</v>
      </c>
      <c r="N21" s="235">
        <f>DATE($P$3,$V$3,6)</f>
        <v>45479</v>
      </c>
      <c r="O21" s="235">
        <f>DATE($P$3,$V$3,7)</f>
        <v>45480</v>
      </c>
      <c r="P21" s="235">
        <f>DATE($P$3,$V$3,8)</f>
        <v>45481</v>
      </c>
      <c r="Q21" s="235">
        <f>DATE($P$3,$V$3,9)</f>
        <v>45482</v>
      </c>
      <c r="R21" s="235">
        <f>DATE($P$3,$V$3,10)</f>
        <v>45483</v>
      </c>
      <c r="S21" s="235">
        <f>DATE($P$3,$V$3,11)</f>
        <v>45484</v>
      </c>
      <c r="T21" s="235">
        <f>DATE($P$3,$V$3,12)</f>
        <v>45485</v>
      </c>
      <c r="U21" s="235">
        <f>DATE($P$3,$V$3,13)</f>
        <v>45486</v>
      </c>
      <c r="V21" s="235">
        <f>DATE($P$3,$V$3,14)</f>
        <v>45487</v>
      </c>
      <c r="W21" s="235">
        <f>DATE($P$3,$V$3,15)</f>
        <v>45488</v>
      </c>
      <c r="X21" s="235">
        <f>DATE($P$3,$V$3,16)</f>
        <v>45489</v>
      </c>
      <c r="Y21" s="235">
        <f>DATE($P$3,$V$3,17)</f>
        <v>45490</v>
      </c>
      <c r="Z21" s="235">
        <f>DATE($P$3,$V$3,18)</f>
        <v>45491</v>
      </c>
      <c r="AA21" s="235">
        <f>DATE($P$3,$V$3,19)</f>
        <v>45492</v>
      </c>
      <c r="AB21" s="235">
        <f>DATE($P$3,$V$3,20)</f>
        <v>45493</v>
      </c>
      <c r="AC21" s="235">
        <f>DATE($P$3,$V$3,21)</f>
        <v>45494</v>
      </c>
      <c r="AD21" s="235">
        <f>DATE($P$3,$V$3,22)</f>
        <v>45495</v>
      </c>
      <c r="AE21" s="235">
        <f>DATE($P$3,$V$3,23)</f>
        <v>45496</v>
      </c>
      <c r="AF21" s="235">
        <f>DATE($P$3,$V$3,24)</f>
        <v>45497</v>
      </c>
      <c r="AG21" s="235">
        <f>DATE($P$3,$V$3,25)</f>
        <v>45498</v>
      </c>
      <c r="AH21" s="235">
        <f>DATE($P$3,$V$3,26)</f>
        <v>45499</v>
      </c>
      <c r="AI21" s="235">
        <f>DATE($P$3,$V$3,27)</f>
        <v>45500</v>
      </c>
      <c r="AJ21" s="235">
        <f>DATE($P$3,$V$3,28)</f>
        <v>45501</v>
      </c>
      <c r="AK21" s="235">
        <f>IF(AN4="暦月",IF(DAY(EOMONTH(I21,0))&lt;29,"",DATE($P$3,$V$3,29)),"")</f>
        <v>45502</v>
      </c>
      <c r="AL21" s="235">
        <f>IF(AN4="暦月",IF(DAY(EOMONTH(I21,0))&lt;30,"",DATE($P$3,$V$3,30)),"")</f>
        <v>45503</v>
      </c>
      <c r="AM21" s="235">
        <f>IF(AN4="暦月",IF(DAY(EOMONTH(I21,0))&lt;31,"",DATE($P$3,$V$3,31)),"")</f>
        <v>45504</v>
      </c>
      <c r="AN21" s="648"/>
      <c r="AO21" s="649"/>
      <c r="AP21" s="654"/>
      <c r="AQ21" s="655"/>
      <c r="AR21" s="649"/>
      <c r="AS21" s="205"/>
      <c r="AT21" s="206"/>
      <c r="AU21" s="658" t="s">
        <v>353</v>
      </c>
      <c r="AV21" s="659"/>
      <c r="AX21" s="658" t="s">
        <v>367</v>
      </c>
      <c r="AY21" s="659"/>
    </row>
    <row r="22" spans="1:51" ht="12" customHeight="1">
      <c r="A22" s="566">
        <v>1</v>
      </c>
      <c r="B22" s="569"/>
      <c r="C22" s="572"/>
      <c r="D22" s="575" t="s">
        <v>243</v>
      </c>
      <c r="E22" s="578"/>
      <c r="F22" s="581"/>
      <c r="G22" s="582"/>
      <c r="H22" s="236" t="s">
        <v>368</v>
      </c>
      <c r="I22" s="483"/>
      <c r="J22" s="483"/>
      <c r="K22" s="483"/>
      <c r="L22" s="483"/>
      <c r="M22" s="483"/>
      <c r="N22" s="483"/>
      <c r="O22" s="483"/>
      <c r="P22" s="483"/>
      <c r="Q22" s="483"/>
      <c r="R22" s="483"/>
      <c r="S22" s="483"/>
      <c r="T22" s="483"/>
      <c r="U22" s="483"/>
      <c r="V22" s="483"/>
      <c r="W22" s="483"/>
      <c r="X22" s="483"/>
      <c r="Y22" s="483"/>
      <c r="Z22" s="483"/>
      <c r="AA22" s="483"/>
      <c r="AB22" s="483"/>
      <c r="AC22" s="483"/>
      <c r="AD22" s="483"/>
      <c r="AE22" s="483"/>
      <c r="AF22" s="483"/>
      <c r="AG22" s="483"/>
      <c r="AH22" s="483"/>
      <c r="AI22" s="483"/>
      <c r="AJ22" s="483"/>
      <c r="AK22" s="483"/>
      <c r="AL22" s="483"/>
      <c r="AM22" s="483"/>
      <c r="AN22" s="587">
        <f>+SUM(I23:AM24)</f>
        <v>0</v>
      </c>
      <c r="AO22" s="563">
        <f>IF($AN$4="４週",AN22/4,AN22/(DAY(EOMONTH($I$20,0))/7))</f>
        <v>0</v>
      </c>
      <c r="AP22" s="590"/>
      <c r="AQ22" s="591"/>
      <c r="AR22" s="563" t="str">
        <f>IF(AN4="４週",AU23,AV23)</f>
        <v/>
      </c>
      <c r="AS22" s="205"/>
      <c r="AT22" s="206"/>
      <c r="AU22" s="237" t="s">
        <v>369</v>
      </c>
      <c r="AV22" s="237" t="s">
        <v>370</v>
      </c>
      <c r="AX22" s="237" t="s">
        <v>371</v>
      </c>
      <c r="AY22" s="237" t="s">
        <v>372</v>
      </c>
    </row>
    <row r="23" spans="1:51" ht="12" customHeight="1">
      <c r="A23" s="567"/>
      <c r="B23" s="570"/>
      <c r="C23" s="573"/>
      <c r="D23" s="576"/>
      <c r="E23" s="579"/>
      <c r="F23" s="583"/>
      <c r="G23" s="584"/>
      <c r="H23" s="238" t="s">
        <v>373</v>
      </c>
      <c r="I23" s="239" t="str">
        <f>IFERROR(VLOOKUP(I22,'P1'!$B:$AP,41,FALSE),"")</f>
        <v/>
      </c>
      <c r="J23" s="239" t="str">
        <f>IFERROR(VLOOKUP(J22,'P1'!$B:$AP,41,FALSE),"")</f>
        <v/>
      </c>
      <c r="K23" s="239" t="str">
        <f>IFERROR(VLOOKUP(K22,'P1'!$B:$AP,41,FALSE),"")</f>
        <v/>
      </c>
      <c r="L23" s="239" t="str">
        <f>IFERROR(VLOOKUP(L22,'P1'!$B:$AP,41,FALSE),"")</f>
        <v/>
      </c>
      <c r="M23" s="239" t="str">
        <f>IFERROR(VLOOKUP(M22,'P1'!$B:$AP,41,FALSE),"")</f>
        <v/>
      </c>
      <c r="N23" s="239" t="str">
        <f>IFERROR(VLOOKUP(N22,'P1'!$B:$AP,41,FALSE),"")</f>
        <v/>
      </c>
      <c r="O23" s="239" t="str">
        <f>IFERROR(VLOOKUP(O22,'P1'!$B:$AP,41,FALSE),"")</f>
        <v/>
      </c>
      <c r="P23" s="239" t="str">
        <f>IFERROR(VLOOKUP(P22,'P1'!$B:$AP,41,FALSE),"")</f>
        <v/>
      </c>
      <c r="Q23" s="239" t="str">
        <f>IFERROR(VLOOKUP(Q22,'P1'!$B:$AP,41,FALSE),"")</f>
        <v/>
      </c>
      <c r="R23" s="239" t="str">
        <f>IFERROR(VLOOKUP(R22,'P1'!$B:$AP,41,FALSE),"")</f>
        <v/>
      </c>
      <c r="S23" s="239" t="str">
        <f>IFERROR(VLOOKUP(S22,'P1'!$B:$AP,41,FALSE),"")</f>
        <v/>
      </c>
      <c r="T23" s="239" t="str">
        <f>IFERROR(VLOOKUP(T22,'P1'!$B:$AP,41,FALSE),"")</f>
        <v/>
      </c>
      <c r="U23" s="239" t="str">
        <f>IFERROR(VLOOKUP(U22,'P1'!$B:$AP,41,FALSE),"")</f>
        <v/>
      </c>
      <c r="V23" s="239" t="str">
        <f>IFERROR(VLOOKUP(V22,'P1'!$B:$AP,41,FALSE),"")</f>
        <v/>
      </c>
      <c r="W23" s="239" t="str">
        <f>IFERROR(VLOOKUP(W22,'P1'!$B:$AP,41,FALSE),"")</f>
        <v/>
      </c>
      <c r="X23" s="239" t="str">
        <f>IFERROR(VLOOKUP(X22,'P1'!$B:$AP,41,FALSE),"")</f>
        <v/>
      </c>
      <c r="Y23" s="239" t="str">
        <f>IFERROR(VLOOKUP(Y22,'P1'!$B:$AP,41,FALSE),"")</f>
        <v/>
      </c>
      <c r="Z23" s="239" t="str">
        <f>IFERROR(VLOOKUP(Z22,'P1'!$B:$AP,41,FALSE),"")</f>
        <v/>
      </c>
      <c r="AA23" s="239" t="str">
        <f>IFERROR(VLOOKUP(AA22,'P1'!$B:$AP,41,FALSE),"")</f>
        <v/>
      </c>
      <c r="AB23" s="239" t="str">
        <f>IFERROR(VLOOKUP(AB22,'P1'!$B:$AP,41,FALSE),"")</f>
        <v/>
      </c>
      <c r="AC23" s="239" t="str">
        <f>IFERROR(VLOOKUP(AC22,'P1'!$B:$AP,41,FALSE),"")</f>
        <v/>
      </c>
      <c r="AD23" s="239" t="str">
        <f>IFERROR(VLOOKUP(AD22,'P1'!$B:$AP,41,FALSE),"")</f>
        <v/>
      </c>
      <c r="AE23" s="239" t="str">
        <f>IFERROR(VLOOKUP(AE22,'P1'!$B:$AP,41,FALSE),"")</f>
        <v/>
      </c>
      <c r="AF23" s="239" t="str">
        <f>IFERROR(VLOOKUP(AF22,'P1'!$B:$AP,41,FALSE),"")</f>
        <v/>
      </c>
      <c r="AG23" s="239" t="str">
        <f>IFERROR(VLOOKUP(AG22,'P1'!$B:$AP,41,FALSE),"")</f>
        <v/>
      </c>
      <c r="AH23" s="239" t="str">
        <f>IFERROR(VLOOKUP(AH22,'P1'!$B:$AP,41,FALSE),"")</f>
        <v/>
      </c>
      <c r="AI23" s="239" t="str">
        <f>IFERROR(VLOOKUP(AI22,'P1'!$B:$AP,41,FALSE),"")</f>
        <v/>
      </c>
      <c r="AJ23" s="239" t="str">
        <f>IFERROR(VLOOKUP(AJ22,'P1'!$B:$AP,41,FALSE),"")</f>
        <v/>
      </c>
      <c r="AK23" s="239" t="str">
        <f>IFERROR(VLOOKUP(AK22,'P1'!$B:$AP,41,FALSE),"")</f>
        <v/>
      </c>
      <c r="AL23" s="239" t="str">
        <f>IFERROR(VLOOKUP(AL22,'P1'!$B:$AP,41,FALSE),"")</f>
        <v/>
      </c>
      <c r="AM23" s="239" t="str">
        <f>IFERROR(VLOOKUP(AM22,'P1'!$B:$AP,41,FALSE),"")</f>
        <v/>
      </c>
      <c r="AN23" s="588"/>
      <c r="AO23" s="564"/>
      <c r="AP23" s="592"/>
      <c r="AQ23" s="593"/>
      <c r="AR23" s="564"/>
      <c r="AS23" s="205"/>
      <c r="AT23" s="206"/>
      <c r="AU23" s="240" t="str">
        <f>IFERROR(IF($D22="□",ROUNDDOWN($AO22/$AK$7,1),ROUNDDOWN($AO22/$AK$9,1)),"")</f>
        <v/>
      </c>
      <c r="AV23" s="240" t="str">
        <f>IFERROR(IF($D22="□",ROUNDDOWN($AN22/$AO$7,1),ROUNDDOWN($AN22/$AO$9,1)),"")</f>
        <v/>
      </c>
      <c r="AX23" s="240" t="str">
        <f>IFERROR(IF($D22="□",(VLOOKUP(F22,'[8]ますた君 '!$C:$E,3,FALSE)/($AK$7*4)),(VLOOKUP(F22,'[8]ますた君 '!$C:$E,3,FALSE)/($AK$9*4))),"")</f>
        <v/>
      </c>
      <c r="AY23" s="240" t="str">
        <f>IFERROR(IF($D22="□",(VLOOKUP(F22,'[8]ますた君 '!$C:$E,3,FALSE)/$AO$7),(VLOOKUP(F22,'[8]ますた君 '!$C:$E,3,FALSE)/$AO$9)),"")</f>
        <v/>
      </c>
    </row>
    <row r="24" spans="1:51" ht="12" customHeight="1">
      <c r="A24" s="568"/>
      <c r="B24" s="571"/>
      <c r="C24" s="574"/>
      <c r="D24" s="577"/>
      <c r="E24" s="580"/>
      <c r="F24" s="585"/>
      <c r="G24" s="586"/>
      <c r="H24" s="241" t="s">
        <v>374</v>
      </c>
      <c r="I24" s="239" t="str">
        <f>IFERROR(VLOOKUP(I22,'P1'!$B:$AP,31,FALSE),"")</f>
        <v/>
      </c>
      <c r="J24" s="239" t="str">
        <f>IFERROR(VLOOKUP(J22,'P1'!$B:$AP,31,FALSE),"")</f>
        <v/>
      </c>
      <c r="K24" s="239" t="str">
        <f>IFERROR(VLOOKUP(K22,'P1'!$B:$AP,31,FALSE),"")</f>
        <v/>
      </c>
      <c r="L24" s="239" t="str">
        <f>IFERROR(VLOOKUP(L22,'P1'!$B:$AP,31,FALSE),"")</f>
        <v/>
      </c>
      <c r="M24" s="239" t="str">
        <f>IFERROR(VLOOKUP(M22,'P1'!$B:$AP,31,FALSE),"")</f>
        <v/>
      </c>
      <c r="N24" s="239" t="str">
        <f>IFERROR(VLOOKUP(N22,'P1'!$B:$AP,31,FALSE),"")</f>
        <v/>
      </c>
      <c r="O24" s="239" t="str">
        <f>IFERROR(VLOOKUP(O22,'P1'!$B:$AP,31,FALSE),"")</f>
        <v/>
      </c>
      <c r="P24" s="239" t="str">
        <f>IFERROR(VLOOKUP(P22,'P1'!$B:$AP,31,FALSE),"")</f>
        <v/>
      </c>
      <c r="Q24" s="239" t="str">
        <f>IFERROR(VLOOKUP(Q22,'P1'!$B:$AP,31,FALSE),"")</f>
        <v/>
      </c>
      <c r="R24" s="239" t="str">
        <f>IFERROR(VLOOKUP(R22,'P1'!$B:$AP,31,FALSE),"")</f>
        <v/>
      </c>
      <c r="S24" s="239" t="str">
        <f>IFERROR(VLOOKUP(S22,'P1'!$B:$AP,31,FALSE),"")</f>
        <v/>
      </c>
      <c r="T24" s="239" t="str">
        <f>IFERROR(VLOOKUP(T22,'P1'!$B:$AP,31,FALSE),"")</f>
        <v/>
      </c>
      <c r="U24" s="239" t="str">
        <f>IFERROR(VLOOKUP(U22,'P1'!$B:$AP,31,FALSE),"")</f>
        <v/>
      </c>
      <c r="V24" s="239" t="str">
        <f>IFERROR(VLOOKUP(V22,'P1'!$B:$AP,31,FALSE),"")</f>
        <v/>
      </c>
      <c r="W24" s="239" t="str">
        <f>IFERROR(VLOOKUP(W22,'P1'!$B:$AP,31,FALSE),"")</f>
        <v/>
      </c>
      <c r="X24" s="239" t="str">
        <f>IFERROR(VLOOKUP(X22,'P1'!$B:$AP,31,FALSE),"")</f>
        <v/>
      </c>
      <c r="Y24" s="239" t="str">
        <f>IFERROR(VLOOKUP(Y22,'P1'!$B:$AP,31,FALSE),"")</f>
        <v/>
      </c>
      <c r="Z24" s="239" t="str">
        <f>IFERROR(VLOOKUP(Z22,'P1'!$B:$AP,31,FALSE),"")</f>
        <v/>
      </c>
      <c r="AA24" s="239" t="str">
        <f>IFERROR(VLOOKUP(AA22,'P1'!$B:$AP,31,FALSE),"")</f>
        <v/>
      </c>
      <c r="AB24" s="239" t="str">
        <f>IFERROR(VLOOKUP(AB22,'P1'!$B:$AP,31,FALSE),"")</f>
        <v/>
      </c>
      <c r="AC24" s="239" t="str">
        <f>IFERROR(VLOOKUP(AC22,'P1'!$B:$AP,31,FALSE),"")</f>
        <v/>
      </c>
      <c r="AD24" s="239" t="str">
        <f>IFERROR(VLOOKUP(AD22,'P1'!$B:$AP,31,FALSE),"")</f>
        <v/>
      </c>
      <c r="AE24" s="239" t="str">
        <f>IFERROR(VLOOKUP(AE22,'P1'!$B:$AP,31,FALSE),"")</f>
        <v/>
      </c>
      <c r="AF24" s="239" t="str">
        <f>IFERROR(VLOOKUP(AF22,'P1'!$B:$AP,31,FALSE),"")</f>
        <v/>
      </c>
      <c r="AG24" s="239" t="str">
        <f>IFERROR(VLOOKUP(AG22,'P1'!$B:$AP,31,FALSE),"")</f>
        <v/>
      </c>
      <c r="AH24" s="239" t="str">
        <f>IFERROR(VLOOKUP(AH22,'P1'!$B:$AP,31,FALSE),"")</f>
        <v/>
      </c>
      <c r="AI24" s="239" t="str">
        <f>IFERROR(VLOOKUP(AI22,'P1'!$B:$AP,31,FALSE),"")</f>
        <v/>
      </c>
      <c r="AJ24" s="239" t="str">
        <f>IFERROR(VLOOKUP(AJ22,'P1'!$B:$AP,31,FALSE),"")</f>
        <v/>
      </c>
      <c r="AK24" s="239" t="str">
        <f>IFERROR(VLOOKUP(AK22,'P1'!$B:$AP,31,FALSE),"")</f>
        <v/>
      </c>
      <c r="AL24" s="239" t="str">
        <f>IFERROR(VLOOKUP(AL22,'P1'!$B:$AP,31,FALSE),"")</f>
        <v/>
      </c>
      <c r="AM24" s="239" t="str">
        <f>IFERROR(VLOOKUP(AM22,'P1'!$B:$AP,31,FALSE),"")</f>
        <v/>
      </c>
      <c r="AN24" s="589"/>
      <c r="AO24" s="565"/>
      <c r="AP24" s="594"/>
      <c r="AQ24" s="595"/>
      <c r="AR24" s="565"/>
      <c r="AS24" s="211"/>
      <c r="AT24" s="206"/>
      <c r="AU24" s="242"/>
      <c r="AV24" s="242"/>
      <c r="AX24" s="242"/>
      <c r="AY24" s="242"/>
    </row>
    <row r="25" spans="1:51" ht="12" customHeight="1">
      <c r="A25" s="566">
        <v>2</v>
      </c>
      <c r="B25" s="569"/>
      <c r="C25" s="572"/>
      <c r="D25" s="575" t="s">
        <v>243</v>
      </c>
      <c r="E25" s="578"/>
      <c r="F25" s="581"/>
      <c r="G25" s="582"/>
      <c r="H25" s="236" t="s">
        <v>368</v>
      </c>
      <c r="I25" s="483"/>
      <c r="J25" s="483"/>
      <c r="K25" s="483"/>
      <c r="L25" s="483"/>
      <c r="M25" s="483"/>
      <c r="N25" s="483"/>
      <c r="O25" s="483"/>
      <c r="P25" s="483"/>
      <c r="Q25" s="483"/>
      <c r="R25" s="483"/>
      <c r="S25" s="483"/>
      <c r="T25" s="483"/>
      <c r="U25" s="483"/>
      <c r="V25" s="483"/>
      <c r="W25" s="483"/>
      <c r="X25" s="483"/>
      <c r="Y25" s="483"/>
      <c r="Z25" s="483"/>
      <c r="AA25" s="483"/>
      <c r="AB25" s="483"/>
      <c r="AC25" s="483"/>
      <c r="AD25" s="483"/>
      <c r="AE25" s="483"/>
      <c r="AF25" s="483"/>
      <c r="AG25" s="483"/>
      <c r="AH25" s="483"/>
      <c r="AI25" s="483"/>
      <c r="AJ25" s="483"/>
      <c r="AK25" s="483"/>
      <c r="AL25" s="483"/>
      <c r="AM25" s="483"/>
      <c r="AN25" s="587">
        <f>+SUM(I26:AM27)</f>
        <v>0</v>
      </c>
      <c r="AO25" s="563">
        <f>IF($AN$4="４週",AN25/4,AN25/(DAY(EOMONTH($I$20,0))/7))</f>
        <v>0</v>
      </c>
      <c r="AP25" s="590"/>
      <c r="AQ25" s="591"/>
      <c r="AR25" s="563" t="str">
        <f>IF(AN7="４週",AU26,AV26)</f>
        <v/>
      </c>
      <c r="AS25" s="211"/>
      <c r="AT25" s="206"/>
      <c r="AU25" s="237" t="s">
        <v>369</v>
      </c>
      <c r="AV25" s="237" t="s">
        <v>370</v>
      </c>
      <c r="AX25" s="237" t="s">
        <v>371</v>
      </c>
      <c r="AY25" s="237" t="s">
        <v>372</v>
      </c>
    </row>
    <row r="26" spans="1:51" ht="12" customHeight="1">
      <c r="A26" s="567"/>
      <c r="B26" s="570"/>
      <c r="C26" s="573"/>
      <c r="D26" s="576"/>
      <c r="E26" s="579"/>
      <c r="F26" s="583"/>
      <c r="G26" s="584"/>
      <c r="H26" s="238" t="s">
        <v>373</v>
      </c>
      <c r="I26" s="239" t="str">
        <f>IFERROR(VLOOKUP(I25,'P1'!$B:$AP,41,FALSE),"")</f>
        <v/>
      </c>
      <c r="J26" s="239" t="str">
        <f>IFERROR(VLOOKUP(J25,'P1'!$B:$AP,41,FALSE),"")</f>
        <v/>
      </c>
      <c r="K26" s="239" t="str">
        <f>IFERROR(VLOOKUP(K25,'P1'!$B:$AP,41,FALSE),"")</f>
        <v/>
      </c>
      <c r="L26" s="239" t="str">
        <f>IFERROR(VLOOKUP(L25,'P1'!$B:$AP,41,FALSE),"")</f>
        <v/>
      </c>
      <c r="M26" s="239" t="str">
        <f>IFERROR(VLOOKUP(M25,'P1'!$B:$AP,41,FALSE),"")</f>
        <v/>
      </c>
      <c r="N26" s="239" t="str">
        <f>IFERROR(VLOOKUP(N25,'P1'!$B:$AP,41,FALSE),"")</f>
        <v/>
      </c>
      <c r="O26" s="239" t="str">
        <f>IFERROR(VLOOKUP(O25,'P1'!$B:$AP,41,FALSE),"")</f>
        <v/>
      </c>
      <c r="P26" s="239" t="str">
        <f>IFERROR(VLOOKUP(P25,'P1'!$B:$AP,41,FALSE),"")</f>
        <v/>
      </c>
      <c r="Q26" s="239" t="str">
        <f>IFERROR(VLOOKUP(Q25,'P1'!$B:$AP,41,FALSE),"")</f>
        <v/>
      </c>
      <c r="R26" s="239" t="str">
        <f>IFERROR(VLOOKUP(R25,'P1'!$B:$AP,41,FALSE),"")</f>
        <v/>
      </c>
      <c r="S26" s="239" t="str">
        <f>IFERROR(VLOOKUP(S25,'P1'!$B:$AP,41,FALSE),"")</f>
        <v/>
      </c>
      <c r="T26" s="239" t="str">
        <f>IFERROR(VLOOKUP(T25,'P1'!$B:$AP,41,FALSE),"")</f>
        <v/>
      </c>
      <c r="U26" s="239" t="str">
        <f>IFERROR(VLOOKUP(U25,'P1'!$B:$AP,41,FALSE),"")</f>
        <v/>
      </c>
      <c r="V26" s="239" t="str">
        <f>IFERROR(VLOOKUP(V25,'P1'!$B:$AP,41,FALSE),"")</f>
        <v/>
      </c>
      <c r="W26" s="239" t="str">
        <f>IFERROR(VLOOKUP(W25,'P1'!$B:$AP,41,FALSE),"")</f>
        <v/>
      </c>
      <c r="X26" s="239" t="str">
        <f>IFERROR(VLOOKUP(X25,'P1'!$B:$AP,41,FALSE),"")</f>
        <v/>
      </c>
      <c r="Y26" s="239" t="str">
        <f>IFERROR(VLOOKUP(Y25,'P1'!$B:$AP,41,FALSE),"")</f>
        <v/>
      </c>
      <c r="Z26" s="239" t="str">
        <f>IFERROR(VLOOKUP(Z25,'P1'!$B:$AP,41,FALSE),"")</f>
        <v/>
      </c>
      <c r="AA26" s="239" t="str">
        <f>IFERROR(VLOOKUP(AA25,'P1'!$B:$AP,41,FALSE),"")</f>
        <v/>
      </c>
      <c r="AB26" s="239" t="str">
        <f>IFERROR(VLOOKUP(AB25,'P1'!$B:$AP,41,FALSE),"")</f>
        <v/>
      </c>
      <c r="AC26" s="239" t="str">
        <f>IFERROR(VLOOKUP(AC25,'P1'!$B:$AP,41,FALSE),"")</f>
        <v/>
      </c>
      <c r="AD26" s="239" t="str">
        <f>IFERROR(VLOOKUP(AD25,'P1'!$B:$AP,41,FALSE),"")</f>
        <v/>
      </c>
      <c r="AE26" s="239" t="str">
        <f>IFERROR(VLOOKUP(AE25,'P1'!$B:$AP,41,FALSE),"")</f>
        <v/>
      </c>
      <c r="AF26" s="239" t="str">
        <f>IFERROR(VLOOKUP(AF25,'P1'!$B:$AP,41,FALSE),"")</f>
        <v/>
      </c>
      <c r="AG26" s="239" t="str">
        <f>IFERROR(VLOOKUP(AG25,'P1'!$B:$AP,41,FALSE),"")</f>
        <v/>
      </c>
      <c r="AH26" s="239" t="str">
        <f>IFERROR(VLOOKUP(AH25,'P1'!$B:$AP,41,FALSE),"")</f>
        <v/>
      </c>
      <c r="AI26" s="239" t="str">
        <f>IFERROR(VLOOKUP(AI25,'P1'!$B:$AP,41,FALSE),"")</f>
        <v/>
      </c>
      <c r="AJ26" s="239" t="str">
        <f>IFERROR(VLOOKUP(AJ25,'P1'!$B:$AP,41,FALSE),"")</f>
        <v/>
      </c>
      <c r="AK26" s="239" t="str">
        <f>IFERROR(VLOOKUP(AK25,'P1'!$B:$AP,41,FALSE),"")</f>
        <v/>
      </c>
      <c r="AL26" s="239" t="str">
        <f>IFERROR(VLOOKUP(AL25,'P1'!$B:$AP,41,FALSE),"")</f>
        <v/>
      </c>
      <c r="AM26" s="239" t="str">
        <f>IFERROR(VLOOKUP(AM25,'P1'!$B:$AP,41,FALSE),"")</f>
        <v/>
      </c>
      <c r="AN26" s="588"/>
      <c r="AO26" s="564"/>
      <c r="AP26" s="592"/>
      <c r="AQ26" s="593"/>
      <c r="AR26" s="564"/>
      <c r="AS26" s="205"/>
      <c r="AT26" s="206"/>
      <c r="AU26" s="240" t="str">
        <f>IFERROR(IF($D25="□",ROUNDDOWN($AO25/$AK$7,1),ROUNDDOWN($AO25/$AK$9,1)),"")</f>
        <v/>
      </c>
      <c r="AV26" s="240" t="str">
        <f>IFERROR(IF($D25="□",ROUNDDOWN($AN25/$AO$7,1),ROUNDDOWN($AN25/$AO$9,1)),"")</f>
        <v/>
      </c>
      <c r="AX26" s="240" t="str">
        <f>IFERROR(IF($D25="□",(VLOOKUP(F25,'[8]ますた君 '!$C:$E,3,FALSE)/($AK$7*4)),(VLOOKUP(F25,'[8]ますた君 '!$C:$E,3,FALSE)/($AK$9*4))),"")</f>
        <v/>
      </c>
      <c r="AY26" s="240" t="str">
        <f>IFERROR(IF($D25="□",(VLOOKUP(F25,'[8]ますた君 '!$C:$E,3,FALSE)/$AO$7),(VLOOKUP(F25,'[8]ますた君 '!$C:$E,3,FALSE)/$AO$9)),"")</f>
        <v/>
      </c>
    </row>
    <row r="27" spans="1:51" ht="12" customHeight="1">
      <c r="A27" s="568"/>
      <c r="B27" s="571"/>
      <c r="C27" s="574"/>
      <c r="D27" s="577"/>
      <c r="E27" s="580"/>
      <c r="F27" s="585"/>
      <c r="G27" s="586"/>
      <c r="H27" s="241" t="s">
        <v>374</v>
      </c>
      <c r="I27" s="239" t="str">
        <f>IFERROR(VLOOKUP(I25,'P1'!$B:$AP,31,FALSE),"")</f>
        <v/>
      </c>
      <c r="J27" s="239" t="str">
        <f>IFERROR(VLOOKUP(J25,'P1'!$B:$AP,31,FALSE),"")</f>
        <v/>
      </c>
      <c r="K27" s="239" t="str">
        <f>IFERROR(VLOOKUP(K25,'P1'!$B:$AP,31,FALSE),"")</f>
        <v/>
      </c>
      <c r="L27" s="239" t="str">
        <f>IFERROR(VLOOKUP(L25,'P1'!$B:$AP,31,FALSE),"")</f>
        <v/>
      </c>
      <c r="M27" s="239" t="str">
        <f>IFERROR(VLOOKUP(M25,'P1'!$B:$AP,31,FALSE),"")</f>
        <v/>
      </c>
      <c r="N27" s="239" t="str">
        <f>IFERROR(VLOOKUP(N25,'P1'!$B:$AP,31,FALSE),"")</f>
        <v/>
      </c>
      <c r="O27" s="239" t="str">
        <f>IFERROR(VLOOKUP(O25,'P1'!$B:$AP,31,FALSE),"")</f>
        <v/>
      </c>
      <c r="P27" s="239" t="str">
        <f>IFERROR(VLOOKUP(P25,'P1'!$B:$AP,31,FALSE),"")</f>
        <v/>
      </c>
      <c r="Q27" s="239" t="str">
        <f>IFERROR(VLOOKUP(Q25,'P1'!$B:$AP,31,FALSE),"")</f>
        <v/>
      </c>
      <c r="R27" s="239" t="str">
        <f>IFERROR(VLOOKUP(R25,'P1'!$B:$AP,31,FALSE),"")</f>
        <v/>
      </c>
      <c r="S27" s="239" t="str">
        <f>IFERROR(VLOOKUP(S25,'P1'!$B:$AP,31,FALSE),"")</f>
        <v/>
      </c>
      <c r="T27" s="239" t="str">
        <f>IFERROR(VLOOKUP(T25,'P1'!$B:$AP,31,FALSE),"")</f>
        <v/>
      </c>
      <c r="U27" s="239" t="str">
        <f>IFERROR(VLOOKUP(U25,'P1'!$B:$AP,31,FALSE),"")</f>
        <v/>
      </c>
      <c r="V27" s="239" t="str">
        <f>IFERROR(VLOOKUP(V25,'P1'!$B:$AP,31,FALSE),"")</f>
        <v/>
      </c>
      <c r="W27" s="239" t="str">
        <f>IFERROR(VLOOKUP(W25,'P1'!$B:$AP,31,FALSE),"")</f>
        <v/>
      </c>
      <c r="X27" s="239" t="str">
        <f>IFERROR(VLOOKUP(X25,'P1'!$B:$AP,31,FALSE),"")</f>
        <v/>
      </c>
      <c r="Y27" s="239" t="str">
        <f>IFERROR(VLOOKUP(Y25,'P1'!$B:$AP,31,FALSE),"")</f>
        <v/>
      </c>
      <c r="Z27" s="239" t="str">
        <f>IFERROR(VLOOKUP(Z25,'P1'!$B:$AP,31,FALSE),"")</f>
        <v/>
      </c>
      <c r="AA27" s="239" t="str">
        <f>IFERROR(VLOOKUP(AA25,'P1'!$B:$AP,31,FALSE),"")</f>
        <v/>
      </c>
      <c r="AB27" s="239" t="str">
        <f>IFERROR(VLOOKUP(AB25,'P1'!$B:$AP,31,FALSE),"")</f>
        <v/>
      </c>
      <c r="AC27" s="239" t="str">
        <f>IFERROR(VLOOKUP(AC25,'P1'!$B:$AP,31,FALSE),"")</f>
        <v/>
      </c>
      <c r="AD27" s="239" t="str">
        <f>IFERROR(VLOOKUP(AD25,'P1'!$B:$AP,31,FALSE),"")</f>
        <v/>
      </c>
      <c r="AE27" s="239" t="str">
        <f>IFERROR(VLOOKUP(AE25,'P1'!$B:$AP,31,FALSE),"")</f>
        <v/>
      </c>
      <c r="AF27" s="239" t="str">
        <f>IFERROR(VLOOKUP(AF25,'P1'!$B:$AP,31,FALSE),"")</f>
        <v/>
      </c>
      <c r="AG27" s="239" t="str">
        <f>IFERROR(VLOOKUP(AG25,'P1'!$B:$AP,31,FALSE),"")</f>
        <v/>
      </c>
      <c r="AH27" s="239" t="str">
        <f>IFERROR(VLOOKUP(AH25,'P1'!$B:$AP,31,FALSE),"")</f>
        <v/>
      </c>
      <c r="AI27" s="239" t="str">
        <f>IFERROR(VLOOKUP(AI25,'P1'!$B:$AP,31,FALSE),"")</f>
        <v/>
      </c>
      <c r="AJ27" s="239" t="str">
        <f>IFERROR(VLOOKUP(AJ25,'P1'!$B:$AP,31,FALSE),"")</f>
        <v/>
      </c>
      <c r="AK27" s="239" t="str">
        <f>IFERROR(VLOOKUP(AK25,'P1'!$B:$AP,31,FALSE),"")</f>
        <v/>
      </c>
      <c r="AL27" s="239" t="str">
        <f>IFERROR(VLOOKUP(AL25,'P1'!$B:$AP,31,FALSE),"")</f>
        <v/>
      </c>
      <c r="AM27" s="239" t="str">
        <f>IFERROR(VLOOKUP(AM25,'P1'!$B:$AP,31,FALSE),"")</f>
        <v/>
      </c>
      <c r="AN27" s="589"/>
      <c r="AO27" s="565"/>
      <c r="AP27" s="594"/>
      <c r="AQ27" s="595"/>
      <c r="AR27" s="565"/>
      <c r="AS27" s="205"/>
      <c r="AT27" s="206"/>
      <c r="AU27" s="242"/>
      <c r="AV27" s="242"/>
      <c r="AX27" s="242"/>
      <c r="AY27" s="242"/>
    </row>
    <row r="28" spans="1:51" ht="12" customHeight="1">
      <c r="A28" s="566">
        <v>3</v>
      </c>
      <c r="B28" s="569"/>
      <c r="C28" s="572"/>
      <c r="D28" s="575" t="s">
        <v>243</v>
      </c>
      <c r="E28" s="578"/>
      <c r="F28" s="581"/>
      <c r="G28" s="582"/>
      <c r="H28" s="236" t="s">
        <v>368</v>
      </c>
      <c r="I28" s="483"/>
      <c r="J28" s="483"/>
      <c r="K28" s="483"/>
      <c r="L28" s="483"/>
      <c r="M28" s="483"/>
      <c r="N28" s="483"/>
      <c r="O28" s="483"/>
      <c r="P28" s="483"/>
      <c r="Q28" s="483"/>
      <c r="R28" s="483"/>
      <c r="S28" s="483"/>
      <c r="T28" s="483"/>
      <c r="U28" s="483"/>
      <c r="V28" s="483"/>
      <c r="W28" s="483"/>
      <c r="X28" s="483"/>
      <c r="Y28" s="483"/>
      <c r="Z28" s="483"/>
      <c r="AA28" s="483"/>
      <c r="AB28" s="483"/>
      <c r="AC28" s="483"/>
      <c r="AD28" s="483"/>
      <c r="AE28" s="483"/>
      <c r="AF28" s="483"/>
      <c r="AG28" s="483"/>
      <c r="AH28" s="483"/>
      <c r="AI28" s="483"/>
      <c r="AJ28" s="483"/>
      <c r="AK28" s="483"/>
      <c r="AL28" s="483"/>
      <c r="AM28" s="483"/>
      <c r="AN28" s="587">
        <f>+SUM(I29:AM30)</f>
        <v>0</v>
      </c>
      <c r="AO28" s="563">
        <f>IF($AN$4="４週",AN28/4,AN28/(DAY(EOMONTH($I$20,0))/7))</f>
        <v>0</v>
      </c>
      <c r="AP28" s="590"/>
      <c r="AQ28" s="591"/>
      <c r="AR28" s="563" t="str">
        <f>IF(AN17="４週",AU29,AV29)</f>
        <v/>
      </c>
      <c r="AS28" s="205"/>
      <c r="AT28" s="206"/>
      <c r="AU28" s="237" t="s">
        <v>369</v>
      </c>
      <c r="AV28" s="237" t="s">
        <v>370</v>
      </c>
      <c r="AX28" s="237" t="s">
        <v>371</v>
      </c>
      <c r="AY28" s="237" t="s">
        <v>372</v>
      </c>
    </row>
    <row r="29" spans="1:51" ht="12" customHeight="1">
      <c r="A29" s="567"/>
      <c r="B29" s="570"/>
      <c r="C29" s="573"/>
      <c r="D29" s="576"/>
      <c r="E29" s="579"/>
      <c r="F29" s="583"/>
      <c r="G29" s="584"/>
      <c r="H29" s="238" t="s">
        <v>373</v>
      </c>
      <c r="I29" s="239" t="str">
        <f>IFERROR(VLOOKUP(I28,'P1'!$B:$AP,41,FALSE),"")</f>
        <v/>
      </c>
      <c r="J29" s="239" t="str">
        <f>IFERROR(VLOOKUP(J28,'P1'!$B:$AP,41,FALSE),"")</f>
        <v/>
      </c>
      <c r="K29" s="239" t="str">
        <f>IFERROR(VLOOKUP(K28,'P1'!$B:$AP,41,FALSE),"")</f>
        <v/>
      </c>
      <c r="L29" s="239" t="str">
        <f>IFERROR(VLOOKUP(L28,'P1'!$B:$AP,41,FALSE),"")</f>
        <v/>
      </c>
      <c r="M29" s="239" t="str">
        <f>IFERROR(VLOOKUP(M28,'P1'!$B:$AP,41,FALSE),"")</f>
        <v/>
      </c>
      <c r="N29" s="239" t="str">
        <f>IFERROR(VLOOKUP(N28,'P1'!$B:$AP,41,FALSE),"")</f>
        <v/>
      </c>
      <c r="O29" s="239" t="str">
        <f>IFERROR(VLOOKUP(O28,'P1'!$B:$AP,41,FALSE),"")</f>
        <v/>
      </c>
      <c r="P29" s="239" t="str">
        <f>IFERROR(VLOOKUP(P28,'P1'!$B:$AP,41,FALSE),"")</f>
        <v/>
      </c>
      <c r="Q29" s="239" t="str">
        <f>IFERROR(VLOOKUP(Q28,'P1'!$B:$AP,41,FALSE),"")</f>
        <v/>
      </c>
      <c r="R29" s="239" t="str">
        <f>IFERROR(VLOOKUP(R28,'P1'!$B:$AP,41,FALSE),"")</f>
        <v/>
      </c>
      <c r="S29" s="239" t="str">
        <f>IFERROR(VLOOKUP(S28,'P1'!$B:$AP,41,FALSE),"")</f>
        <v/>
      </c>
      <c r="T29" s="239" t="str">
        <f>IFERROR(VLOOKUP(T28,'P1'!$B:$AP,41,FALSE),"")</f>
        <v/>
      </c>
      <c r="U29" s="239" t="str">
        <f>IFERROR(VLOOKUP(U28,'P1'!$B:$AP,41,FALSE),"")</f>
        <v/>
      </c>
      <c r="V29" s="239" t="str">
        <f>IFERROR(VLOOKUP(V28,'P1'!$B:$AP,41,FALSE),"")</f>
        <v/>
      </c>
      <c r="W29" s="239" t="str">
        <f>IFERROR(VLOOKUP(W28,'P1'!$B:$AP,41,FALSE),"")</f>
        <v/>
      </c>
      <c r="X29" s="239" t="str">
        <f>IFERROR(VLOOKUP(X28,'P1'!$B:$AP,41,FALSE),"")</f>
        <v/>
      </c>
      <c r="Y29" s="239" t="str">
        <f>IFERROR(VLOOKUP(Y28,'P1'!$B:$AP,41,FALSE),"")</f>
        <v/>
      </c>
      <c r="Z29" s="239" t="str">
        <f>IFERROR(VLOOKUP(Z28,'P1'!$B:$AP,41,FALSE),"")</f>
        <v/>
      </c>
      <c r="AA29" s="239" t="str">
        <f>IFERROR(VLOOKUP(AA28,'P1'!$B:$AP,41,FALSE),"")</f>
        <v/>
      </c>
      <c r="AB29" s="239" t="str">
        <f>IFERROR(VLOOKUP(AB28,'P1'!$B:$AP,41,FALSE),"")</f>
        <v/>
      </c>
      <c r="AC29" s="239" t="str">
        <f>IFERROR(VLOOKUP(AC28,'P1'!$B:$AP,41,FALSE),"")</f>
        <v/>
      </c>
      <c r="AD29" s="239" t="str">
        <f>IFERROR(VLOOKUP(AD28,'P1'!$B:$AP,41,FALSE),"")</f>
        <v/>
      </c>
      <c r="AE29" s="239" t="str">
        <f>IFERROR(VLOOKUP(AE28,'P1'!$B:$AP,41,FALSE),"")</f>
        <v/>
      </c>
      <c r="AF29" s="239" t="str">
        <f>IFERROR(VLOOKUP(AF28,'P1'!$B:$AP,41,FALSE),"")</f>
        <v/>
      </c>
      <c r="AG29" s="239" t="str">
        <f>IFERROR(VLOOKUP(AG28,'P1'!$B:$AP,41,FALSE),"")</f>
        <v/>
      </c>
      <c r="AH29" s="239" t="str">
        <f>IFERROR(VLOOKUP(AH28,'P1'!$B:$AP,41,FALSE),"")</f>
        <v/>
      </c>
      <c r="AI29" s="239" t="str">
        <f>IFERROR(VLOOKUP(AI28,'P1'!$B:$AP,41,FALSE),"")</f>
        <v/>
      </c>
      <c r="AJ29" s="239" t="str">
        <f>IFERROR(VLOOKUP(AJ28,'P1'!$B:$AP,41,FALSE),"")</f>
        <v/>
      </c>
      <c r="AK29" s="239" t="str">
        <f>IFERROR(VLOOKUP(AK28,'P1'!$B:$AP,41,FALSE),"")</f>
        <v/>
      </c>
      <c r="AL29" s="239" t="str">
        <f>IFERROR(VLOOKUP(AL28,'P1'!$B:$AP,41,FALSE),"")</f>
        <v/>
      </c>
      <c r="AM29" s="239" t="str">
        <f>IFERROR(VLOOKUP(AM28,'P1'!$B:$AP,41,FALSE),"")</f>
        <v/>
      </c>
      <c r="AN29" s="588"/>
      <c r="AO29" s="564"/>
      <c r="AP29" s="592"/>
      <c r="AQ29" s="593"/>
      <c r="AR29" s="564"/>
      <c r="AS29" s="205"/>
      <c r="AT29" s="206"/>
      <c r="AU29" s="240" t="str">
        <f>IFERROR(IF($D28="□",ROUNDDOWN($AO28/$AK$7,1),ROUNDDOWN($AO28/$AK$9,1)),"")</f>
        <v/>
      </c>
      <c r="AV29" s="240" t="str">
        <f>IFERROR(IF($D28="□",ROUNDDOWN($AN28/$AO$7,1),ROUNDDOWN($AN28/$AO$9,1)),"")</f>
        <v/>
      </c>
      <c r="AX29" s="240" t="str">
        <f>IFERROR(IF($D28="□",(VLOOKUP(F28,'[8]ますた君 '!$C:$E,3,FALSE)/($AK$7*4)),(VLOOKUP(F28,'[8]ますた君 '!$C:$E,3,FALSE)/($AK$9*4))),"")</f>
        <v/>
      </c>
      <c r="AY29" s="240" t="str">
        <f>IFERROR(IF($D28="□",(VLOOKUP(F28,'[8]ますた君 '!$C:$E,3,FALSE)/$AO$7),(VLOOKUP(F28,'[8]ますた君 '!$C:$E,3,FALSE)/$AO$9)),"")</f>
        <v/>
      </c>
    </row>
    <row r="30" spans="1:51" ht="12" customHeight="1">
      <c r="A30" s="568"/>
      <c r="B30" s="571"/>
      <c r="C30" s="574"/>
      <c r="D30" s="577"/>
      <c r="E30" s="580"/>
      <c r="F30" s="585"/>
      <c r="G30" s="586"/>
      <c r="H30" s="241" t="s">
        <v>374</v>
      </c>
      <c r="I30" s="239" t="str">
        <f>IFERROR(VLOOKUP(I28,'P1'!$B:$AP,31,FALSE),"")</f>
        <v/>
      </c>
      <c r="J30" s="239" t="str">
        <f>IFERROR(VLOOKUP(J28,'P1'!$B:$AP,31,FALSE),"")</f>
        <v/>
      </c>
      <c r="K30" s="239" t="str">
        <f>IFERROR(VLOOKUP(K28,'P1'!$B:$AP,31,FALSE),"")</f>
        <v/>
      </c>
      <c r="L30" s="239" t="str">
        <f>IFERROR(VLOOKUP(L28,'P1'!$B:$AP,31,FALSE),"")</f>
        <v/>
      </c>
      <c r="M30" s="239" t="str">
        <f>IFERROR(VLOOKUP(M28,'P1'!$B:$AP,31,FALSE),"")</f>
        <v/>
      </c>
      <c r="N30" s="239" t="str">
        <f>IFERROR(VLOOKUP(N28,'P1'!$B:$AP,31,FALSE),"")</f>
        <v/>
      </c>
      <c r="O30" s="239" t="str">
        <f>IFERROR(VLOOKUP(O28,'P1'!$B:$AP,31,FALSE),"")</f>
        <v/>
      </c>
      <c r="P30" s="239" t="str">
        <f>IFERROR(VLOOKUP(P28,'P1'!$B:$AP,31,FALSE),"")</f>
        <v/>
      </c>
      <c r="Q30" s="239" t="str">
        <f>IFERROR(VLOOKUP(Q28,'P1'!$B:$AP,31,FALSE),"")</f>
        <v/>
      </c>
      <c r="R30" s="239" t="str">
        <f>IFERROR(VLOOKUP(R28,'P1'!$B:$AP,31,FALSE),"")</f>
        <v/>
      </c>
      <c r="S30" s="239" t="str">
        <f>IFERROR(VLOOKUP(S28,'P1'!$B:$AP,31,FALSE),"")</f>
        <v/>
      </c>
      <c r="T30" s="239" t="str">
        <f>IFERROR(VLOOKUP(T28,'P1'!$B:$AP,31,FALSE),"")</f>
        <v/>
      </c>
      <c r="U30" s="239" t="str">
        <f>IFERROR(VLOOKUP(U28,'P1'!$B:$AP,31,FALSE),"")</f>
        <v/>
      </c>
      <c r="V30" s="239" t="str">
        <f>IFERROR(VLOOKUP(V28,'P1'!$B:$AP,31,FALSE),"")</f>
        <v/>
      </c>
      <c r="W30" s="239" t="str">
        <f>IFERROR(VLOOKUP(W28,'P1'!$B:$AP,31,FALSE),"")</f>
        <v/>
      </c>
      <c r="X30" s="239" t="str">
        <f>IFERROR(VLOOKUP(X28,'P1'!$B:$AP,31,FALSE),"")</f>
        <v/>
      </c>
      <c r="Y30" s="239" t="str">
        <f>IFERROR(VLOOKUP(Y28,'P1'!$B:$AP,31,FALSE),"")</f>
        <v/>
      </c>
      <c r="Z30" s="239" t="str">
        <f>IFERROR(VLOOKUP(Z28,'P1'!$B:$AP,31,FALSE),"")</f>
        <v/>
      </c>
      <c r="AA30" s="239" t="str">
        <f>IFERROR(VLOOKUP(AA28,'P1'!$B:$AP,31,FALSE),"")</f>
        <v/>
      </c>
      <c r="AB30" s="239" t="str">
        <f>IFERROR(VLOOKUP(AB28,'P1'!$B:$AP,31,FALSE),"")</f>
        <v/>
      </c>
      <c r="AC30" s="239" t="str">
        <f>IFERROR(VLOOKUP(AC28,'P1'!$B:$AP,31,FALSE),"")</f>
        <v/>
      </c>
      <c r="AD30" s="239" t="str">
        <f>IFERROR(VLOOKUP(AD28,'P1'!$B:$AP,31,FALSE),"")</f>
        <v/>
      </c>
      <c r="AE30" s="239" t="str">
        <f>IFERROR(VLOOKUP(AE28,'P1'!$B:$AP,31,FALSE),"")</f>
        <v/>
      </c>
      <c r="AF30" s="239" t="str">
        <f>IFERROR(VLOOKUP(AF28,'P1'!$B:$AP,31,FALSE),"")</f>
        <v/>
      </c>
      <c r="AG30" s="239" t="str">
        <f>IFERROR(VLOOKUP(AG28,'P1'!$B:$AP,31,FALSE),"")</f>
        <v/>
      </c>
      <c r="AH30" s="239" t="str">
        <f>IFERROR(VLOOKUP(AH28,'P1'!$B:$AP,31,FALSE),"")</f>
        <v/>
      </c>
      <c r="AI30" s="239" t="str">
        <f>IFERROR(VLOOKUP(AI28,'P1'!$B:$AP,31,FALSE),"")</f>
        <v/>
      </c>
      <c r="AJ30" s="239" t="str">
        <f>IFERROR(VLOOKUP(AJ28,'P1'!$B:$AP,31,FALSE),"")</f>
        <v/>
      </c>
      <c r="AK30" s="239" t="str">
        <f>IFERROR(VLOOKUP(AK28,'P1'!$B:$AP,31,FALSE),"")</f>
        <v/>
      </c>
      <c r="AL30" s="239" t="str">
        <f>IFERROR(VLOOKUP(AL28,'P1'!$B:$AP,31,FALSE),"")</f>
        <v/>
      </c>
      <c r="AM30" s="239" t="str">
        <f>IFERROR(VLOOKUP(AM28,'P1'!$B:$AP,31,FALSE),"")</f>
        <v/>
      </c>
      <c r="AN30" s="589"/>
      <c r="AO30" s="565"/>
      <c r="AP30" s="594"/>
      <c r="AQ30" s="595"/>
      <c r="AR30" s="565"/>
      <c r="AS30" s="205"/>
      <c r="AT30" s="206"/>
      <c r="AU30" s="242"/>
      <c r="AV30" s="242"/>
      <c r="AX30" s="242"/>
      <c r="AY30" s="242"/>
    </row>
    <row r="31" spans="1:51" ht="12" customHeight="1">
      <c r="A31" s="566">
        <v>4</v>
      </c>
      <c r="B31" s="569"/>
      <c r="C31" s="572"/>
      <c r="D31" s="575" t="s">
        <v>243</v>
      </c>
      <c r="E31" s="578"/>
      <c r="F31" s="581"/>
      <c r="G31" s="582"/>
      <c r="H31" s="236" t="s">
        <v>368</v>
      </c>
      <c r="I31" s="483"/>
      <c r="J31" s="483"/>
      <c r="K31" s="483"/>
      <c r="L31" s="483"/>
      <c r="M31" s="483"/>
      <c r="N31" s="483"/>
      <c r="O31" s="483"/>
      <c r="P31" s="483"/>
      <c r="Q31" s="483"/>
      <c r="R31" s="483"/>
      <c r="S31" s="483"/>
      <c r="T31" s="483"/>
      <c r="U31" s="483"/>
      <c r="V31" s="483"/>
      <c r="W31" s="483"/>
      <c r="X31" s="483"/>
      <c r="Y31" s="483"/>
      <c r="Z31" s="483"/>
      <c r="AA31" s="483"/>
      <c r="AB31" s="483"/>
      <c r="AC31" s="483"/>
      <c r="AD31" s="483"/>
      <c r="AE31" s="483"/>
      <c r="AF31" s="483"/>
      <c r="AG31" s="483"/>
      <c r="AH31" s="483"/>
      <c r="AI31" s="483"/>
      <c r="AJ31" s="483"/>
      <c r="AK31" s="483"/>
      <c r="AL31" s="483"/>
      <c r="AM31" s="483"/>
      <c r="AN31" s="587">
        <f>+SUM(I32:AM33)</f>
        <v>0</v>
      </c>
      <c r="AO31" s="563">
        <f>IF($AN$4="４週",AN31/4,AN31/(DAY(EOMONTH($I$20,0))/7))</f>
        <v>0</v>
      </c>
      <c r="AP31" s="590"/>
      <c r="AQ31" s="591"/>
      <c r="AR31" s="563" t="str">
        <f>IF(AN20="４週",AU32,AV32)</f>
        <v/>
      </c>
      <c r="AS31" s="211"/>
      <c r="AT31" s="206"/>
      <c r="AU31" s="237" t="s">
        <v>369</v>
      </c>
      <c r="AV31" s="237" t="s">
        <v>370</v>
      </c>
      <c r="AX31" s="237" t="s">
        <v>371</v>
      </c>
      <c r="AY31" s="237" t="s">
        <v>372</v>
      </c>
    </row>
    <row r="32" spans="1:51" ht="12" customHeight="1">
      <c r="A32" s="567"/>
      <c r="B32" s="570"/>
      <c r="C32" s="573"/>
      <c r="D32" s="576"/>
      <c r="E32" s="579"/>
      <c r="F32" s="583"/>
      <c r="G32" s="584"/>
      <c r="H32" s="238" t="s">
        <v>373</v>
      </c>
      <c r="I32" s="239" t="str">
        <f>IFERROR(VLOOKUP(I31,'P1'!$B:$AP,41,FALSE),"")</f>
        <v/>
      </c>
      <c r="J32" s="243" t="str">
        <f>IFERROR(VLOOKUP(J31,'P1'!$B:$AP,41,FALSE),"")</f>
        <v/>
      </c>
      <c r="K32" s="239" t="str">
        <f>IFERROR(VLOOKUP(K31,'P1'!$B:$AP,41,FALSE),"")</f>
        <v/>
      </c>
      <c r="L32" s="239" t="str">
        <f>IFERROR(VLOOKUP(L31,'P1'!$B:$AP,41,FALSE),"")</f>
        <v/>
      </c>
      <c r="M32" s="239" t="str">
        <f>IFERROR(VLOOKUP(M31,'P1'!$B:$AP,41,FALSE),"")</f>
        <v/>
      </c>
      <c r="N32" s="239" t="str">
        <f>IFERROR(VLOOKUP(N31,'P1'!$B:$AP,41,FALSE),"")</f>
        <v/>
      </c>
      <c r="O32" s="239" t="str">
        <f>IFERROR(VLOOKUP(O31,'P1'!$B:$AP,41,FALSE),"")</f>
        <v/>
      </c>
      <c r="P32" s="239" t="str">
        <f>IFERROR(VLOOKUP(P31,'P1'!$B:$AP,41,FALSE),"")</f>
        <v/>
      </c>
      <c r="Q32" s="239" t="str">
        <f>IFERROR(VLOOKUP(Q31,'P1'!$B:$AP,41,FALSE),"")</f>
        <v/>
      </c>
      <c r="R32" s="239" t="str">
        <f>IFERROR(VLOOKUP(R31,'P1'!$B:$AP,41,FALSE),"")</f>
        <v/>
      </c>
      <c r="S32" s="239" t="str">
        <f>IFERROR(VLOOKUP(S31,'P1'!$B:$AP,41,FALSE),"")</f>
        <v/>
      </c>
      <c r="T32" s="239" t="str">
        <f>IFERROR(VLOOKUP(T31,'P1'!$B:$AP,41,FALSE),"")</f>
        <v/>
      </c>
      <c r="U32" s="239" t="str">
        <f>IFERROR(VLOOKUP(U31,'P1'!$B:$AP,41,FALSE),"")</f>
        <v/>
      </c>
      <c r="V32" s="239" t="str">
        <f>IFERROR(VLOOKUP(V31,'P1'!$B:$AP,41,FALSE),"")</f>
        <v/>
      </c>
      <c r="W32" s="239" t="str">
        <f>IFERROR(VLOOKUP(W31,'P1'!$B:$AP,41,FALSE),"")</f>
        <v/>
      </c>
      <c r="X32" s="239" t="str">
        <f>IFERROR(VLOOKUP(X31,'P1'!$B:$AP,41,FALSE),"")</f>
        <v/>
      </c>
      <c r="Y32" s="239" t="str">
        <f>IFERROR(VLOOKUP(Y31,'P1'!$B:$AP,41,FALSE),"")</f>
        <v/>
      </c>
      <c r="Z32" s="239" t="str">
        <f>IFERROR(VLOOKUP(Z31,'P1'!$B:$AP,41,FALSE),"")</f>
        <v/>
      </c>
      <c r="AA32" s="239" t="str">
        <f>IFERROR(VLOOKUP(AA31,'P1'!$B:$AP,41,FALSE),"")</f>
        <v/>
      </c>
      <c r="AB32" s="239" t="str">
        <f>IFERROR(VLOOKUP(AB31,'P1'!$B:$AP,41,FALSE),"")</f>
        <v/>
      </c>
      <c r="AC32" s="239" t="str">
        <f>IFERROR(VLOOKUP(AC31,'P1'!$B:$AP,41,FALSE),"")</f>
        <v/>
      </c>
      <c r="AD32" s="239" t="str">
        <f>IFERROR(VLOOKUP(AD31,'P1'!$B:$AP,41,FALSE),"")</f>
        <v/>
      </c>
      <c r="AE32" s="239" t="str">
        <f>IFERROR(VLOOKUP(AE31,'P1'!$B:$AP,41,FALSE),"")</f>
        <v/>
      </c>
      <c r="AF32" s="239" t="str">
        <f>IFERROR(VLOOKUP(AF31,'P1'!$B:$AP,41,FALSE),"")</f>
        <v/>
      </c>
      <c r="AG32" s="239" t="str">
        <f>IFERROR(VLOOKUP(AG31,'P1'!$B:$AP,41,FALSE),"")</f>
        <v/>
      </c>
      <c r="AH32" s="239" t="str">
        <f>IFERROR(VLOOKUP(AH31,'P1'!$B:$AP,41,FALSE),"")</f>
        <v/>
      </c>
      <c r="AI32" s="239" t="str">
        <f>IFERROR(VLOOKUP(AI31,'P1'!$B:$AP,41,FALSE),"")</f>
        <v/>
      </c>
      <c r="AJ32" s="239" t="str">
        <f>IFERROR(VLOOKUP(AJ31,'P1'!$B:$AP,41,FALSE),"")</f>
        <v/>
      </c>
      <c r="AK32" s="239" t="str">
        <f>IFERROR(VLOOKUP(AK31,'P1'!$B:$AP,41,FALSE),"")</f>
        <v/>
      </c>
      <c r="AL32" s="239" t="str">
        <f>IFERROR(VLOOKUP(AL31,'P1'!$B:$AP,41,FALSE),"")</f>
        <v/>
      </c>
      <c r="AM32" s="239" t="str">
        <f>IFERROR(VLOOKUP(AM31,'P1'!$B:$AP,41,FALSE),"")</f>
        <v/>
      </c>
      <c r="AN32" s="588"/>
      <c r="AO32" s="564"/>
      <c r="AP32" s="592"/>
      <c r="AQ32" s="593"/>
      <c r="AR32" s="564"/>
      <c r="AS32" s="211"/>
      <c r="AT32" s="206"/>
      <c r="AU32" s="240" t="str">
        <f>IFERROR(IF($D31="□",ROUNDDOWN($AO31/$AK$7,1),ROUNDDOWN($AO31/$AK$9,1)),"")</f>
        <v/>
      </c>
      <c r="AV32" s="240" t="str">
        <f>IFERROR(IF($D31="□",ROUNDDOWN($AN31/$AO$7,1),ROUNDDOWN($AN31/$AO$9,1)),"")</f>
        <v/>
      </c>
      <c r="AX32" s="240" t="str">
        <f>IFERROR(IF($D31="□",(VLOOKUP(F31,'[8]ますた君 '!$C:$E,3,FALSE)/($AK$7*4)),(VLOOKUP(F31,'[8]ますた君 '!$C:$E,3,FALSE)/($AK$9*4))),"")</f>
        <v/>
      </c>
      <c r="AY32" s="240" t="str">
        <f>IFERROR(IF($D31="□",(VLOOKUP(F31,'[8]ますた君 '!$C:$E,3,FALSE)/$AO$7),(VLOOKUP(F31,'[8]ますた君 '!$C:$E,3,FALSE)/$AO$9)),"")</f>
        <v/>
      </c>
    </row>
    <row r="33" spans="1:51" ht="12" customHeight="1">
      <c r="A33" s="568"/>
      <c r="B33" s="571"/>
      <c r="C33" s="574"/>
      <c r="D33" s="577"/>
      <c r="E33" s="580"/>
      <c r="F33" s="585"/>
      <c r="G33" s="586"/>
      <c r="H33" s="241" t="s">
        <v>374</v>
      </c>
      <c r="I33" s="239" t="str">
        <f>IFERROR(VLOOKUP(I31,'P1'!$B:$AP,31,FALSE),"")</f>
        <v/>
      </c>
      <c r="J33" s="239" t="str">
        <f>IFERROR(VLOOKUP(J31,'P1'!$B:$AP,31,FALSE),"")</f>
        <v/>
      </c>
      <c r="K33" s="239" t="str">
        <f>IFERROR(VLOOKUP(K31,'P1'!$B:$AP,31,FALSE),"")</f>
        <v/>
      </c>
      <c r="L33" s="239" t="str">
        <f>IFERROR(VLOOKUP(L31,'P1'!$B:$AP,31,FALSE),"")</f>
        <v/>
      </c>
      <c r="M33" s="239" t="str">
        <f>IFERROR(VLOOKUP(M31,'P1'!$B:$AP,31,FALSE),"")</f>
        <v/>
      </c>
      <c r="N33" s="239" t="str">
        <f>IFERROR(VLOOKUP(N31,'P1'!$B:$AP,31,FALSE),"")</f>
        <v/>
      </c>
      <c r="O33" s="239" t="str">
        <f>IFERROR(VLOOKUP(O31,'P1'!$B:$AP,31,FALSE),"")</f>
        <v/>
      </c>
      <c r="P33" s="239" t="str">
        <f>IFERROR(VLOOKUP(P31,'P1'!$B:$AP,31,FALSE),"")</f>
        <v/>
      </c>
      <c r="Q33" s="239" t="str">
        <f>IFERROR(VLOOKUP(Q31,'P1'!$B:$AP,31,FALSE),"")</f>
        <v/>
      </c>
      <c r="R33" s="239" t="str">
        <f>IFERROR(VLOOKUP(R31,'P1'!$B:$AP,31,FALSE),"")</f>
        <v/>
      </c>
      <c r="S33" s="239" t="str">
        <f>IFERROR(VLOOKUP(S31,'P1'!$B:$AP,31,FALSE),"")</f>
        <v/>
      </c>
      <c r="T33" s="239" t="str">
        <f>IFERROR(VLOOKUP(T31,'P1'!$B:$AP,31,FALSE),"")</f>
        <v/>
      </c>
      <c r="U33" s="239" t="str">
        <f>IFERROR(VLOOKUP(U31,'P1'!$B:$AP,31,FALSE),"")</f>
        <v/>
      </c>
      <c r="V33" s="239" t="str">
        <f>IFERROR(VLOOKUP(V31,'P1'!$B:$AP,31,FALSE),"")</f>
        <v/>
      </c>
      <c r="W33" s="239" t="str">
        <f>IFERROR(VLOOKUP(W31,'P1'!$B:$AP,31,FALSE),"")</f>
        <v/>
      </c>
      <c r="X33" s="239" t="str">
        <f>IFERROR(VLOOKUP(X31,'P1'!$B:$AP,31,FALSE),"")</f>
        <v/>
      </c>
      <c r="Y33" s="239" t="str">
        <f>IFERROR(VLOOKUP(Y31,'P1'!$B:$AP,31,FALSE),"")</f>
        <v/>
      </c>
      <c r="Z33" s="239" t="str">
        <f>IFERROR(VLOOKUP(Z31,'P1'!$B:$AP,31,FALSE),"")</f>
        <v/>
      </c>
      <c r="AA33" s="239" t="str">
        <f>IFERROR(VLOOKUP(AA31,'P1'!$B:$AP,31,FALSE),"")</f>
        <v/>
      </c>
      <c r="AB33" s="239" t="str">
        <f>IFERROR(VLOOKUP(AB31,'P1'!$B:$AP,31,FALSE),"")</f>
        <v/>
      </c>
      <c r="AC33" s="239" t="str">
        <f>IFERROR(VLOOKUP(AC31,'P1'!$B:$AP,31,FALSE),"")</f>
        <v/>
      </c>
      <c r="AD33" s="239" t="str">
        <f>IFERROR(VLOOKUP(AD31,'P1'!$B:$AP,31,FALSE),"")</f>
        <v/>
      </c>
      <c r="AE33" s="239" t="str">
        <f>IFERROR(VLOOKUP(AE31,'P1'!$B:$AP,31,FALSE),"")</f>
        <v/>
      </c>
      <c r="AF33" s="239" t="str">
        <f>IFERROR(VLOOKUP(AF31,'P1'!$B:$AP,31,FALSE),"")</f>
        <v/>
      </c>
      <c r="AG33" s="239" t="str">
        <f>IFERROR(VLOOKUP(AG31,'P1'!$B:$AP,31,FALSE),"")</f>
        <v/>
      </c>
      <c r="AH33" s="239" t="str">
        <f>IFERROR(VLOOKUP(AH31,'P1'!$B:$AP,31,FALSE),"")</f>
        <v/>
      </c>
      <c r="AI33" s="239" t="str">
        <f>IFERROR(VLOOKUP(AI31,'P1'!$B:$AP,31,FALSE),"")</f>
        <v/>
      </c>
      <c r="AJ33" s="239" t="str">
        <f>IFERROR(VLOOKUP(AJ31,'P1'!$B:$AP,31,FALSE),"")</f>
        <v/>
      </c>
      <c r="AK33" s="239" t="str">
        <f>IFERROR(VLOOKUP(AK31,'P1'!$B:$AP,31,FALSE),"")</f>
        <v/>
      </c>
      <c r="AL33" s="239" t="str">
        <f>IFERROR(VLOOKUP(AL31,'P1'!$B:$AP,31,FALSE),"")</f>
        <v/>
      </c>
      <c r="AM33" s="239" t="str">
        <f>IFERROR(VLOOKUP(AM31,'P1'!$B:$AP,31,FALSE),"")</f>
        <v/>
      </c>
      <c r="AN33" s="589"/>
      <c r="AO33" s="565"/>
      <c r="AP33" s="594"/>
      <c r="AQ33" s="595"/>
      <c r="AR33" s="565"/>
      <c r="AS33" s="211"/>
      <c r="AT33" s="206"/>
      <c r="AU33" s="242"/>
      <c r="AV33" s="242"/>
      <c r="AX33" s="242"/>
      <c r="AY33" s="242"/>
    </row>
    <row r="34" spans="1:51" ht="12" customHeight="1">
      <c r="A34" s="566">
        <v>5</v>
      </c>
      <c r="B34" s="569"/>
      <c r="C34" s="572"/>
      <c r="D34" s="575" t="s">
        <v>243</v>
      </c>
      <c r="E34" s="578"/>
      <c r="F34" s="581"/>
      <c r="G34" s="582"/>
      <c r="H34" s="236" t="s">
        <v>368</v>
      </c>
      <c r="I34" s="483"/>
      <c r="J34" s="483"/>
      <c r="K34" s="483"/>
      <c r="L34" s="483"/>
      <c r="M34" s="483"/>
      <c r="N34" s="483"/>
      <c r="O34" s="483"/>
      <c r="P34" s="483"/>
      <c r="Q34" s="483"/>
      <c r="R34" s="483"/>
      <c r="S34" s="483"/>
      <c r="T34" s="483"/>
      <c r="U34" s="483"/>
      <c r="V34" s="483"/>
      <c r="W34" s="483"/>
      <c r="X34" s="483"/>
      <c r="Y34" s="483"/>
      <c r="Z34" s="483"/>
      <c r="AA34" s="483"/>
      <c r="AB34" s="483"/>
      <c r="AC34" s="483"/>
      <c r="AD34" s="483"/>
      <c r="AE34" s="483"/>
      <c r="AF34" s="483"/>
      <c r="AG34" s="483"/>
      <c r="AH34" s="483"/>
      <c r="AI34" s="483"/>
      <c r="AJ34" s="483"/>
      <c r="AK34" s="483"/>
      <c r="AL34" s="483"/>
      <c r="AM34" s="483"/>
      <c r="AN34" s="587">
        <f>+SUM(I35:AM36)</f>
        <v>0</v>
      </c>
      <c r="AO34" s="563">
        <f>IF($AN$4="４週",AN34/4,AN34/(DAY(EOMONTH($I$20,0))/7))</f>
        <v>0</v>
      </c>
      <c r="AP34" s="590"/>
      <c r="AQ34" s="591"/>
      <c r="AR34" s="563" t="str">
        <f>IF(AN23="４週",AU35,AV35)</f>
        <v/>
      </c>
      <c r="AS34" s="211"/>
      <c r="AT34" s="206"/>
      <c r="AU34" s="237" t="s">
        <v>369</v>
      </c>
      <c r="AV34" s="237" t="s">
        <v>370</v>
      </c>
      <c r="AX34" s="237" t="s">
        <v>371</v>
      </c>
      <c r="AY34" s="237" t="s">
        <v>372</v>
      </c>
    </row>
    <row r="35" spans="1:51" ht="12" customHeight="1">
      <c r="A35" s="567"/>
      <c r="B35" s="570"/>
      <c r="C35" s="573"/>
      <c r="D35" s="576"/>
      <c r="E35" s="579"/>
      <c r="F35" s="583"/>
      <c r="G35" s="584"/>
      <c r="H35" s="238" t="s">
        <v>373</v>
      </c>
      <c r="I35" s="239" t="str">
        <f>IFERROR(VLOOKUP(I34,'P1'!$B:$AP,41,FALSE),"")</f>
        <v/>
      </c>
      <c r="J35" s="239" t="str">
        <f>IFERROR(VLOOKUP(J34,'P1'!$B:$AP,41,FALSE),"")</f>
        <v/>
      </c>
      <c r="K35" s="239" t="str">
        <f>IFERROR(VLOOKUP(K34,'P1'!$B:$AP,41,FALSE),"")</f>
        <v/>
      </c>
      <c r="L35" s="239" t="str">
        <f>IFERROR(VLOOKUP(L34,'P1'!$B:$AP,41,FALSE),"")</f>
        <v/>
      </c>
      <c r="M35" s="239" t="str">
        <f>IFERROR(VLOOKUP(M34,'P1'!$B:$AP,41,FALSE),"")</f>
        <v/>
      </c>
      <c r="N35" s="239" t="str">
        <f>IFERROR(VLOOKUP(N34,'P1'!$B:$AP,41,FALSE),"")</f>
        <v/>
      </c>
      <c r="O35" s="239" t="str">
        <f>IFERROR(VLOOKUP(O34,'P1'!$B:$AP,41,FALSE),"")</f>
        <v/>
      </c>
      <c r="P35" s="239" t="str">
        <f>IFERROR(VLOOKUP(P34,'P1'!$B:$AP,41,FALSE),"")</f>
        <v/>
      </c>
      <c r="Q35" s="239" t="str">
        <f>IFERROR(VLOOKUP(Q34,'P1'!$B:$AP,41,FALSE),"")</f>
        <v/>
      </c>
      <c r="R35" s="239" t="str">
        <f>IFERROR(VLOOKUP(R34,'P1'!$B:$AP,41,FALSE),"")</f>
        <v/>
      </c>
      <c r="S35" s="239" t="str">
        <f>IFERROR(VLOOKUP(S34,'P1'!$B:$AP,41,FALSE),"")</f>
        <v/>
      </c>
      <c r="T35" s="239" t="str">
        <f>IFERROR(VLOOKUP(T34,'P1'!$B:$AP,41,FALSE),"")</f>
        <v/>
      </c>
      <c r="U35" s="239" t="str">
        <f>IFERROR(VLOOKUP(U34,'P1'!$B:$AP,41,FALSE),"")</f>
        <v/>
      </c>
      <c r="V35" s="239" t="str">
        <f>IFERROR(VLOOKUP(V34,'P1'!$B:$AP,41,FALSE),"")</f>
        <v/>
      </c>
      <c r="W35" s="239" t="str">
        <f>IFERROR(VLOOKUP(W34,'P1'!$B:$AP,41,FALSE),"")</f>
        <v/>
      </c>
      <c r="X35" s="239" t="str">
        <f>IFERROR(VLOOKUP(X34,'P1'!$B:$AP,41,FALSE),"")</f>
        <v/>
      </c>
      <c r="Y35" s="239" t="str">
        <f>IFERROR(VLOOKUP(Y34,'P1'!$B:$AP,41,FALSE),"")</f>
        <v/>
      </c>
      <c r="Z35" s="239" t="str">
        <f>IFERROR(VLOOKUP(Z34,'P1'!$B:$AP,41,FALSE),"")</f>
        <v/>
      </c>
      <c r="AA35" s="239" t="str">
        <f>IFERROR(VLOOKUP(AA34,'P1'!$B:$AP,41,FALSE),"")</f>
        <v/>
      </c>
      <c r="AB35" s="239" t="str">
        <f>IFERROR(VLOOKUP(AB34,'P1'!$B:$AP,41,FALSE),"")</f>
        <v/>
      </c>
      <c r="AC35" s="239" t="str">
        <f>IFERROR(VLOOKUP(AC34,'P1'!$B:$AP,41,FALSE),"")</f>
        <v/>
      </c>
      <c r="AD35" s="239" t="str">
        <f>IFERROR(VLOOKUP(AD34,'P1'!$B:$AP,41,FALSE),"")</f>
        <v/>
      </c>
      <c r="AE35" s="239" t="str">
        <f>IFERROR(VLOOKUP(AE34,'P1'!$B:$AP,41,FALSE),"")</f>
        <v/>
      </c>
      <c r="AF35" s="239" t="str">
        <f>IFERROR(VLOOKUP(AF34,'P1'!$B:$AP,41,FALSE),"")</f>
        <v/>
      </c>
      <c r="AG35" s="239" t="str">
        <f>IFERROR(VLOOKUP(AG34,'P1'!$B:$AP,41,FALSE),"")</f>
        <v/>
      </c>
      <c r="AH35" s="239" t="str">
        <f>IFERROR(VLOOKUP(AH34,'P1'!$B:$AP,41,FALSE),"")</f>
        <v/>
      </c>
      <c r="AI35" s="239" t="str">
        <f>IFERROR(VLOOKUP(AI34,'P1'!$B:$AP,41,FALSE),"")</f>
        <v/>
      </c>
      <c r="AJ35" s="239" t="str">
        <f>IFERROR(VLOOKUP(AJ34,'P1'!$B:$AP,41,FALSE),"")</f>
        <v/>
      </c>
      <c r="AK35" s="239" t="str">
        <f>IFERROR(VLOOKUP(AK34,'P1'!$B:$AP,41,FALSE),"")</f>
        <v/>
      </c>
      <c r="AL35" s="239" t="str">
        <f>IFERROR(VLOOKUP(AL34,'P1'!$B:$AP,41,FALSE),"")</f>
        <v/>
      </c>
      <c r="AM35" s="239" t="str">
        <f>IFERROR(VLOOKUP(AM34,'P1'!$B:$AP,41,FALSE),"")</f>
        <v/>
      </c>
      <c r="AN35" s="588"/>
      <c r="AO35" s="564"/>
      <c r="AP35" s="592"/>
      <c r="AQ35" s="593"/>
      <c r="AR35" s="564"/>
      <c r="AS35" s="211"/>
      <c r="AT35" s="206"/>
      <c r="AU35" s="240" t="str">
        <f>IFERROR(IF($D34="□",ROUNDDOWN($AO34/$AK$7,1),ROUNDDOWN($AO34/$AK$9,1)),"")</f>
        <v/>
      </c>
      <c r="AV35" s="240" t="str">
        <f>IFERROR(IF($D34="□",ROUNDDOWN($AN34/$AO$7,1),ROUNDDOWN($AN34/$AO$9,1)),"")</f>
        <v/>
      </c>
      <c r="AX35" s="240" t="str">
        <f>IFERROR(IF($D34="□",(VLOOKUP(F34,'[8]ますた君 '!$C:$E,3,FALSE)/($AK$7*4)),(VLOOKUP(F34,'[8]ますた君 '!$C:$E,3,FALSE)/($AK$9*4))),"")</f>
        <v/>
      </c>
      <c r="AY35" s="240" t="str">
        <f>IFERROR(IF($D34="□",(VLOOKUP(F34,'[8]ますた君 '!$C:$E,3,FALSE)/$AO$7),(VLOOKUP(F34,'[8]ますた君 '!$C:$E,3,FALSE)/$AO$9)),"")</f>
        <v/>
      </c>
    </row>
    <row r="36" spans="1:51" ht="12" customHeight="1">
      <c r="A36" s="568"/>
      <c r="B36" s="571"/>
      <c r="C36" s="574"/>
      <c r="D36" s="577"/>
      <c r="E36" s="580"/>
      <c r="F36" s="585"/>
      <c r="G36" s="586"/>
      <c r="H36" s="241" t="s">
        <v>374</v>
      </c>
      <c r="I36" s="239" t="str">
        <f>IFERROR(VLOOKUP(I34,'P1'!$B:$AP,31,FALSE),"")</f>
        <v/>
      </c>
      <c r="J36" s="239" t="str">
        <f>IFERROR(VLOOKUP(J34,'P1'!$B:$AP,31,FALSE),"")</f>
        <v/>
      </c>
      <c r="K36" s="239" t="str">
        <f>IFERROR(VLOOKUP(K34,'P1'!$B:$AP,31,FALSE),"")</f>
        <v/>
      </c>
      <c r="L36" s="239" t="str">
        <f>IFERROR(VLOOKUP(L34,'P1'!$B:$AP,31,FALSE),"")</f>
        <v/>
      </c>
      <c r="M36" s="239" t="str">
        <f>IFERROR(VLOOKUP(M34,'P1'!$B:$AP,31,FALSE),"")</f>
        <v/>
      </c>
      <c r="N36" s="239" t="str">
        <f>IFERROR(VLOOKUP(N34,'P1'!$B:$AP,31,FALSE),"")</f>
        <v/>
      </c>
      <c r="O36" s="239" t="str">
        <f>IFERROR(VLOOKUP(O34,'P1'!$B:$AP,31,FALSE),"")</f>
        <v/>
      </c>
      <c r="P36" s="239" t="str">
        <f>IFERROR(VLOOKUP(P34,'P1'!$B:$AP,31,FALSE),"")</f>
        <v/>
      </c>
      <c r="Q36" s="239" t="str">
        <f>IFERROR(VLOOKUP(Q34,'P1'!$B:$AP,31,FALSE),"")</f>
        <v/>
      </c>
      <c r="R36" s="239" t="str">
        <f>IFERROR(VLOOKUP(R34,'P1'!$B:$AP,31,FALSE),"")</f>
        <v/>
      </c>
      <c r="S36" s="239" t="str">
        <f>IFERROR(VLOOKUP(S34,'P1'!$B:$AP,31,FALSE),"")</f>
        <v/>
      </c>
      <c r="T36" s="239" t="str">
        <f>IFERROR(VLOOKUP(T34,'P1'!$B:$AP,31,FALSE),"")</f>
        <v/>
      </c>
      <c r="U36" s="239" t="str">
        <f>IFERROR(VLOOKUP(U34,'P1'!$B:$AP,31,FALSE),"")</f>
        <v/>
      </c>
      <c r="V36" s="239" t="str">
        <f>IFERROR(VLOOKUP(V34,'P1'!$B:$AP,31,FALSE),"")</f>
        <v/>
      </c>
      <c r="W36" s="239" t="str">
        <f>IFERROR(VLOOKUP(W34,'P1'!$B:$AP,31,FALSE),"")</f>
        <v/>
      </c>
      <c r="X36" s="239" t="str">
        <f>IFERROR(VLOOKUP(X34,'P1'!$B:$AP,31,FALSE),"")</f>
        <v/>
      </c>
      <c r="Y36" s="239" t="str">
        <f>IFERROR(VLOOKUP(Y34,'P1'!$B:$AP,31,FALSE),"")</f>
        <v/>
      </c>
      <c r="Z36" s="239" t="str">
        <f>IFERROR(VLOOKUP(Z34,'P1'!$B:$AP,31,FALSE),"")</f>
        <v/>
      </c>
      <c r="AA36" s="239" t="str">
        <f>IFERROR(VLOOKUP(AA34,'P1'!$B:$AP,31,FALSE),"")</f>
        <v/>
      </c>
      <c r="AB36" s="239" t="str">
        <f>IFERROR(VLOOKUP(AB34,'P1'!$B:$AP,31,FALSE),"")</f>
        <v/>
      </c>
      <c r="AC36" s="239" t="str">
        <f>IFERROR(VLOOKUP(AC34,'P1'!$B:$AP,31,FALSE),"")</f>
        <v/>
      </c>
      <c r="AD36" s="239" t="str">
        <f>IFERROR(VLOOKUP(AD34,'P1'!$B:$AP,31,FALSE),"")</f>
        <v/>
      </c>
      <c r="AE36" s="239" t="str">
        <f>IFERROR(VLOOKUP(AE34,'P1'!$B:$AP,31,FALSE),"")</f>
        <v/>
      </c>
      <c r="AF36" s="239" t="str">
        <f>IFERROR(VLOOKUP(AF34,'P1'!$B:$AP,31,FALSE),"")</f>
        <v/>
      </c>
      <c r="AG36" s="239" t="str">
        <f>IFERROR(VLOOKUP(AG34,'P1'!$B:$AP,31,FALSE),"")</f>
        <v/>
      </c>
      <c r="AH36" s="239" t="str">
        <f>IFERROR(VLOOKUP(AH34,'P1'!$B:$AP,31,FALSE),"")</f>
        <v/>
      </c>
      <c r="AI36" s="239" t="str">
        <f>IFERROR(VLOOKUP(AI34,'P1'!$B:$AP,31,FALSE),"")</f>
        <v/>
      </c>
      <c r="AJ36" s="239" t="str">
        <f>IFERROR(VLOOKUP(AJ34,'P1'!$B:$AP,31,FALSE),"")</f>
        <v/>
      </c>
      <c r="AK36" s="239" t="str">
        <f>IFERROR(VLOOKUP(AK34,'P1'!$B:$AP,31,FALSE),"")</f>
        <v/>
      </c>
      <c r="AL36" s="239" t="str">
        <f>IFERROR(VLOOKUP(AL34,'P1'!$B:$AP,31,FALSE),"")</f>
        <v/>
      </c>
      <c r="AM36" s="239" t="str">
        <f>IFERROR(VLOOKUP(AM34,'P1'!$B:$AP,31,FALSE),"")</f>
        <v/>
      </c>
      <c r="AN36" s="589"/>
      <c r="AO36" s="565"/>
      <c r="AP36" s="594"/>
      <c r="AQ36" s="595"/>
      <c r="AR36" s="565"/>
      <c r="AS36" s="211"/>
      <c r="AT36" s="206"/>
      <c r="AU36" s="242"/>
      <c r="AV36" s="242"/>
      <c r="AX36" s="242"/>
      <c r="AY36" s="242"/>
    </row>
    <row r="37" spans="1:51" ht="12" customHeight="1">
      <c r="A37" s="566">
        <v>6</v>
      </c>
      <c r="B37" s="569"/>
      <c r="C37" s="572"/>
      <c r="D37" s="575" t="s">
        <v>243</v>
      </c>
      <c r="E37" s="578"/>
      <c r="F37" s="581"/>
      <c r="G37" s="582"/>
      <c r="H37" s="236" t="s">
        <v>368</v>
      </c>
      <c r="I37" s="483"/>
      <c r="J37" s="483"/>
      <c r="K37" s="483"/>
      <c r="L37" s="483"/>
      <c r="M37" s="483"/>
      <c r="N37" s="483"/>
      <c r="O37" s="483"/>
      <c r="P37" s="483"/>
      <c r="Q37" s="483"/>
      <c r="R37" s="483"/>
      <c r="S37" s="483"/>
      <c r="T37" s="483"/>
      <c r="U37" s="483"/>
      <c r="V37" s="483"/>
      <c r="W37" s="483"/>
      <c r="X37" s="483"/>
      <c r="Y37" s="483"/>
      <c r="Z37" s="483"/>
      <c r="AA37" s="483"/>
      <c r="AB37" s="483"/>
      <c r="AC37" s="483"/>
      <c r="AD37" s="483"/>
      <c r="AE37" s="483"/>
      <c r="AF37" s="483"/>
      <c r="AG37" s="483"/>
      <c r="AH37" s="483"/>
      <c r="AI37" s="483"/>
      <c r="AJ37" s="483"/>
      <c r="AK37" s="483"/>
      <c r="AL37" s="483"/>
      <c r="AM37" s="483"/>
      <c r="AN37" s="587">
        <f>+SUM(I38:AM39)</f>
        <v>0</v>
      </c>
      <c r="AO37" s="563">
        <f>IF($AN$4="４週",AN37/4,AN37/(DAY(EOMONTH($I$20,0))/7))</f>
        <v>0</v>
      </c>
      <c r="AP37" s="590"/>
      <c r="AQ37" s="591"/>
      <c r="AR37" s="563" t="str">
        <f>IF(AN26="４週",AU38,AV38)</f>
        <v/>
      </c>
      <c r="AS37" s="211"/>
      <c r="AT37" s="206"/>
      <c r="AU37" s="237" t="s">
        <v>369</v>
      </c>
      <c r="AV37" s="237" t="s">
        <v>370</v>
      </c>
      <c r="AX37" s="237" t="s">
        <v>371</v>
      </c>
      <c r="AY37" s="237" t="s">
        <v>372</v>
      </c>
    </row>
    <row r="38" spans="1:51" ht="12" customHeight="1">
      <c r="A38" s="567"/>
      <c r="B38" s="570"/>
      <c r="C38" s="573"/>
      <c r="D38" s="576"/>
      <c r="E38" s="579"/>
      <c r="F38" s="583"/>
      <c r="G38" s="584"/>
      <c r="H38" s="238" t="s">
        <v>373</v>
      </c>
      <c r="I38" s="239" t="str">
        <f>IFERROR(VLOOKUP(I37,'P1'!$B:$AP,41,FALSE),"")</f>
        <v/>
      </c>
      <c r="J38" s="239" t="str">
        <f>IFERROR(VLOOKUP(J37,'P1'!$B:$AP,41,FALSE),"")</f>
        <v/>
      </c>
      <c r="K38" s="239" t="str">
        <f>IFERROR(VLOOKUP(K37,'P1'!$B:$AP,41,FALSE),"")</f>
        <v/>
      </c>
      <c r="L38" s="239" t="str">
        <f>IFERROR(VLOOKUP(L37,'P1'!$B:$AP,41,FALSE),"")</f>
        <v/>
      </c>
      <c r="M38" s="239" t="str">
        <f>IFERROR(VLOOKUP(M37,'P1'!$B:$AP,41,FALSE),"")</f>
        <v/>
      </c>
      <c r="N38" s="239" t="str">
        <f>IFERROR(VLOOKUP(N37,'P1'!$B:$AP,41,FALSE),"")</f>
        <v/>
      </c>
      <c r="O38" s="239" t="str">
        <f>IFERROR(VLOOKUP(O37,'P1'!$B:$AP,41,FALSE),"")</f>
        <v/>
      </c>
      <c r="P38" s="239" t="str">
        <f>IFERROR(VLOOKUP(P37,'P1'!$B:$AP,41,FALSE),"")</f>
        <v/>
      </c>
      <c r="Q38" s="239" t="str">
        <f>IFERROR(VLOOKUP(Q37,'P1'!$B:$AP,41,FALSE),"")</f>
        <v/>
      </c>
      <c r="R38" s="239" t="str">
        <f>IFERROR(VLOOKUP(R37,'P1'!$B:$AP,41,FALSE),"")</f>
        <v/>
      </c>
      <c r="S38" s="239" t="str">
        <f>IFERROR(VLOOKUP(S37,'P1'!$B:$AP,41,FALSE),"")</f>
        <v/>
      </c>
      <c r="T38" s="239" t="str">
        <f>IFERROR(VLOOKUP(T37,'P1'!$B:$AP,41,FALSE),"")</f>
        <v/>
      </c>
      <c r="U38" s="239" t="str">
        <f>IFERROR(VLOOKUP(U37,'P1'!$B:$AP,41,FALSE),"")</f>
        <v/>
      </c>
      <c r="V38" s="239" t="str">
        <f>IFERROR(VLOOKUP(V37,'P1'!$B:$AP,41,FALSE),"")</f>
        <v/>
      </c>
      <c r="W38" s="239" t="str">
        <f>IFERROR(VLOOKUP(W37,'P1'!$B:$AP,41,FALSE),"")</f>
        <v/>
      </c>
      <c r="X38" s="239" t="str">
        <f>IFERROR(VLOOKUP(X37,'P1'!$B:$AP,41,FALSE),"")</f>
        <v/>
      </c>
      <c r="Y38" s="239" t="str">
        <f>IFERROR(VLOOKUP(Y37,'P1'!$B:$AP,41,FALSE),"")</f>
        <v/>
      </c>
      <c r="Z38" s="239" t="str">
        <f>IFERROR(VLOOKUP(Z37,'P1'!$B:$AP,41,FALSE),"")</f>
        <v/>
      </c>
      <c r="AA38" s="239" t="str">
        <f>IFERROR(VLOOKUP(AA37,'P1'!$B:$AP,41,FALSE),"")</f>
        <v/>
      </c>
      <c r="AB38" s="239" t="str">
        <f>IFERROR(VLOOKUP(AB37,'P1'!$B:$AP,41,FALSE),"")</f>
        <v/>
      </c>
      <c r="AC38" s="239" t="str">
        <f>IFERROR(VLOOKUP(AC37,'P1'!$B:$AP,41,FALSE),"")</f>
        <v/>
      </c>
      <c r="AD38" s="239" t="str">
        <f>IFERROR(VLOOKUP(AD37,'P1'!$B:$AP,41,FALSE),"")</f>
        <v/>
      </c>
      <c r="AE38" s="239" t="str">
        <f>IFERROR(VLOOKUP(AE37,'P1'!$B:$AP,41,FALSE),"")</f>
        <v/>
      </c>
      <c r="AF38" s="239" t="str">
        <f>IFERROR(VLOOKUP(AF37,'P1'!$B:$AP,41,FALSE),"")</f>
        <v/>
      </c>
      <c r="AG38" s="239" t="str">
        <f>IFERROR(VLOOKUP(AG37,'P1'!$B:$AP,41,FALSE),"")</f>
        <v/>
      </c>
      <c r="AH38" s="239" t="str">
        <f>IFERROR(VLOOKUP(AH37,'P1'!$B:$AP,41,FALSE),"")</f>
        <v/>
      </c>
      <c r="AI38" s="239" t="str">
        <f>IFERROR(VLOOKUP(AI37,'P1'!$B:$AP,41,FALSE),"")</f>
        <v/>
      </c>
      <c r="AJ38" s="239" t="str">
        <f>IFERROR(VLOOKUP(AJ37,'P1'!$B:$AP,41,FALSE),"")</f>
        <v/>
      </c>
      <c r="AK38" s="239" t="str">
        <f>IFERROR(VLOOKUP(AK37,'P1'!$B:$AP,41,FALSE),"")</f>
        <v/>
      </c>
      <c r="AL38" s="239" t="str">
        <f>IFERROR(VLOOKUP(AL37,'P1'!$B:$AP,41,FALSE),"")</f>
        <v/>
      </c>
      <c r="AM38" s="239" t="str">
        <f>IFERROR(VLOOKUP(AM37,'P1'!$B:$AP,41,FALSE),"")</f>
        <v/>
      </c>
      <c r="AN38" s="588"/>
      <c r="AO38" s="564"/>
      <c r="AP38" s="592"/>
      <c r="AQ38" s="593"/>
      <c r="AR38" s="564"/>
      <c r="AS38" s="211"/>
      <c r="AT38" s="206"/>
      <c r="AU38" s="240" t="str">
        <f>IFERROR(IF($D37="□",ROUNDDOWN($AO37/$AK$7,1),ROUNDDOWN($AO37/$AK$9,1)),"")</f>
        <v/>
      </c>
      <c r="AV38" s="240" t="str">
        <f>IFERROR(IF($D37="□",ROUNDDOWN($AN37/$AO$7,1),ROUNDDOWN($AN37/$AO$9,1)),"")</f>
        <v/>
      </c>
      <c r="AX38" s="240" t="str">
        <f>IFERROR(IF($D37="□",(VLOOKUP(F37,'[8]ますた君 '!$C:$E,3,FALSE)/($AK$7*4)),(VLOOKUP(F37,'[8]ますた君 '!$C:$E,3,FALSE)/($AK$9*4))),"")</f>
        <v/>
      </c>
      <c r="AY38" s="240" t="str">
        <f>IFERROR(IF($D37="□",(VLOOKUP(F37,'[8]ますた君 '!$C:$E,3,FALSE)/$AO$7),(VLOOKUP(F37,'[8]ますた君 '!$C:$E,3,FALSE)/$AO$9)),"")</f>
        <v/>
      </c>
    </row>
    <row r="39" spans="1:51" ht="12" customHeight="1">
      <c r="A39" s="568"/>
      <c r="B39" s="571"/>
      <c r="C39" s="574"/>
      <c r="D39" s="577"/>
      <c r="E39" s="580"/>
      <c r="F39" s="585"/>
      <c r="G39" s="586"/>
      <c r="H39" s="241" t="s">
        <v>374</v>
      </c>
      <c r="I39" s="239" t="str">
        <f>IFERROR(VLOOKUP(I37,'P1'!$B:$AP,31,FALSE),"")</f>
        <v/>
      </c>
      <c r="J39" s="239" t="str">
        <f>IFERROR(VLOOKUP(J37,'P1'!$B:$AP,31,FALSE),"")</f>
        <v/>
      </c>
      <c r="K39" s="239" t="str">
        <f>IFERROR(VLOOKUP(K37,'P1'!$B:$AP,31,FALSE),"")</f>
        <v/>
      </c>
      <c r="L39" s="239" t="str">
        <f>IFERROR(VLOOKUP(L37,'P1'!$B:$AP,31,FALSE),"")</f>
        <v/>
      </c>
      <c r="M39" s="239" t="str">
        <f>IFERROR(VLOOKUP(M37,'P1'!$B:$AP,31,FALSE),"")</f>
        <v/>
      </c>
      <c r="N39" s="239" t="str">
        <f>IFERROR(VLOOKUP(N37,'P1'!$B:$AP,31,FALSE),"")</f>
        <v/>
      </c>
      <c r="O39" s="239" t="str">
        <f>IFERROR(VLOOKUP(O37,'P1'!$B:$AP,31,FALSE),"")</f>
        <v/>
      </c>
      <c r="P39" s="239" t="str">
        <f>IFERROR(VLOOKUP(P37,'P1'!$B:$AP,31,FALSE),"")</f>
        <v/>
      </c>
      <c r="Q39" s="239" t="str">
        <f>IFERROR(VLOOKUP(Q37,'P1'!$B:$AP,31,FALSE),"")</f>
        <v/>
      </c>
      <c r="R39" s="239" t="str">
        <f>IFERROR(VLOOKUP(R37,'P1'!$B:$AP,31,FALSE),"")</f>
        <v/>
      </c>
      <c r="S39" s="239" t="str">
        <f>IFERROR(VLOOKUP(S37,'P1'!$B:$AP,31,FALSE),"")</f>
        <v/>
      </c>
      <c r="T39" s="239" t="str">
        <f>IFERROR(VLOOKUP(T37,'P1'!$B:$AP,31,FALSE),"")</f>
        <v/>
      </c>
      <c r="U39" s="239" t="str">
        <f>IFERROR(VLOOKUP(U37,'P1'!$B:$AP,31,FALSE),"")</f>
        <v/>
      </c>
      <c r="V39" s="239" t="str">
        <f>IFERROR(VLOOKUP(V37,'P1'!$B:$AP,31,FALSE),"")</f>
        <v/>
      </c>
      <c r="W39" s="239" t="str">
        <f>IFERROR(VLOOKUP(W37,'P1'!$B:$AP,31,FALSE),"")</f>
        <v/>
      </c>
      <c r="X39" s="239" t="str">
        <f>IFERROR(VLOOKUP(X37,'P1'!$B:$AP,31,FALSE),"")</f>
        <v/>
      </c>
      <c r="Y39" s="239" t="str">
        <f>IFERROR(VLOOKUP(Y37,'P1'!$B:$AP,31,FALSE),"")</f>
        <v/>
      </c>
      <c r="Z39" s="239" t="str">
        <f>IFERROR(VLOOKUP(Z37,'P1'!$B:$AP,31,FALSE),"")</f>
        <v/>
      </c>
      <c r="AA39" s="239" t="str">
        <f>IFERROR(VLOOKUP(AA37,'P1'!$B:$AP,31,FALSE),"")</f>
        <v/>
      </c>
      <c r="AB39" s="239" t="str">
        <f>IFERROR(VLOOKUP(AB37,'P1'!$B:$AP,31,FALSE),"")</f>
        <v/>
      </c>
      <c r="AC39" s="239" t="str">
        <f>IFERROR(VLOOKUP(AC37,'P1'!$B:$AP,31,FALSE),"")</f>
        <v/>
      </c>
      <c r="AD39" s="239" t="str">
        <f>IFERROR(VLOOKUP(AD37,'P1'!$B:$AP,31,FALSE),"")</f>
        <v/>
      </c>
      <c r="AE39" s="239" t="str">
        <f>IFERROR(VLOOKUP(AE37,'P1'!$B:$AP,31,FALSE),"")</f>
        <v/>
      </c>
      <c r="AF39" s="239" t="str">
        <f>IFERROR(VLOOKUP(AF37,'P1'!$B:$AP,31,FALSE),"")</f>
        <v/>
      </c>
      <c r="AG39" s="239" t="str">
        <f>IFERROR(VLOOKUP(AG37,'P1'!$B:$AP,31,FALSE),"")</f>
        <v/>
      </c>
      <c r="AH39" s="239" t="str">
        <f>IFERROR(VLOOKUP(AH37,'P1'!$B:$AP,31,FALSE),"")</f>
        <v/>
      </c>
      <c r="AI39" s="239" t="str">
        <f>IFERROR(VLOOKUP(AI37,'P1'!$B:$AP,31,FALSE),"")</f>
        <v/>
      </c>
      <c r="AJ39" s="239" t="str">
        <f>IFERROR(VLOOKUP(AJ37,'P1'!$B:$AP,31,FALSE),"")</f>
        <v/>
      </c>
      <c r="AK39" s="239" t="str">
        <f>IFERROR(VLOOKUP(AK37,'P1'!$B:$AP,31,FALSE),"")</f>
        <v/>
      </c>
      <c r="AL39" s="239" t="str">
        <f>IFERROR(VLOOKUP(AL37,'P1'!$B:$AP,31,FALSE),"")</f>
        <v/>
      </c>
      <c r="AM39" s="239" t="str">
        <f>IFERROR(VLOOKUP(AM37,'P1'!$B:$AP,31,FALSE),"")</f>
        <v/>
      </c>
      <c r="AN39" s="589"/>
      <c r="AO39" s="565"/>
      <c r="AP39" s="594"/>
      <c r="AQ39" s="595"/>
      <c r="AR39" s="565"/>
      <c r="AS39" s="211"/>
      <c r="AT39" s="206"/>
      <c r="AU39" s="242"/>
      <c r="AV39" s="242"/>
      <c r="AX39" s="242"/>
      <c r="AY39" s="242"/>
    </row>
    <row r="40" spans="1:51" ht="12" customHeight="1">
      <c r="A40" s="566">
        <v>7</v>
      </c>
      <c r="B40" s="569"/>
      <c r="C40" s="572"/>
      <c r="D40" s="575" t="s">
        <v>243</v>
      </c>
      <c r="E40" s="578"/>
      <c r="F40" s="581"/>
      <c r="G40" s="582"/>
      <c r="H40" s="236" t="s">
        <v>368</v>
      </c>
      <c r="I40" s="483"/>
      <c r="J40" s="483"/>
      <c r="K40" s="483"/>
      <c r="L40" s="483"/>
      <c r="M40" s="483"/>
      <c r="N40" s="483"/>
      <c r="O40" s="483"/>
      <c r="P40" s="483"/>
      <c r="Q40" s="483"/>
      <c r="R40" s="483"/>
      <c r="S40" s="483"/>
      <c r="T40" s="483"/>
      <c r="U40" s="483"/>
      <c r="V40" s="483"/>
      <c r="W40" s="483"/>
      <c r="X40" s="483"/>
      <c r="Y40" s="483"/>
      <c r="Z40" s="483"/>
      <c r="AA40" s="483"/>
      <c r="AB40" s="483"/>
      <c r="AC40" s="483"/>
      <c r="AD40" s="483"/>
      <c r="AE40" s="483"/>
      <c r="AF40" s="483"/>
      <c r="AG40" s="483"/>
      <c r="AH40" s="483"/>
      <c r="AI40" s="483"/>
      <c r="AJ40" s="483"/>
      <c r="AK40" s="483"/>
      <c r="AL40" s="483"/>
      <c r="AM40" s="483"/>
      <c r="AN40" s="587">
        <f>+SUM(I41:AM42)</f>
        <v>0</v>
      </c>
      <c r="AO40" s="563">
        <f>IF($AN$4="４週",AN40/4,AN40/(DAY(EOMONTH($I$20,0))/7))</f>
        <v>0</v>
      </c>
      <c r="AP40" s="590"/>
      <c r="AQ40" s="591"/>
      <c r="AR40" s="563" t="str">
        <f>IF(AN29="４週",AU41,AV41)</f>
        <v/>
      </c>
      <c r="AS40" s="211"/>
      <c r="AT40" s="206"/>
      <c r="AU40" s="237" t="s">
        <v>369</v>
      </c>
      <c r="AV40" s="237" t="s">
        <v>370</v>
      </c>
      <c r="AX40" s="237" t="s">
        <v>371</v>
      </c>
      <c r="AY40" s="237" t="s">
        <v>372</v>
      </c>
    </row>
    <row r="41" spans="1:51" ht="12" customHeight="1">
      <c r="A41" s="567"/>
      <c r="B41" s="570"/>
      <c r="C41" s="573"/>
      <c r="D41" s="576"/>
      <c r="E41" s="579"/>
      <c r="F41" s="583"/>
      <c r="G41" s="584"/>
      <c r="H41" s="238" t="s">
        <v>373</v>
      </c>
      <c r="I41" s="239" t="str">
        <f>IFERROR(VLOOKUP(I40,'P1'!$B:$AP,41,FALSE),"")</f>
        <v/>
      </c>
      <c r="J41" s="239" t="str">
        <f>IFERROR(VLOOKUP(J40,'P1'!$B:$AP,41,FALSE),"")</f>
        <v/>
      </c>
      <c r="K41" s="239" t="str">
        <f>IFERROR(VLOOKUP(K40,'P1'!$B:$AP,41,FALSE),"")</f>
        <v/>
      </c>
      <c r="L41" s="239" t="str">
        <f>IFERROR(VLOOKUP(L40,'P1'!$B:$AP,41,FALSE),"")</f>
        <v/>
      </c>
      <c r="M41" s="239" t="str">
        <f>IFERROR(VLOOKUP(M40,'P1'!$B:$AP,41,FALSE),"")</f>
        <v/>
      </c>
      <c r="N41" s="239" t="str">
        <f>IFERROR(VLOOKUP(N40,'P1'!$B:$AP,41,FALSE),"")</f>
        <v/>
      </c>
      <c r="O41" s="239" t="str">
        <f>IFERROR(VLOOKUP(O40,'P1'!$B:$AP,41,FALSE),"")</f>
        <v/>
      </c>
      <c r="P41" s="239" t="str">
        <f>IFERROR(VLOOKUP(P40,'P1'!$B:$AP,41,FALSE),"")</f>
        <v/>
      </c>
      <c r="Q41" s="239" t="str">
        <f>IFERROR(VLOOKUP(Q40,'P1'!$B:$AP,41,FALSE),"")</f>
        <v/>
      </c>
      <c r="R41" s="239" t="str">
        <f>IFERROR(VLOOKUP(R40,'P1'!$B:$AP,41,FALSE),"")</f>
        <v/>
      </c>
      <c r="S41" s="239" t="str">
        <f>IFERROR(VLOOKUP(S40,'P1'!$B:$AP,41,FALSE),"")</f>
        <v/>
      </c>
      <c r="T41" s="239" t="str">
        <f>IFERROR(VLOOKUP(T40,'P1'!$B:$AP,41,FALSE),"")</f>
        <v/>
      </c>
      <c r="U41" s="239" t="str">
        <f>IFERROR(VLOOKUP(U40,'P1'!$B:$AP,41,FALSE),"")</f>
        <v/>
      </c>
      <c r="V41" s="239" t="str">
        <f>IFERROR(VLOOKUP(V40,'P1'!$B:$AP,41,FALSE),"")</f>
        <v/>
      </c>
      <c r="W41" s="239" t="str">
        <f>IFERROR(VLOOKUP(W40,'P1'!$B:$AP,41,FALSE),"")</f>
        <v/>
      </c>
      <c r="X41" s="239" t="str">
        <f>IFERROR(VLOOKUP(X40,'P1'!$B:$AP,41,FALSE),"")</f>
        <v/>
      </c>
      <c r="Y41" s="239" t="str">
        <f>IFERROR(VLOOKUP(Y40,'P1'!$B:$AP,41,FALSE),"")</f>
        <v/>
      </c>
      <c r="Z41" s="239" t="str">
        <f>IFERROR(VLOOKUP(Z40,'P1'!$B:$AP,41,FALSE),"")</f>
        <v/>
      </c>
      <c r="AA41" s="239" t="str">
        <f>IFERROR(VLOOKUP(AA40,'P1'!$B:$AP,41,FALSE),"")</f>
        <v/>
      </c>
      <c r="AB41" s="239" t="str">
        <f>IFERROR(VLOOKUP(AB40,'P1'!$B:$AP,41,FALSE),"")</f>
        <v/>
      </c>
      <c r="AC41" s="239" t="str">
        <f>IFERROR(VLOOKUP(AC40,'P1'!$B:$AP,41,FALSE),"")</f>
        <v/>
      </c>
      <c r="AD41" s="239" t="str">
        <f>IFERROR(VLOOKUP(AD40,'P1'!$B:$AP,41,FALSE),"")</f>
        <v/>
      </c>
      <c r="AE41" s="239" t="str">
        <f>IFERROR(VLOOKUP(AE40,'P1'!$B:$AP,41,FALSE),"")</f>
        <v/>
      </c>
      <c r="AF41" s="239" t="str">
        <f>IFERROR(VLOOKUP(AF40,'P1'!$B:$AP,41,FALSE),"")</f>
        <v/>
      </c>
      <c r="AG41" s="239" t="str">
        <f>IFERROR(VLOOKUP(AG40,'P1'!$B:$AP,41,FALSE),"")</f>
        <v/>
      </c>
      <c r="AH41" s="239" t="str">
        <f>IFERROR(VLOOKUP(AH40,'P1'!$B:$AP,41,FALSE),"")</f>
        <v/>
      </c>
      <c r="AI41" s="239" t="str">
        <f>IFERROR(VLOOKUP(AI40,'P1'!$B:$AP,41,FALSE),"")</f>
        <v/>
      </c>
      <c r="AJ41" s="239" t="str">
        <f>IFERROR(VLOOKUP(AJ40,'P1'!$B:$AP,41,FALSE),"")</f>
        <v/>
      </c>
      <c r="AK41" s="239" t="str">
        <f>IFERROR(VLOOKUP(AK40,'P1'!$B:$AP,41,FALSE),"")</f>
        <v/>
      </c>
      <c r="AL41" s="239" t="str">
        <f>IFERROR(VLOOKUP(AL40,'P1'!$B:$AP,41,FALSE),"")</f>
        <v/>
      </c>
      <c r="AM41" s="239" t="str">
        <f>IFERROR(VLOOKUP(AM40,'P1'!$B:$AP,41,FALSE),"")</f>
        <v/>
      </c>
      <c r="AN41" s="588"/>
      <c r="AO41" s="564"/>
      <c r="AP41" s="592"/>
      <c r="AQ41" s="593"/>
      <c r="AR41" s="564"/>
      <c r="AS41" s="211"/>
      <c r="AT41" s="206"/>
      <c r="AU41" s="240" t="str">
        <f>IFERROR(IF($D40="□",ROUNDDOWN($AO40/$AK$7,1),ROUNDDOWN($AO40/$AK$9,1)),"")</f>
        <v/>
      </c>
      <c r="AV41" s="240" t="str">
        <f>IFERROR(IF($D40="□",ROUNDDOWN($AN40/$AO$7,1),ROUNDDOWN($AN40/$AO$9,1)),"")</f>
        <v/>
      </c>
      <c r="AX41" s="240" t="str">
        <f>IFERROR(IF($D40="□",(VLOOKUP(F40,'[8]ますた君 '!$C:$E,3,FALSE)/($AK$7*4)),(VLOOKUP(F40,'[8]ますた君 '!$C:$E,3,FALSE)/($AK$9*4))),"")</f>
        <v/>
      </c>
      <c r="AY41" s="240" t="str">
        <f>IFERROR(IF($D40="□",(VLOOKUP(F40,'[8]ますた君 '!$C:$E,3,FALSE)/$AO$7),(VLOOKUP(F40,'[8]ますた君 '!$C:$E,3,FALSE)/$AO$9)),"")</f>
        <v/>
      </c>
    </row>
    <row r="42" spans="1:51" ht="12" customHeight="1">
      <c r="A42" s="568"/>
      <c r="B42" s="571"/>
      <c r="C42" s="574"/>
      <c r="D42" s="577"/>
      <c r="E42" s="580"/>
      <c r="F42" s="585"/>
      <c r="G42" s="586"/>
      <c r="H42" s="241" t="s">
        <v>374</v>
      </c>
      <c r="I42" s="239" t="str">
        <f>IFERROR(VLOOKUP(I40,'P1'!$B:$AP,31,FALSE),"")</f>
        <v/>
      </c>
      <c r="J42" s="239" t="str">
        <f>IFERROR(VLOOKUP(J40,'P1'!$B:$AP,31,FALSE),"")</f>
        <v/>
      </c>
      <c r="K42" s="239" t="str">
        <f>IFERROR(VLOOKUP(K40,'P1'!$B:$AP,31,FALSE),"")</f>
        <v/>
      </c>
      <c r="L42" s="239" t="str">
        <f>IFERROR(VLOOKUP(L40,'P1'!$B:$AP,31,FALSE),"")</f>
        <v/>
      </c>
      <c r="M42" s="239" t="str">
        <f>IFERROR(VLOOKUP(M40,'P1'!$B:$AP,31,FALSE),"")</f>
        <v/>
      </c>
      <c r="N42" s="239" t="str">
        <f>IFERROR(VLOOKUP(N40,'P1'!$B:$AP,31,FALSE),"")</f>
        <v/>
      </c>
      <c r="O42" s="239" t="str">
        <f>IFERROR(VLOOKUP(O40,'P1'!$B:$AP,31,FALSE),"")</f>
        <v/>
      </c>
      <c r="P42" s="239" t="str">
        <f>IFERROR(VLOOKUP(P40,'P1'!$B:$AP,31,FALSE),"")</f>
        <v/>
      </c>
      <c r="Q42" s="239" t="str">
        <f>IFERROR(VLOOKUP(Q40,'P1'!$B:$AP,31,FALSE),"")</f>
        <v/>
      </c>
      <c r="R42" s="239" t="str">
        <f>IFERROR(VLOOKUP(R40,'P1'!$B:$AP,31,FALSE),"")</f>
        <v/>
      </c>
      <c r="S42" s="239" t="str">
        <f>IFERROR(VLOOKUP(S40,'P1'!$B:$AP,31,FALSE),"")</f>
        <v/>
      </c>
      <c r="T42" s="239" t="str">
        <f>IFERROR(VLOOKUP(T40,'P1'!$B:$AP,31,FALSE),"")</f>
        <v/>
      </c>
      <c r="U42" s="239" t="str">
        <f>IFERROR(VLOOKUP(U40,'P1'!$B:$AP,31,FALSE),"")</f>
        <v/>
      </c>
      <c r="V42" s="239" t="str">
        <f>IFERROR(VLOOKUP(V40,'P1'!$B:$AP,31,FALSE),"")</f>
        <v/>
      </c>
      <c r="W42" s="239" t="str">
        <f>IFERROR(VLOOKUP(W40,'P1'!$B:$AP,31,FALSE),"")</f>
        <v/>
      </c>
      <c r="X42" s="239" t="str">
        <f>IFERROR(VLOOKUP(X40,'P1'!$B:$AP,31,FALSE),"")</f>
        <v/>
      </c>
      <c r="Y42" s="239" t="str">
        <f>IFERROR(VLOOKUP(Y40,'P1'!$B:$AP,31,FALSE),"")</f>
        <v/>
      </c>
      <c r="Z42" s="239" t="str">
        <f>IFERROR(VLOOKUP(Z40,'P1'!$B:$AP,31,FALSE),"")</f>
        <v/>
      </c>
      <c r="AA42" s="239" t="str">
        <f>IFERROR(VLOOKUP(AA40,'P1'!$B:$AP,31,FALSE),"")</f>
        <v/>
      </c>
      <c r="AB42" s="239" t="str">
        <f>IFERROR(VLOOKUP(AB40,'P1'!$B:$AP,31,FALSE),"")</f>
        <v/>
      </c>
      <c r="AC42" s="239" t="str">
        <f>IFERROR(VLOOKUP(AC40,'P1'!$B:$AP,31,FALSE),"")</f>
        <v/>
      </c>
      <c r="AD42" s="239" t="str">
        <f>IFERROR(VLOOKUP(AD40,'P1'!$B:$AP,31,FALSE),"")</f>
        <v/>
      </c>
      <c r="AE42" s="239" t="str">
        <f>IFERROR(VLOOKUP(AE40,'P1'!$B:$AP,31,FALSE),"")</f>
        <v/>
      </c>
      <c r="AF42" s="239" t="str">
        <f>IFERROR(VLOOKUP(AF40,'P1'!$B:$AP,31,FALSE),"")</f>
        <v/>
      </c>
      <c r="AG42" s="239" t="str">
        <f>IFERROR(VLOOKUP(AG40,'P1'!$B:$AP,31,FALSE),"")</f>
        <v/>
      </c>
      <c r="AH42" s="239" t="str">
        <f>IFERROR(VLOOKUP(AH40,'P1'!$B:$AP,31,FALSE),"")</f>
        <v/>
      </c>
      <c r="AI42" s="239" t="str">
        <f>IFERROR(VLOOKUP(AI40,'P1'!$B:$AP,31,FALSE),"")</f>
        <v/>
      </c>
      <c r="AJ42" s="239" t="str">
        <f>IFERROR(VLOOKUP(AJ40,'P1'!$B:$AP,31,FALSE),"")</f>
        <v/>
      </c>
      <c r="AK42" s="239" t="str">
        <f>IFERROR(VLOOKUP(AK40,'P1'!$B:$AP,31,FALSE),"")</f>
        <v/>
      </c>
      <c r="AL42" s="239" t="str">
        <f>IFERROR(VLOOKUP(AL40,'P1'!$B:$AP,31,FALSE),"")</f>
        <v/>
      </c>
      <c r="AM42" s="239" t="str">
        <f>IFERROR(VLOOKUP(AM40,'P1'!$B:$AP,31,FALSE),"")</f>
        <v/>
      </c>
      <c r="AN42" s="589"/>
      <c r="AO42" s="565"/>
      <c r="AP42" s="594"/>
      <c r="AQ42" s="595"/>
      <c r="AR42" s="565"/>
      <c r="AS42" s="211"/>
      <c r="AT42" s="206"/>
      <c r="AU42" s="242"/>
      <c r="AV42" s="242"/>
      <c r="AX42" s="242"/>
      <c r="AY42" s="242"/>
    </row>
    <row r="43" spans="1:51" ht="12" customHeight="1">
      <c r="A43" s="566">
        <v>8</v>
      </c>
      <c r="B43" s="569"/>
      <c r="C43" s="572"/>
      <c r="D43" s="575" t="s">
        <v>243</v>
      </c>
      <c r="E43" s="578"/>
      <c r="F43" s="581"/>
      <c r="G43" s="582"/>
      <c r="H43" s="236" t="s">
        <v>368</v>
      </c>
      <c r="I43" s="483"/>
      <c r="J43" s="483"/>
      <c r="K43" s="483"/>
      <c r="L43" s="483"/>
      <c r="M43" s="483"/>
      <c r="N43" s="483"/>
      <c r="O43" s="483"/>
      <c r="P43" s="483"/>
      <c r="Q43" s="483"/>
      <c r="R43" s="483"/>
      <c r="S43" s="483"/>
      <c r="T43" s="483"/>
      <c r="U43" s="483"/>
      <c r="V43" s="483"/>
      <c r="W43" s="483"/>
      <c r="X43" s="483"/>
      <c r="Y43" s="483"/>
      <c r="Z43" s="483"/>
      <c r="AA43" s="483"/>
      <c r="AB43" s="483"/>
      <c r="AC43" s="483"/>
      <c r="AD43" s="483"/>
      <c r="AE43" s="483"/>
      <c r="AF43" s="483"/>
      <c r="AG43" s="483"/>
      <c r="AH43" s="483"/>
      <c r="AI43" s="483"/>
      <c r="AJ43" s="483"/>
      <c r="AK43" s="483"/>
      <c r="AL43" s="483"/>
      <c r="AM43" s="483"/>
      <c r="AN43" s="587">
        <f>+SUM(I44:AM45)</f>
        <v>0</v>
      </c>
      <c r="AO43" s="563">
        <f>IF($AN$4="４週",AN43/4,AN43/(DAY(EOMONTH($I$20,0))/7))</f>
        <v>0</v>
      </c>
      <c r="AP43" s="590"/>
      <c r="AQ43" s="591"/>
      <c r="AR43" s="563" t="str">
        <f>IF(AN32="４週",AU44,AV44)</f>
        <v/>
      </c>
      <c r="AS43" s="211"/>
      <c r="AT43" s="206"/>
      <c r="AU43" s="237" t="s">
        <v>369</v>
      </c>
      <c r="AV43" s="237" t="s">
        <v>370</v>
      </c>
      <c r="AX43" s="237" t="s">
        <v>371</v>
      </c>
      <c r="AY43" s="237" t="s">
        <v>372</v>
      </c>
    </row>
    <row r="44" spans="1:51" ht="12" customHeight="1">
      <c r="A44" s="567"/>
      <c r="B44" s="570"/>
      <c r="C44" s="573"/>
      <c r="D44" s="576"/>
      <c r="E44" s="579"/>
      <c r="F44" s="583"/>
      <c r="G44" s="584"/>
      <c r="H44" s="238" t="s">
        <v>373</v>
      </c>
      <c r="I44" s="239" t="str">
        <f>IFERROR(VLOOKUP(I43,'P1'!$B:$AP,41,FALSE),"")</f>
        <v/>
      </c>
      <c r="J44" s="239" t="str">
        <f>IFERROR(VLOOKUP(J43,'P1'!$B:$AP,41,FALSE),"")</f>
        <v/>
      </c>
      <c r="K44" s="239" t="str">
        <f>IFERROR(VLOOKUP(K43,'P1'!$B:$AP,41,FALSE),"")</f>
        <v/>
      </c>
      <c r="L44" s="239" t="str">
        <f>IFERROR(VLOOKUP(L43,'P1'!$B:$AP,41,FALSE),"")</f>
        <v/>
      </c>
      <c r="M44" s="239" t="str">
        <f>IFERROR(VLOOKUP(M43,'P1'!$B:$AP,41,FALSE),"")</f>
        <v/>
      </c>
      <c r="N44" s="239" t="str">
        <f>IFERROR(VLOOKUP(N43,'P1'!$B:$AP,41,FALSE),"")</f>
        <v/>
      </c>
      <c r="O44" s="239" t="str">
        <f>IFERROR(VLOOKUP(O43,'P1'!$B:$AP,41,FALSE),"")</f>
        <v/>
      </c>
      <c r="P44" s="239" t="str">
        <f>IFERROR(VLOOKUP(P43,'P1'!$B:$AP,41,FALSE),"")</f>
        <v/>
      </c>
      <c r="Q44" s="239" t="str">
        <f>IFERROR(VLOOKUP(Q43,'P1'!$B:$AP,41,FALSE),"")</f>
        <v/>
      </c>
      <c r="R44" s="239" t="str">
        <f>IFERROR(VLOOKUP(R43,'P1'!$B:$AP,41,FALSE),"")</f>
        <v/>
      </c>
      <c r="S44" s="239" t="str">
        <f>IFERROR(VLOOKUP(S43,'P1'!$B:$AP,41,FALSE),"")</f>
        <v/>
      </c>
      <c r="T44" s="239" t="str">
        <f>IFERROR(VLOOKUP(T43,'P1'!$B:$AP,41,FALSE),"")</f>
        <v/>
      </c>
      <c r="U44" s="239" t="str">
        <f>IFERROR(VLOOKUP(U43,'P1'!$B:$AP,41,FALSE),"")</f>
        <v/>
      </c>
      <c r="V44" s="239" t="str">
        <f>IFERROR(VLOOKUP(V43,'P1'!$B:$AP,41,FALSE),"")</f>
        <v/>
      </c>
      <c r="W44" s="239" t="str">
        <f>IFERROR(VLOOKUP(W43,'P1'!$B:$AP,41,FALSE),"")</f>
        <v/>
      </c>
      <c r="X44" s="239" t="str">
        <f>IFERROR(VLOOKUP(X43,'P1'!$B:$AP,41,FALSE),"")</f>
        <v/>
      </c>
      <c r="Y44" s="239" t="str">
        <f>IFERROR(VLOOKUP(Y43,'P1'!$B:$AP,41,FALSE),"")</f>
        <v/>
      </c>
      <c r="Z44" s="239" t="str">
        <f>IFERROR(VLOOKUP(Z43,'P1'!$B:$AP,41,FALSE),"")</f>
        <v/>
      </c>
      <c r="AA44" s="239" t="str">
        <f>IFERROR(VLOOKUP(AA43,'P1'!$B:$AP,41,FALSE),"")</f>
        <v/>
      </c>
      <c r="AB44" s="239" t="str">
        <f>IFERROR(VLOOKUP(AB43,'P1'!$B:$AP,41,FALSE),"")</f>
        <v/>
      </c>
      <c r="AC44" s="239" t="str">
        <f>IFERROR(VLOOKUP(AC43,'P1'!$B:$AP,41,FALSE),"")</f>
        <v/>
      </c>
      <c r="AD44" s="239" t="str">
        <f>IFERROR(VLOOKUP(AD43,'P1'!$B:$AP,41,FALSE),"")</f>
        <v/>
      </c>
      <c r="AE44" s="239" t="str">
        <f>IFERROR(VLOOKUP(AE43,'P1'!$B:$AP,41,FALSE),"")</f>
        <v/>
      </c>
      <c r="AF44" s="239" t="str">
        <f>IFERROR(VLOOKUP(AF43,'P1'!$B:$AP,41,FALSE),"")</f>
        <v/>
      </c>
      <c r="AG44" s="239" t="str">
        <f>IFERROR(VLOOKUP(AG43,'P1'!$B:$AP,41,FALSE),"")</f>
        <v/>
      </c>
      <c r="AH44" s="239" t="str">
        <f>IFERROR(VLOOKUP(AH43,'P1'!$B:$AP,41,FALSE),"")</f>
        <v/>
      </c>
      <c r="AI44" s="239" t="str">
        <f>IFERROR(VLOOKUP(AI43,'P1'!$B:$AP,41,FALSE),"")</f>
        <v/>
      </c>
      <c r="AJ44" s="239" t="str">
        <f>IFERROR(VLOOKUP(AJ43,'P1'!$B:$AP,41,FALSE),"")</f>
        <v/>
      </c>
      <c r="AK44" s="239" t="str">
        <f>IFERROR(VLOOKUP(AK43,'P1'!$B:$AP,41,FALSE),"")</f>
        <v/>
      </c>
      <c r="AL44" s="239" t="str">
        <f>IFERROR(VLOOKUP(AL43,'P1'!$B:$AP,41,FALSE),"")</f>
        <v/>
      </c>
      <c r="AM44" s="239" t="str">
        <f>IFERROR(VLOOKUP(AM43,'P1'!$B:$AP,41,FALSE),"")</f>
        <v/>
      </c>
      <c r="AN44" s="588"/>
      <c r="AO44" s="564"/>
      <c r="AP44" s="592"/>
      <c r="AQ44" s="593"/>
      <c r="AR44" s="564"/>
      <c r="AS44" s="211"/>
      <c r="AT44" s="206"/>
      <c r="AU44" s="240" t="str">
        <f>IFERROR(IF($D43="□",ROUNDDOWN($AO43/$AK$7,1),ROUNDDOWN($AO43/$AK$9,1)),"")</f>
        <v/>
      </c>
      <c r="AV44" s="240" t="str">
        <f>IFERROR(IF($D43="□",ROUNDDOWN($AN43/$AO$7,1),ROUNDDOWN($AN43/$AO$9,1)),"")</f>
        <v/>
      </c>
      <c r="AX44" s="240" t="str">
        <f>IFERROR(IF($D43="□",(VLOOKUP(F43,'[8]ますた君 '!$C:$E,3,FALSE)/($AK$7*4)),(VLOOKUP(F43,'[8]ますた君 '!$C:$E,3,FALSE)/($AK$9*4))),"")</f>
        <v/>
      </c>
      <c r="AY44" s="240" t="str">
        <f>IFERROR(IF($D43="□",(VLOOKUP(F43,'[8]ますた君 '!$C:$E,3,FALSE)/$AO$7),(VLOOKUP(F43,'[8]ますた君 '!$C:$E,3,FALSE)/$AO$9)),"")</f>
        <v/>
      </c>
    </row>
    <row r="45" spans="1:51" ht="12" customHeight="1">
      <c r="A45" s="568"/>
      <c r="B45" s="571"/>
      <c r="C45" s="574"/>
      <c r="D45" s="577"/>
      <c r="E45" s="580"/>
      <c r="F45" s="585"/>
      <c r="G45" s="586"/>
      <c r="H45" s="241" t="s">
        <v>374</v>
      </c>
      <c r="I45" s="239" t="str">
        <f>IFERROR(VLOOKUP(I43,'P1'!$B:$AP,31,FALSE),"")</f>
        <v/>
      </c>
      <c r="J45" s="239" t="str">
        <f>IFERROR(VLOOKUP(J43,'P1'!$B:$AP,31,FALSE),"")</f>
        <v/>
      </c>
      <c r="K45" s="239" t="str">
        <f>IFERROR(VLOOKUP(K43,'P1'!$B:$AP,31,FALSE),"")</f>
        <v/>
      </c>
      <c r="L45" s="239" t="str">
        <f>IFERROR(VLOOKUP(L43,'P1'!$B:$AP,31,FALSE),"")</f>
        <v/>
      </c>
      <c r="M45" s="239" t="str">
        <f>IFERROR(VLOOKUP(M43,'P1'!$B:$AP,31,FALSE),"")</f>
        <v/>
      </c>
      <c r="N45" s="239" t="str">
        <f>IFERROR(VLOOKUP(N43,'P1'!$B:$AP,31,FALSE),"")</f>
        <v/>
      </c>
      <c r="O45" s="239" t="str">
        <f>IFERROR(VLOOKUP(O43,'P1'!$B:$AP,31,FALSE),"")</f>
        <v/>
      </c>
      <c r="P45" s="239" t="str">
        <f>IFERROR(VLOOKUP(P43,'P1'!$B:$AP,31,FALSE),"")</f>
        <v/>
      </c>
      <c r="Q45" s="239" t="str">
        <f>IFERROR(VLOOKUP(Q43,'P1'!$B:$AP,31,FALSE),"")</f>
        <v/>
      </c>
      <c r="R45" s="239" t="str">
        <f>IFERROR(VLOOKUP(R43,'P1'!$B:$AP,31,FALSE),"")</f>
        <v/>
      </c>
      <c r="S45" s="239" t="str">
        <f>IFERROR(VLOOKUP(S43,'P1'!$B:$AP,31,FALSE),"")</f>
        <v/>
      </c>
      <c r="T45" s="239" t="str">
        <f>IFERROR(VLOOKUP(T43,'P1'!$B:$AP,31,FALSE),"")</f>
        <v/>
      </c>
      <c r="U45" s="239" t="str">
        <f>IFERROR(VLOOKUP(U43,'P1'!$B:$AP,31,FALSE),"")</f>
        <v/>
      </c>
      <c r="V45" s="239" t="str">
        <f>IFERROR(VLOOKUP(V43,'P1'!$B:$AP,31,FALSE),"")</f>
        <v/>
      </c>
      <c r="W45" s="239" t="str">
        <f>IFERROR(VLOOKUP(W43,'P1'!$B:$AP,31,FALSE),"")</f>
        <v/>
      </c>
      <c r="X45" s="239" t="str">
        <f>IFERROR(VLOOKUP(X43,'P1'!$B:$AP,31,FALSE),"")</f>
        <v/>
      </c>
      <c r="Y45" s="239" t="str">
        <f>IFERROR(VLOOKUP(Y43,'P1'!$B:$AP,31,FALSE),"")</f>
        <v/>
      </c>
      <c r="Z45" s="239" t="str">
        <f>IFERROR(VLOOKUP(Z43,'P1'!$B:$AP,31,FALSE),"")</f>
        <v/>
      </c>
      <c r="AA45" s="239" t="str">
        <f>IFERROR(VLOOKUP(AA43,'P1'!$B:$AP,31,FALSE),"")</f>
        <v/>
      </c>
      <c r="AB45" s="239" t="str">
        <f>IFERROR(VLOOKUP(AB43,'P1'!$B:$AP,31,FALSE),"")</f>
        <v/>
      </c>
      <c r="AC45" s="239" t="str">
        <f>IFERROR(VLOOKUP(AC43,'P1'!$B:$AP,31,FALSE),"")</f>
        <v/>
      </c>
      <c r="AD45" s="239" t="str">
        <f>IFERROR(VLOOKUP(AD43,'P1'!$B:$AP,31,FALSE),"")</f>
        <v/>
      </c>
      <c r="AE45" s="239" t="str">
        <f>IFERROR(VLOOKUP(AE43,'P1'!$B:$AP,31,FALSE),"")</f>
        <v/>
      </c>
      <c r="AF45" s="239" t="str">
        <f>IFERROR(VLOOKUP(AF43,'P1'!$B:$AP,31,FALSE),"")</f>
        <v/>
      </c>
      <c r="AG45" s="239" t="str">
        <f>IFERROR(VLOOKUP(AG43,'P1'!$B:$AP,31,FALSE),"")</f>
        <v/>
      </c>
      <c r="AH45" s="239" t="str">
        <f>IFERROR(VLOOKUP(AH43,'P1'!$B:$AP,31,FALSE),"")</f>
        <v/>
      </c>
      <c r="AI45" s="239" t="str">
        <f>IFERROR(VLOOKUP(AI43,'P1'!$B:$AP,31,FALSE),"")</f>
        <v/>
      </c>
      <c r="AJ45" s="239" t="str">
        <f>IFERROR(VLOOKUP(AJ43,'P1'!$B:$AP,31,FALSE),"")</f>
        <v/>
      </c>
      <c r="AK45" s="239" t="str">
        <f>IFERROR(VLOOKUP(AK43,'P1'!$B:$AP,31,FALSE),"")</f>
        <v/>
      </c>
      <c r="AL45" s="239" t="str">
        <f>IFERROR(VLOOKUP(AL43,'P1'!$B:$AP,31,FALSE),"")</f>
        <v/>
      </c>
      <c r="AM45" s="239" t="str">
        <f>IFERROR(VLOOKUP(AM43,'P1'!$B:$AP,31,FALSE),"")</f>
        <v/>
      </c>
      <c r="AN45" s="589"/>
      <c r="AO45" s="565"/>
      <c r="AP45" s="594"/>
      <c r="AQ45" s="595"/>
      <c r="AR45" s="565"/>
      <c r="AS45" s="211"/>
      <c r="AT45" s="206"/>
      <c r="AU45" s="242"/>
      <c r="AV45" s="242"/>
      <c r="AX45" s="242"/>
      <c r="AY45" s="242"/>
    </row>
    <row r="46" spans="1:51" ht="12" customHeight="1">
      <c r="A46" s="566">
        <v>9</v>
      </c>
      <c r="B46" s="569"/>
      <c r="C46" s="572"/>
      <c r="D46" s="575" t="s">
        <v>243</v>
      </c>
      <c r="E46" s="578"/>
      <c r="F46" s="581"/>
      <c r="G46" s="582"/>
      <c r="H46" s="236" t="s">
        <v>368</v>
      </c>
      <c r="I46" s="483"/>
      <c r="J46" s="483"/>
      <c r="K46" s="483"/>
      <c r="L46" s="483"/>
      <c r="M46" s="483"/>
      <c r="N46" s="483"/>
      <c r="O46" s="483"/>
      <c r="P46" s="483"/>
      <c r="Q46" s="483"/>
      <c r="R46" s="483"/>
      <c r="S46" s="483"/>
      <c r="T46" s="483"/>
      <c r="U46" s="483"/>
      <c r="V46" s="483"/>
      <c r="W46" s="483"/>
      <c r="X46" s="483"/>
      <c r="Y46" s="483"/>
      <c r="Z46" s="483"/>
      <c r="AA46" s="483"/>
      <c r="AB46" s="483"/>
      <c r="AC46" s="483"/>
      <c r="AD46" s="483"/>
      <c r="AE46" s="483"/>
      <c r="AF46" s="483"/>
      <c r="AG46" s="483"/>
      <c r="AH46" s="483"/>
      <c r="AI46" s="483"/>
      <c r="AJ46" s="483"/>
      <c r="AK46" s="483"/>
      <c r="AL46" s="483"/>
      <c r="AM46" s="483"/>
      <c r="AN46" s="587">
        <f>+SUM(I47:AM48)</f>
        <v>0</v>
      </c>
      <c r="AO46" s="563">
        <f>IF($AN$4="４週",AN46/4,AN46/(DAY(EOMONTH($I$20,0))/7))</f>
        <v>0</v>
      </c>
      <c r="AP46" s="590"/>
      <c r="AQ46" s="591"/>
      <c r="AR46" s="563" t="str">
        <f>IF(AN35="４週",AU47,AV47)</f>
        <v/>
      </c>
      <c r="AS46" s="211"/>
      <c r="AT46" s="206"/>
      <c r="AU46" s="237" t="s">
        <v>369</v>
      </c>
      <c r="AV46" s="237" t="s">
        <v>370</v>
      </c>
      <c r="AX46" s="237" t="s">
        <v>371</v>
      </c>
      <c r="AY46" s="237" t="s">
        <v>372</v>
      </c>
    </row>
    <row r="47" spans="1:51" ht="12" customHeight="1">
      <c r="A47" s="567"/>
      <c r="B47" s="570"/>
      <c r="C47" s="573"/>
      <c r="D47" s="576"/>
      <c r="E47" s="579"/>
      <c r="F47" s="583"/>
      <c r="G47" s="584"/>
      <c r="H47" s="238" t="s">
        <v>373</v>
      </c>
      <c r="I47" s="239" t="str">
        <f>IFERROR(VLOOKUP(I46,'P1'!$B:$AP,41,FALSE),"")</f>
        <v/>
      </c>
      <c r="J47" s="239" t="str">
        <f>IFERROR(VLOOKUP(J46,'P1'!$B:$AP,41,FALSE),"")</f>
        <v/>
      </c>
      <c r="K47" s="239" t="str">
        <f>IFERROR(VLOOKUP(K46,'P1'!$B:$AP,41,FALSE),"")</f>
        <v/>
      </c>
      <c r="L47" s="239" t="str">
        <f>IFERROR(VLOOKUP(L46,'P1'!$B:$AP,41,FALSE),"")</f>
        <v/>
      </c>
      <c r="M47" s="239" t="str">
        <f>IFERROR(VLOOKUP(M46,'P1'!$B:$AP,41,FALSE),"")</f>
        <v/>
      </c>
      <c r="N47" s="239" t="str">
        <f>IFERROR(VLOOKUP(N46,'P1'!$B:$AP,41,FALSE),"")</f>
        <v/>
      </c>
      <c r="O47" s="239" t="str">
        <f>IFERROR(VLOOKUP(O46,'P1'!$B:$AP,41,FALSE),"")</f>
        <v/>
      </c>
      <c r="P47" s="239" t="str">
        <f>IFERROR(VLOOKUP(P46,'P1'!$B:$AP,41,FALSE),"")</f>
        <v/>
      </c>
      <c r="Q47" s="239" t="str">
        <f>IFERROR(VLOOKUP(Q46,'P1'!$B:$AP,41,FALSE),"")</f>
        <v/>
      </c>
      <c r="R47" s="239" t="str">
        <f>IFERROR(VLOOKUP(R46,'P1'!$B:$AP,41,FALSE),"")</f>
        <v/>
      </c>
      <c r="S47" s="239" t="str">
        <f>IFERROR(VLOOKUP(S46,'P1'!$B:$AP,41,FALSE),"")</f>
        <v/>
      </c>
      <c r="T47" s="239" t="str">
        <f>IFERROR(VLOOKUP(T46,'P1'!$B:$AP,41,FALSE),"")</f>
        <v/>
      </c>
      <c r="U47" s="239" t="str">
        <f>IFERROR(VLOOKUP(U46,'P1'!$B:$AP,41,FALSE),"")</f>
        <v/>
      </c>
      <c r="V47" s="239" t="str">
        <f>IFERROR(VLOOKUP(V46,'P1'!$B:$AP,41,FALSE),"")</f>
        <v/>
      </c>
      <c r="W47" s="239" t="str">
        <f>IFERROR(VLOOKUP(W46,'P1'!$B:$AP,41,FALSE),"")</f>
        <v/>
      </c>
      <c r="X47" s="239" t="str">
        <f>IFERROR(VLOOKUP(X46,'P1'!$B:$AP,41,FALSE),"")</f>
        <v/>
      </c>
      <c r="Y47" s="239" t="str">
        <f>IFERROR(VLOOKUP(Y46,'P1'!$B:$AP,41,FALSE),"")</f>
        <v/>
      </c>
      <c r="Z47" s="239" t="str">
        <f>IFERROR(VLOOKUP(Z46,'P1'!$B:$AP,41,FALSE),"")</f>
        <v/>
      </c>
      <c r="AA47" s="239" t="str">
        <f>IFERROR(VLOOKUP(AA46,'P1'!$B:$AP,41,FALSE),"")</f>
        <v/>
      </c>
      <c r="AB47" s="239" t="str">
        <f>IFERROR(VLOOKUP(AB46,'P1'!$B:$AP,41,FALSE),"")</f>
        <v/>
      </c>
      <c r="AC47" s="239" t="str">
        <f>IFERROR(VLOOKUP(AC46,'P1'!$B:$AP,41,FALSE),"")</f>
        <v/>
      </c>
      <c r="AD47" s="239" t="str">
        <f>IFERROR(VLOOKUP(AD46,'P1'!$B:$AP,41,FALSE),"")</f>
        <v/>
      </c>
      <c r="AE47" s="239" t="str">
        <f>IFERROR(VLOOKUP(AE46,'P1'!$B:$AP,41,FALSE),"")</f>
        <v/>
      </c>
      <c r="AF47" s="239" t="str">
        <f>IFERROR(VLOOKUP(AF46,'P1'!$B:$AP,41,FALSE),"")</f>
        <v/>
      </c>
      <c r="AG47" s="239" t="str">
        <f>IFERROR(VLOOKUP(AG46,'P1'!$B:$AP,41,FALSE),"")</f>
        <v/>
      </c>
      <c r="AH47" s="239" t="str">
        <f>IFERROR(VLOOKUP(AH46,'P1'!$B:$AP,41,FALSE),"")</f>
        <v/>
      </c>
      <c r="AI47" s="239" t="str">
        <f>IFERROR(VLOOKUP(AI46,'P1'!$B:$AP,41,FALSE),"")</f>
        <v/>
      </c>
      <c r="AJ47" s="239" t="str">
        <f>IFERROR(VLOOKUP(AJ46,'P1'!$B:$AP,41,FALSE),"")</f>
        <v/>
      </c>
      <c r="AK47" s="239" t="str">
        <f>IFERROR(VLOOKUP(AK46,'P1'!$B:$AP,41,FALSE),"")</f>
        <v/>
      </c>
      <c r="AL47" s="239" t="str">
        <f>IFERROR(VLOOKUP(AL46,'P1'!$B:$AP,41,FALSE),"")</f>
        <v/>
      </c>
      <c r="AM47" s="239" t="str">
        <f>IFERROR(VLOOKUP(AM46,'P1'!$B:$AP,41,FALSE),"")</f>
        <v/>
      </c>
      <c r="AN47" s="588"/>
      <c r="AO47" s="564"/>
      <c r="AP47" s="592"/>
      <c r="AQ47" s="593"/>
      <c r="AR47" s="564"/>
      <c r="AS47" s="211"/>
      <c r="AT47" s="206"/>
      <c r="AU47" s="240" t="str">
        <f>IFERROR(IF($D46="□",ROUNDDOWN($AO46/$AK$7,1),ROUNDDOWN($AO46/$AK$9,1)),"")</f>
        <v/>
      </c>
      <c r="AV47" s="240" t="str">
        <f>IFERROR(IF($D46="□",ROUNDDOWN($AN46/$AO$7,1),ROUNDDOWN($AN46/$AO$9,1)),"")</f>
        <v/>
      </c>
      <c r="AX47" s="240" t="str">
        <f>IFERROR(IF($D46="□",(VLOOKUP(F46,'[8]ますた君 '!$C:$E,3,FALSE)/($AK$7*4)),(VLOOKUP(F46,'[8]ますた君 '!$C:$E,3,FALSE)/($AK$9*4))),"")</f>
        <v/>
      </c>
      <c r="AY47" s="240" t="str">
        <f>IFERROR(IF($D46="□",(VLOOKUP(F46,'[8]ますた君 '!$C:$E,3,FALSE)/$AO$7),(VLOOKUP(F46,'[8]ますた君 '!$C:$E,3,FALSE)/$AO$9)),"")</f>
        <v/>
      </c>
    </row>
    <row r="48" spans="1:51" ht="12" customHeight="1">
      <c r="A48" s="568"/>
      <c r="B48" s="571"/>
      <c r="C48" s="574"/>
      <c r="D48" s="577"/>
      <c r="E48" s="580"/>
      <c r="F48" s="585"/>
      <c r="G48" s="586"/>
      <c r="H48" s="241" t="s">
        <v>374</v>
      </c>
      <c r="I48" s="239" t="str">
        <f>IFERROR(VLOOKUP(I46,'P1'!$B:$AP,31,FALSE),"")</f>
        <v/>
      </c>
      <c r="J48" s="239" t="str">
        <f>IFERROR(VLOOKUP(J46,'P1'!$B:$AP,31,FALSE),"")</f>
        <v/>
      </c>
      <c r="K48" s="239" t="str">
        <f>IFERROR(VLOOKUP(K46,'P1'!$B:$AP,31,FALSE),"")</f>
        <v/>
      </c>
      <c r="L48" s="239" t="str">
        <f>IFERROR(VLOOKUP(L46,'P1'!$B:$AP,31,FALSE),"")</f>
        <v/>
      </c>
      <c r="M48" s="239" t="str">
        <f>IFERROR(VLOOKUP(M46,'P1'!$B:$AP,31,FALSE),"")</f>
        <v/>
      </c>
      <c r="N48" s="239" t="str">
        <f>IFERROR(VLOOKUP(N46,'P1'!$B:$AP,31,FALSE),"")</f>
        <v/>
      </c>
      <c r="O48" s="239" t="str">
        <f>IFERROR(VLOOKUP(O46,'P1'!$B:$AP,31,FALSE),"")</f>
        <v/>
      </c>
      <c r="P48" s="239" t="str">
        <f>IFERROR(VLOOKUP(P46,'P1'!$B:$AP,31,FALSE),"")</f>
        <v/>
      </c>
      <c r="Q48" s="239" t="str">
        <f>IFERROR(VLOOKUP(Q46,'P1'!$B:$AP,31,FALSE),"")</f>
        <v/>
      </c>
      <c r="R48" s="239" t="str">
        <f>IFERROR(VLOOKUP(R46,'P1'!$B:$AP,31,FALSE),"")</f>
        <v/>
      </c>
      <c r="S48" s="239" t="str">
        <f>IFERROR(VLOOKUP(S46,'P1'!$B:$AP,31,FALSE),"")</f>
        <v/>
      </c>
      <c r="T48" s="239" t="str">
        <f>IFERROR(VLOOKUP(T46,'P1'!$B:$AP,31,FALSE),"")</f>
        <v/>
      </c>
      <c r="U48" s="239" t="str">
        <f>IFERROR(VLOOKUP(U46,'P1'!$B:$AP,31,FALSE),"")</f>
        <v/>
      </c>
      <c r="V48" s="239" t="str">
        <f>IFERROR(VLOOKUP(V46,'P1'!$B:$AP,31,FALSE),"")</f>
        <v/>
      </c>
      <c r="W48" s="239" t="str">
        <f>IFERROR(VLOOKUP(W46,'P1'!$B:$AP,31,FALSE),"")</f>
        <v/>
      </c>
      <c r="X48" s="239" t="str">
        <f>IFERROR(VLOOKUP(X46,'P1'!$B:$AP,31,FALSE),"")</f>
        <v/>
      </c>
      <c r="Y48" s="239" t="str">
        <f>IFERROR(VLOOKUP(Y46,'P1'!$B:$AP,31,FALSE),"")</f>
        <v/>
      </c>
      <c r="Z48" s="239" t="str">
        <f>IFERROR(VLOOKUP(Z46,'P1'!$B:$AP,31,FALSE),"")</f>
        <v/>
      </c>
      <c r="AA48" s="239" t="str">
        <f>IFERROR(VLOOKUP(AA46,'P1'!$B:$AP,31,FALSE),"")</f>
        <v/>
      </c>
      <c r="AB48" s="239" t="str">
        <f>IFERROR(VLOOKUP(AB46,'P1'!$B:$AP,31,FALSE),"")</f>
        <v/>
      </c>
      <c r="AC48" s="239" t="str">
        <f>IFERROR(VLOOKUP(AC46,'P1'!$B:$AP,31,FALSE),"")</f>
        <v/>
      </c>
      <c r="AD48" s="239" t="str">
        <f>IFERROR(VLOOKUP(AD46,'P1'!$B:$AP,31,FALSE),"")</f>
        <v/>
      </c>
      <c r="AE48" s="239" t="str">
        <f>IFERROR(VLOOKUP(AE46,'P1'!$B:$AP,31,FALSE),"")</f>
        <v/>
      </c>
      <c r="AF48" s="239" t="str">
        <f>IFERROR(VLOOKUP(AF46,'P1'!$B:$AP,31,FALSE),"")</f>
        <v/>
      </c>
      <c r="AG48" s="239" t="str">
        <f>IFERROR(VLOOKUP(AG46,'P1'!$B:$AP,31,FALSE),"")</f>
        <v/>
      </c>
      <c r="AH48" s="239" t="str">
        <f>IFERROR(VLOOKUP(AH46,'P1'!$B:$AP,31,FALSE),"")</f>
        <v/>
      </c>
      <c r="AI48" s="239" t="str">
        <f>IFERROR(VLOOKUP(AI46,'P1'!$B:$AP,31,FALSE),"")</f>
        <v/>
      </c>
      <c r="AJ48" s="239" t="str">
        <f>IFERROR(VLOOKUP(AJ46,'P1'!$B:$AP,31,FALSE),"")</f>
        <v/>
      </c>
      <c r="AK48" s="239" t="str">
        <f>IFERROR(VLOOKUP(AK46,'P1'!$B:$AP,31,FALSE),"")</f>
        <v/>
      </c>
      <c r="AL48" s="239" t="str">
        <f>IFERROR(VLOOKUP(AL46,'P1'!$B:$AP,31,FALSE),"")</f>
        <v/>
      </c>
      <c r="AM48" s="239" t="str">
        <f>IFERROR(VLOOKUP(AM46,'P1'!$B:$AP,31,FALSE),"")</f>
        <v/>
      </c>
      <c r="AN48" s="589"/>
      <c r="AO48" s="565"/>
      <c r="AP48" s="594"/>
      <c r="AQ48" s="595"/>
      <c r="AR48" s="565"/>
      <c r="AU48" s="242"/>
      <c r="AV48" s="242"/>
      <c r="AX48" s="242"/>
      <c r="AY48" s="242"/>
    </row>
    <row r="49" spans="1:51" ht="12" customHeight="1">
      <c r="A49" s="566">
        <v>10</v>
      </c>
      <c r="B49" s="569"/>
      <c r="C49" s="572"/>
      <c r="D49" s="575" t="s">
        <v>243</v>
      </c>
      <c r="E49" s="578"/>
      <c r="F49" s="581"/>
      <c r="G49" s="582"/>
      <c r="H49" s="236" t="s">
        <v>368</v>
      </c>
      <c r="I49" s="483"/>
      <c r="J49" s="483"/>
      <c r="K49" s="483"/>
      <c r="L49" s="483"/>
      <c r="M49" s="483"/>
      <c r="N49" s="483"/>
      <c r="O49" s="483"/>
      <c r="P49" s="483"/>
      <c r="Q49" s="483"/>
      <c r="R49" s="483"/>
      <c r="S49" s="483"/>
      <c r="T49" s="483"/>
      <c r="U49" s="483"/>
      <c r="V49" s="483"/>
      <c r="W49" s="483"/>
      <c r="X49" s="483"/>
      <c r="Y49" s="483"/>
      <c r="Z49" s="483"/>
      <c r="AA49" s="483"/>
      <c r="AB49" s="483"/>
      <c r="AC49" s="483"/>
      <c r="AD49" s="483"/>
      <c r="AE49" s="483"/>
      <c r="AF49" s="483"/>
      <c r="AG49" s="483"/>
      <c r="AH49" s="483"/>
      <c r="AI49" s="483"/>
      <c r="AJ49" s="483"/>
      <c r="AK49" s="483"/>
      <c r="AL49" s="483"/>
      <c r="AM49" s="483"/>
      <c r="AN49" s="587">
        <f>+SUM(I50:AM51)</f>
        <v>0</v>
      </c>
      <c r="AO49" s="563">
        <f>IF($AN$4="４週",AN49/4,AN49/(DAY(EOMONTH($I$20,0))/7))</f>
        <v>0</v>
      </c>
      <c r="AP49" s="590"/>
      <c r="AQ49" s="591"/>
      <c r="AR49" s="563" t="str">
        <f>IF(AN38="４週",AU50,AV50)</f>
        <v/>
      </c>
      <c r="AU49" s="237" t="s">
        <v>369</v>
      </c>
      <c r="AV49" s="237" t="s">
        <v>370</v>
      </c>
      <c r="AX49" s="237" t="s">
        <v>371</v>
      </c>
      <c r="AY49" s="237" t="s">
        <v>372</v>
      </c>
    </row>
    <row r="50" spans="1:51" ht="12" customHeight="1">
      <c r="A50" s="567"/>
      <c r="B50" s="570"/>
      <c r="C50" s="573"/>
      <c r="D50" s="576"/>
      <c r="E50" s="579"/>
      <c r="F50" s="583"/>
      <c r="G50" s="584"/>
      <c r="H50" s="238" t="s">
        <v>373</v>
      </c>
      <c r="I50" s="239" t="str">
        <f>IFERROR(VLOOKUP(I49,'P1'!$B:$AP,41,FALSE),"")</f>
        <v/>
      </c>
      <c r="J50" s="239" t="str">
        <f>IFERROR(VLOOKUP(J49,'P1'!$B:$AP,41,FALSE),"")</f>
        <v/>
      </c>
      <c r="K50" s="239" t="str">
        <f>IFERROR(VLOOKUP(K49,'P1'!$B:$AP,41,FALSE),"")</f>
        <v/>
      </c>
      <c r="L50" s="239" t="str">
        <f>IFERROR(VLOOKUP(L49,'P1'!$B:$AP,41,FALSE),"")</f>
        <v/>
      </c>
      <c r="M50" s="239" t="str">
        <f>IFERROR(VLOOKUP(M49,'P1'!$B:$AP,41,FALSE),"")</f>
        <v/>
      </c>
      <c r="N50" s="239" t="str">
        <f>IFERROR(VLOOKUP(N49,'P1'!$B:$AP,41,FALSE),"")</f>
        <v/>
      </c>
      <c r="O50" s="239" t="str">
        <f>IFERROR(VLOOKUP(O49,'P1'!$B:$AP,41,FALSE),"")</f>
        <v/>
      </c>
      <c r="P50" s="239" t="str">
        <f>IFERROR(VLOOKUP(P49,'P1'!$B:$AP,41,FALSE),"")</f>
        <v/>
      </c>
      <c r="Q50" s="239" t="str">
        <f>IFERROR(VLOOKUP(Q49,'P1'!$B:$AP,41,FALSE),"")</f>
        <v/>
      </c>
      <c r="R50" s="239" t="str">
        <f>IFERROR(VLOOKUP(R49,'P1'!$B:$AP,41,FALSE),"")</f>
        <v/>
      </c>
      <c r="S50" s="239" t="str">
        <f>IFERROR(VLOOKUP(S49,'P1'!$B:$AP,41,FALSE),"")</f>
        <v/>
      </c>
      <c r="T50" s="239" t="str">
        <f>IFERROR(VLOOKUP(T49,'P1'!$B:$AP,41,FALSE),"")</f>
        <v/>
      </c>
      <c r="U50" s="239" t="str">
        <f>IFERROR(VLOOKUP(U49,'P1'!$B:$AP,41,FALSE),"")</f>
        <v/>
      </c>
      <c r="V50" s="239" t="str">
        <f>IFERROR(VLOOKUP(V49,'P1'!$B:$AP,41,FALSE),"")</f>
        <v/>
      </c>
      <c r="W50" s="239" t="str">
        <f>IFERROR(VLOOKUP(W49,'P1'!$B:$AP,41,FALSE),"")</f>
        <v/>
      </c>
      <c r="X50" s="239" t="str">
        <f>IFERROR(VLOOKUP(X49,'P1'!$B:$AP,41,FALSE),"")</f>
        <v/>
      </c>
      <c r="Y50" s="239" t="str">
        <f>IFERROR(VLOOKUP(Y49,'P1'!$B:$AP,41,FALSE),"")</f>
        <v/>
      </c>
      <c r="Z50" s="239" t="str">
        <f>IFERROR(VLOOKUP(Z49,'P1'!$B:$AP,41,FALSE),"")</f>
        <v/>
      </c>
      <c r="AA50" s="239" t="str">
        <f>IFERROR(VLOOKUP(AA49,'P1'!$B:$AP,41,FALSE),"")</f>
        <v/>
      </c>
      <c r="AB50" s="239" t="str">
        <f>IFERROR(VLOOKUP(AB49,'P1'!$B:$AP,41,FALSE),"")</f>
        <v/>
      </c>
      <c r="AC50" s="239" t="str">
        <f>IFERROR(VLOOKUP(AC49,'P1'!$B:$AP,41,FALSE),"")</f>
        <v/>
      </c>
      <c r="AD50" s="239" t="str">
        <f>IFERROR(VLOOKUP(AD49,'P1'!$B:$AP,41,FALSE),"")</f>
        <v/>
      </c>
      <c r="AE50" s="239" t="str">
        <f>IFERROR(VLOOKUP(AE49,'P1'!$B:$AP,41,FALSE),"")</f>
        <v/>
      </c>
      <c r="AF50" s="239" t="str">
        <f>IFERROR(VLOOKUP(AF49,'P1'!$B:$AP,41,FALSE),"")</f>
        <v/>
      </c>
      <c r="AG50" s="239" t="str">
        <f>IFERROR(VLOOKUP(AG49,'P1'!$B:$AP,41,FALSE),"")</f>
        <v/>
      </c>
      <c r="AH50" s="239" t="str">
        <f>IFERROR(VLOOKUP(AH49,'P1'!$B:$AP,41,FALSE),"")</f>
        <v/>
      </c>
      <c r="AI50" s="239" t="str">
        <f>IFERROR(VLOOKUP(AI49,'P1'!$B:$AP,41,FALSE),"")</f>
        <v/>
      </c>
      <c r="AJ50" s="239" t="str">
        <f>IFERROR(VLOOKUP(AJ49,'P1'!$B:$AP,41,FALSE),"")</f>
        <v/>
      </c>
      <c r="AK50" s="239" t="str">
        <f>IFERROR(VLOOKUP(AK49,'P1'!$B:$AP,41,FALSE),"")</f>
        <v/>
      </c>
      <c r="AL50" s="239" t="str">
        <f>IFERROR(VLOOKUP(AL49,'P1'!$B:$AP,41,FALSE),"")</f>
        <v/>
      </c>
      <c r="AM50" s="239" t="str">
        <f>IFERROR(VLOOKUP(AM49,'P1'!$B:$AP,41,FALSE),"")</f>
        <v/>
      </c>
      <c r="AN50" s="588"/>
      <c r="AO50" s="564"/>
      <c r="AP50" s="592"/>
      <c r="AQ50" s="593"/>
      <c r="AR50" s="564"/>
      <c r="AU50" s="240" t="str">
        <f>IFERROR(IF($D49="□",ROUNDDOWN($AO49/$AK$7,1),ROUNDDOWN($AO49/$AK$9,1)),"")</f>
        <v/>
      </c>
      <c r="AV50" s="240" t="str">
        <f>IFERROR(IF($D49="□",ROUNDDOWN($AN49/$AO$7,1),ROUNDDOWN($AN49/$AO$9,1)),"")</f>
        <v/>
      </c>
      <c r="AX50" s="240" t="str">
        <f>IFERROR(IF($D49="□",(VLOOKUP(F49,'[8]ますた君 '!$C:$E,3,FALSE)/($AK$7*4)),(VLOOKUP(F49,'[8]ますた君 '!$C:$E,3,FALSE)/($AK$9*4))),"")</f>
        <v/>
      </c>
      <c r="AY50" s="240" t="str">
        <f>IFERROR(IF($D49="□",(VLOOKUP(F49,'[8]ますた君 '!$C:$E,3,FALSE)/$AO$7),(VLOOKUP(F49,'[8]ますた君 '!$C:$E,3,FALSE)/$AO$9)),"")</f>
        <v/>
      </c>
    </row>
    <row r="51" spans="1:51" ht="12" customHeight="1">
      <c r="A51" s="568"/>
      <c r="B51" s="571"/>
      <c r="C51" s="574"/>
      <c r="D51" s="577"/>
      <c r="E51" s="580"/>
      <c r="F51" s="585"/>
      <c r="G51" s="586"/>
      <c r="H51" s="241" t="s">
        <v>374</v>
      </c>
      <c r="I51" s="239" t="str">
        <f>IFERROR(VLOOKUP(I49,'P1'!$B:$AP,31,FALSE),"")</f>
        <v/>
      </c>
      <c r="J51" s="239" t="str">
        <f>IFERROR(VLOOKUP(J49,'P1'!$B:$AP,31,FALSE),"")</f>
        <v/>
      </c>
      <c r="K51" s="239" t="str">
        <f>IFERROR(VLOOKUP(K49,'P1'!$B:$AP,31,FALSE),"")</f>
        <v/>
      </c>
      <c r="L51" s="239" t="str">
        <f>IFERROR(VLOOKUP(L49,'P1'!$B:$AP,31,FALSE),"")</f>
        <v/>
      </c>
      <c r="M51" s="239" t="str">
        <f>IFERROR(VLOOKUP(M49,'P1'!$B:$AP,31,FALSE),"")</f>
        <v/>
      </c>
      <c r="N51" s="239" t="str">
        <f>IFERROR(VLOOKUP(N49,'P1'!$B:$AP,31,FALSE),"")</f>
        <v/>
      </c>
      <c r="O51" s="239" t="str">
        <f>IFERROR(VLOOKUP(O49,'P1'!$B:$AP,31,FALSE),"")</f>
        <v/>
      </c>
      <c r="P51" s="239" t="str">
        <f>IFERROR(VLOOKUP(P49,'P1'!$B:$AP,31,FALSE),"")</f>
        <v/>
      </c>
      <c r="Q51" s="239" t="str">
        <f>IFERROR(VLOOKUP(Q49,'P1'!$B:$AP,31,FALSE),"")</f>
        <v/>
      </c>
      <c r="R51" s="239" t="str">
        <f>IFERROR(VLOOKUP(R49,'P1'!$B:$AP,31,FALSE),"")</f>
        <v/>
      </c>
      <c r="S51" s="239" t="str">
        <f>IFERROR(VLOOKUP(S49,'P1'!$B:$AP,31,FALSE),"")</f>
        <v/>
      </c>
      <c r="T51" s="239" t="str">
        <f>IFERROR(VLOOKUP(T49,'P1'!$B:$AP,31,FALSE),"")</f>
        <v/>
      </c>
      <c r="U51" s="239" t="str">
        <f>IFERROR(VLOOKUP(U49,'P1'!$B:$AP,31,FALSE),"")</f>
        <v/>
      </c>
      <c r="V51" s="239" t="str">
        <f>IFERROR(VLOOKUP(V49,'P1'!$B:$AP,31,FALSE),"")</f>
        <v/>
      </c>
      <c r="W51" s="239" t="str">
        <f>IFERROR(VLOOKUP(W49,'P1'!$B:$AP,31,FALSE),"")</f>
        <v/>
      </c>
      <c r="X51" s="239" t="str">
        <f>IFERROR(VLOOKUP(X49,'P1'!$B:$AP,31,FALSE),"")</f>
        <v/>
      </c>
      <c r="Y51" s="239" t="str">
        <f>IFERROR(VLOOKUP(Y49,'P1'!$B:$AP,31,FALSE),"")</f>
        <v/>
      </c>
      <c r="Z51" s="239" t="str">
        <f>IFERROR(VLOOKUP(Z49,'P1'!$B:$AP,31,FALSE),"")</f>
        <v/>
      </c>
      <c r="AA51" s="239" t="str">
        <f>IFERROR(VLOOKUP(AA49,'P1'!$B:$AP,31,FALSE),"")</f>
        <v/>
      </c>
      <c r="AB51" s="239" t="str">
        <f>IFERROR(VLOOKUP(AB49,'P1'!$B:$AP,31,FALSE),"")</f>
        <v/>
      </c>
      <c r="AC51" s="239" t="str">
        <f>IFERROR(VLOOKUP(AC49,'P1'!$B:$AP,31,FALSE),"")</f>
        <v/>
      </c>
      <c r="AD51" s="239" t="str">
        <f>IFERROR(VLOOKUP(AD49,'P1'!$B:$AP,31,FALSE),"")</f>
        <v/>
      </c>
      <c r="AE51" s="239" t="str">
        <f>IFERROR(VLOOKUP(AE49,'P1'!$B:$AP,31,FALSE),"")</f>
        <v/>
      </c>
      <c r="AF51" s="239" t="str">
        <f>IFERROR(VLOOKUP(AF49,'P1'!$B:$AP,31,FALSE),"")</f>
        <v/>
      </c>
      <c r="AG51" s="239" t="str">
        <f>IFERROR(VLOOKUP(AG49,'P1'!$B:$AP,31,FALSE),"")</f>
        <v/>
      </c>
      <c r="AH51" s="239" t="str">
        <f>IFERROR(VLOOKUP(AH49,'P1'!$B:$AP,31,FALSE),"")</f>
        <v/>
      </c>
      <c r="AI51" s="239" t="str">
        <f>IFERROR(VLOOKUP(AI49,'P1'!$B:$AP,31,FALSE),"")</f>
        <v/>
      </c>
      <c r="AJ51" s="239" t="str">
        <f>IFERROR(VLOOKUP(AJ49,'P1'!$B:$AP,31,FALSE),"")</f>
        <v/>
      </c>
      <c r="AK51" s="239" t="str">
        <f>IFERROR(VLOOKUP(AK49,'P1'!$B:$AP,31,FALSE),"")</f>
        <v/>
      </c>
      <c r="AL51" s="239" t="str">
        <f>IFERROR(VLOOKUP(AL49,'P1'!$B:$AP,31,FALSE),"")</f>
        <v/>
      </c>
      <c r="AM51" s="239" t="str">
        <f>IFERROR(VLOOKUP(AM49,'P1'!$B:$AP,31,FALSE),"")</f>
        <v/>
      </c>
      <c r="AN51" s="589"/>
      <c r="AO51" s="565"/>
      <c r="AP51" s="594"/>
      <c r="AQ51" s="595"/>
      <c r="AR51" s="565"/>
      <c r="AU51" s="242"/>
      <c r="AV51" s="242"/>
      <c r="AX51" s="242"/>
      <c r="AY51" s="242"/>
    </row>
    <row r="52" spans="1:51" ht="12" customHeight="1">
      <c r="A52" s="566">
        <v>11</v>
      </c>
      <c r="B52" s="569"/>
      <c r="C52" s="572"/>
      <c r="D52" s="575" t="s">
        <v>243</v>
      </c>
      <c r="E52" s="578"/>
      <c r="F52" s="581"/>
      <c r="G52" s="582"/>
      <c r="H52" s="236" t="s">
        <v>368</v>
      </c>
      <c r="I52" s="483"/>
      <c r="J52" s="483"/>
      <c r="K52" s="483"/>
      <c r="L52" s="483"/>
      <c r="M52" s="483"/>
      <c r="N52" s="483"/>
      <c r="O52" s="483"/>
      <c r="P52" s="483"/>
      <c r="Q52" s="483"/>
      <c r="R52" s="483"/>
      <c r="S52" s="483"/>
      <c r="T52" s="483"/>
      <c r="U52" s="483"/>
      <c r="V52" s="483"/>
      <c r="W52" s="483"/>
      <c r="X52" s="483"/>
      <c r="Y52" s="483"/>
      <c r="Z52" s="483"/>
      <c r="AA52" s="483"/>
      <c r="AB52" s="483"/>
      <c r="AC52" s="483"/>
      <c r="AD52" s="483"/>
      <c r="AE52" s="483"/>
      <c r="AF52" s="483"/>
      <c r="AG52" s="483"/>
      <c r="AH52" s="483"/>
      <c r="AI52" s="483"/>
      <c r="AJ52" s="483"/>
      <c r="AK52" s="483"/>
      <c r="AL52" s="483"/>
      <c r="AM52" s="483"/>
      <c r="AN52" s="587">
        <f>+SUM(I53:AM54)</f>
        <v>0</v>
      </c>
      <c r="AO52" s="563">
        <f>IF($AN$4="４週",AN52/4,AN52/(DAY(EOMONTH($I$20,0))/7))</f>
        <v>0</v>
      </c>
      <c r="AP52" s="590"/>
      <c r="AQ52" s="591"/>
      <c r="AR52" s="563" t="str">
        <f>IF(AN41="４週",AU53,AV53)</f>
        <v/>
      </c>
      <c r="AU52" s="237" t="s">
        <v>369</v>
      </c>
      <c r="AV52" s="237" t="s">
        <v>370</v>
      </c>
      <c r="AX52" s="237" t="s">
        <v>371</v>
      </c>
      <c r="AY52" s="237" t="s">
        <v>372</v>
      </c>
    </row>
    <row r="53" spans="1:51" ht="12" customHeight="1">
      <c r="A53" s="567"/>
      <c r="B53" s="570"/>
      <c r="C53" s="573"/>
      <c r="D53" s="576"/>
      <c r="E53" s="579"/>
      <c r="F53" s="583"/>
      <c r="G53" s="584"/>
      <c r="H53" s="238" t="s">
        <v>373</v>
      </c>
      <c r="I53" s="239" t="str">
        <f>IFERROR(VLOOKUP(I52,'P1'!$B:$AP,41,FALSE),"")</f>
        <v/>
      </c>
      <c r="J53" s="239" t="str">
        <f>IFERROR(VLOOKUP(J52,'P1'!$B:$AP,41,FALSE),"")</f>
        <v/>
      </c>
      <c r="K53" s="239" t="str">
        <f>IFERROR(VLOOKUP(K52,'P1'!$B:$AP,41,FALSE),"")</f>
        <v/>
      </c>
      <c r="L53" s="239" t="str">
        <f>IFERROR(VLOOKUP(L52,'P1'!$B:$AP,41,FALSE),"")</f>
        <v/>
      </c>
      <c r="M53" s="239" t="str">
        <f>IFERROR(VLOOKUP(M52,'P1'!$B:$AP,41,FALSE),"")</f>
        <v/>
      </c>
      <c r="N53" s="239" t="str">
        <f>IFERROR(VLOOKUP(N52,'P1'!$B:$AP,41,FALSE),"")</f>
        <v/>
      </c>
      <c r="O53" s="239" t="str">
        <f>IFERROR(VLOOKUP(O52,'P1'!$B:$AP,41,FALSE),"")</f>
        <v/>
      </c>
      <c r="P53" s="239" t="str">
        <f>IFERROR(VLOOKUP(P52,'P1'!$B:$AP,41,FALSE),"")</f>
        <v/>
      </c>
      <c r="Q53" s="239" t="str">
        <f>IFERROR(VLOOKUP(Q52,'P1'!$B:$AP,41,FALSE),"")</f>
        <v/>
      </c>
      <c r="R53" s="239" t="str">
        <f>IFERROR(VLOOKUP(R52,'P1'!$B:$AP,41,FALSE),"")</f>
        <v/>
      </c>
      <c r="S53" s="239" t="str">
        <f>IFERROR(VLOOKUP(S52,'P1'!$B:$AP,41,FALSE),"")</f>
        <v/>
      </c>
      <c r="T53" s="239" t="str">
        <f>IFERROR(VLOOKUP(T52,'P1'!$B:$AP,41,FALSE),"")</f>
        <v/>
      </c>
      <c r="U53" s="239" t="str">
        <f>IFERROR(VLOOKUP(U52,'P1'!$B:$AP,41,FALSE),"")</f>
        <v/>
      </c>
      <c r="V53" s="239" t="str">
        <f>IFERROR(VLOOKUP(V52,'P1'!$B:$AP,41,FALSE),"")</f>
        <v/>
      </c>
      <c r="W53" s="239" t="str">
        <f>IFERROR(VLOOKUP(W52,'P1'!$B:$AP,41,FALSE),"")</f>
        <v/>
      </c>
      <c r="X53" s="239" t="str">
        <f>IFERROR(VLOOKUP(X52,'P1'!$B:$AP,41,FALSE),"")</f>
        <v/>
      </c>
      <c r="Y53" s="239" t="str">
        <f>IFERROR(VLOOKUP(Y52,'P1'!$B:$AP,41,FALSE),"")</f>
        <v/>
      </c>
      <c r="Z53" s="239" t="str">
        <f>IFERROR(VLOOKUP(Z52,'P1'!$B:$AP,41,FALSE),"")</f>
        <v/>
      </c>
      <c r="AA53" s="239" t="str">
        <f>IFERROR(VLOOKUP(AA52,'P1'!$B:$AP,41,FALSE),"")</f>
        <v/>
      </c>
      <c r="AB53" s="239" t="str">
        <f>IFERROR(VLOOKUP(AB52,'P1'!$B:$AP,41,FALSE),"")</f>
        <v/>
      </c>
      <c r="AC53" s="239" t="str">
        <f>IFERROR(VLOOKUP(AC52,'P1'!$B:$AP,41,FALSE),"")</f>
        <v/>
      </c>
      <c r="AD53" s="239" t="str">
        <f>IFERROR(VLOOKUP(AD52,'P1'!$B:$AP,41,FALSE),"")</f>
        <v/>
      </c>
      <c r="AE53" s="239" t="str">
        <f>IFERROR(VLOOKUP(AE52,'P1'!$B:$AP,41,FALSE),"")</f>
        <v/>
      </c>
      <c r="AF53" s="239" t="str">
        <f>IFERROR(VLOOKUP(AF52,'P1'!$B:$AP,41,FALSE),"")</f>
        <v/>
      </c>
      <c r="AG53" s="239" t="str">
        <f>IFERROR(VLOOKUP(AG52,'P1'!$B:$AP,41,FALSE),"")</f>
        <v/>
      </c>
      <c r="AH53" s="239" t="str">
        <f>IFERROR(VLOOKUP(AH52,'P1'!$B:$AP,41,FALSE),"")</f>
        <v/>
      </c>
      <c r="AI53" s="239" t="str">
        <f>IFERROR(VLOOKUP(AI52,'P1'!$B:$AP,41,FALSE),"")</f>
        <v/>
      </c>
      <c r="AJ53" s="239" t="str">
        <f>IFERROR(VLOOKUP(AJ52,'P1'!$B:$AP,41,FALSE),"")</f>
        <v/>
      </c>
      <c r="AK53" s="239" t="str">
        <f>IFERROR(VLOOKUP(AK52,'P1'!$B:$AP,41,FALSE),"")</f>
        <v/>
      </c>
      <c r="AL53" s="239" t="str">
        <f>IFERROR(VLOOKUP(AL52,'P1'!$B:$AP,41,FALSE),"")</f>
        <v/>
      </c>
      <c r="AM53" s="239" t="str">
        <f>IFERROR(VLOOKUP(AM52,'P1'!$B:$AP,41,FALSE),"")</f>
        <v/>
      </c>
      <c r="AN53" s="588"/>
      <c r="AO53" s="564"/>
      <c r="AP53" s="592"/>
      <c r="AQ53" s="593"/>
      <c r="AR53" s="564"/>
      <c r="AU53" s="240" t="str">
        <f>IFERROR(IF($D52="□",ROUNDDOWN($AO52/$AK$7,1),ROUNDDOWN($AO52/$AK$9,1)),"")</f>
        <v/>
      </c>
      <c r="AV53" s="240" t="str">
        <f>IFERROR(IF($D52="□",ROUNDDOWN($AN52/$AO$7,1),ROUNDDOWN($AN52/$AO$9,1)),"")</f>
        <v/>
      </c>
      <c r="AX53" s="240" t="str">
        <f>IFERROR(IF($D52="□",(VLOOKUP(F52,'[8]ますた君 '!$C:$E,3,FALSE)/($AK$7*4)),(VLOOKUP(F52,'[8]ますた君 '!$C:$E,3,FALSE)/($AK$9*4))),"")</f>
        <v/>
      </c>
      <c r="AY53" s="240" t="str">
        <f>IFERROR(IF($D52="□",(VLOOKUP(F52,'[8]ますた君 '!$C:$E,3,FALSE)/$AO$7),(VLOOKUP(F52,'[8]ますた君 '!$C:$E,3,FALSE)/$AO$9)),"")</f>
        <v/>
      </c>
    </row>
    <row r="54" spans="1:51" ht="12" customHeight="1">
      <c r="A54" s="568"/>
      <c r="B54" s="571"/>
      <c r="C54" s="574"/>
      <c r="D54" s="577"/>
      <c r="E54" s="580"/>
      <c r="F54" s="585"/>
      <c r="G54" s="586"/>
      <c r="H54" s="241" t="s">
        <v>374</v>
      </c>
      <c r="I54" s="239" t="str">
        <f>IFERROR(VLOOKUP(I52,'P1'!$B:$AP,31,FALSE),"")</f>
        <v/>
      </c>
      <c r="J54" s="239" t="str">
        <f>IFERROR(VLOOKUP(J52,'P1'!$B:$AP,31,FALSE),"")</f>
        <v/>
      </c>
      <c r="K54" s="239" t="str">
        <f>IFERROR(VLOOKUP(K52,'P1'!$B:$AP,31,FALSE),"")</f>
        <v/>
      </c>
      <c r="L54" s="239" t="str">
        <f>IFERROR(VLOOKUP(L52,'P1'!$B:$AP,31,FALSE),"")</f>
        <v/>
      </c>
      <c r="M54" s="239" t="str">
        <f>IFERROR(VLOOKUP(M52,'P1'!$B:$AP,31,FALSE),"")</f>
        <v/>
      </c>
      <c r="N54" s="239" t="str">
        <f>IFERROR(VLOOKUP(N52,'P1'!$B:$AP,31,FALSE),"")</f>
        <v/>
      </c>
      <c r="O54" s="239" t="str">
        <f>IFERROR(VLOOKUP(O52,'P1'!$B:$AP,31,FALSE),"")</f>
        <v/>
      </c>
      <c r="P54" s="239" t="str">
        <f>IFERROR(VLOOKUP(P52,'P1'!$B:$AP,31,FALSE),"")</f>
        <v/>
      </c>
      <c r="Q54" s="239" t="str">
        <f>IFERROR(VLOOKUP(Q52,'P1'!$B:$AP,31,FALSE),"")</f>
        <v/>
      </c>
      <c r="R54" s="239" t="str">
        <f>IFERROR(VLOOKUP(R52,'P1'!$B:$AP,31,FALSE),"")</f>
        <v/>
      </c>
      <c r="S54" s="239" t="str">
        <f>IFERROR(VLOOKUP(S52,'P1'!$B:$AP,31,FALSE),"")</f>
        <v/>
      </c>
      <c r="T54" s="239" t="str">
        <f>IFERROR(VLOOKUP(T52,'P1'!$B:$AP,31,FALSE),"")</f>
        <v/>
      </c>
      <c r="U54" s="239" t="str">
        <f>IFERROR(VLOOKUP(U52,'P1'!$B:$AP,31,FALSE),"")</f>
        <v/>
      </c>
      <c r="V54" s="239" t="str">
        <f>IFERROR(VLOOKUP(V52,'P1'!$B:$AP,31,FALSE),"")</f>
        <v/>
      </c>
      <c r="W54" s="239" t="str">
        <f>IFERROR(VLOOKUP(W52,'P1'!$B:$AP,31,FALSE),"")</f>
        <v/>
      </c>
      <c r="X54" s="239" t="str">
        <f>IFERROR(VLOOKUP(X52,'P1'!$B:$AP,31,FALSE),"")</f>
        <v/>
      </c>
      <c r="Y54" s="239" t="str">
        <f>IFERROR(VLOOKUP(Y52,'P1'!$B:$AP,31,FALSE),"")</f>
        <v/>
      </c>
      <c r="Z54" s="239" t="str">
        <f>IFERROR(VLOOKUP(Z52,'P1'!$B:$AP,31,FALSE),"")</f>
        <v/>
      </c>
      <c r="AA54" s="239" t="str">
        <f>IFERROR(VLOOKUP(AA52,'P1'!$B:$AP,31,FALSE),"")</f>
        <v/>
      </c>
      <c r="AB54" s="239" t="str">
        <f>IFERROR(VLOOKUP(AB52,'P1'!$B:$AP,31,FALSE),"")</f>
        <v/>
      </c>
      <c r="AC54" s="239" t="str">
        <f>IFERROR(VLOOKUP(AC52,'P1'!$B:$AP,31,FALSE),"")</f>
        <v/>
      </c>
      <c r="AD54" s="239" t="str">
        <f>IFERROR(VLOOKUP(AD52,'P1'!$B:$AP,31,FALSE),"")</f>
        <v/>
      </c>
      <c r="AE54" s="239" t="str">
        <f>IFERROR(VLOOKUP(AE52,'P1'!$B:$AP,31,FALSE),"")</f>
        <v/>
      </c>
      <c r="AF54" s="239" t="str">
        <f>IFERROR(VLOOKUP(AF52,'P1'!$B:$AP,31,FALSE),"")</f>
        <v/>
      </c>
      <c r="AG54" s="239" t="str">
        <f>IFERROR(VLOOKUP(AG52,'P1'!$B:$AP,31,FALSE),"")</f>
        <v/>
      </c>
      <c r="AH54" s="239" t="str">
        <f>IFERROR(VLOOKUP(AH52,'P1'!$B:$AP,31,FALSE),"")</f>
        <v/>
      </c>
      <c r="AI54" s="239" t="str">
        <f>IFERROR(VLOOKUP(AI52,'P1'!$B:$AP,31,FALSE),"")</f>
        <v/>
      </c>
      <c r="AJ54" s="239" t="str">
        <f>IFERROR(VLOOKUP(AJ52,'P1'!$B:$AP,31,FALSE),"")</f>
        <v/>
      </c>
      <c r="AK54" s="239" t="str">
        <f>IFERROR(VLOOKUP(AK52,'P1'!$B:$AP,31,FALSE),"")</f>
        <v/>
      </c>
      <c r="AL54" s="239" t="str">
        <f>IFERROR(VLOOKUP(AL52,'P1'!$B:$AP,31,FALSE),"")</f>
        <v/>
      </c>
      <c r="AM54" s="239" t="str">
        <f>IFERROR(VLOOKUP(AM52,'P1'!$B:$AP,31,FALSE),"")</f>
        <v/>
      </c>
      <c r="AN54" s="589"/>
      <c r="AO54" s="565"/>
      <c r="AP54" s="594"/>
      <c r="AQ54" s="595"/>
      <c r="AR54" s="565"/>
      <c r="AU54" s="242"/>
      <c r="AV54" s="242"/>
      <c r="AX54" s="242"/>
      <c r="AY54" s="242"/>
    </row>
    <row r="55" spans="1:51" ht="12" customHeight="1">
      <c r="A55" s="566">
        <v>12</v>
      </c>
      <c r="B55" s="569"/>
      <c r="C55" s="572"/>
      <c r="D55" s="575" t="s">
        <v>243</v>
      </c>
      <c r="E55" s="578"/>
      <c r="F55" s="581"/>
      <c r="G55" s="582"/>
      <c r="H55" s="236" t="s">
        <v>368</v>
      </c>
      <c r="I55" s="483"/>
      <c r="J55" s="483"/>
      <c r="K55" s="483"/>
      <c r="L55" s="483"/>
      <c r="M55" s="483"/>
      <c r="N55" s="483"/>
      <c r="O55" s="483"/>
      <c r="P55" s="483"/>
      <c r="Q55" s="483"/>
      <c r="R55" s="483"/>
      <c r="S55" s="483"/>
      <c r="T55" s="483"/>
      <c r="U55" s="483"/>
      <c r="V55" s="483"/>
      <c r="W55" s="483"/>
      <c r="X55" s="483"/>
      <c r="Y55" s="483"/>
      <c r="Z55" s="483"/>
      <c r="AA55" s="483"/>
      <c r="AB55" s="483"/>
      <c r="AC55" s="483"/>
      <c r="AD55" s="483"/>
      <c r="AE55" s="483"/>
      <c r="AF55" s="483"/>
      <c r="AG55" s="483"/>
      <c r="AH55" s="483"/>
      <c r="AI55" s="483"/>
      <c r="AJ55" s="483"/>
      <c r="AK55" s="483"/>
      <c r="AL55" s="483"/>
      <c r="AM55" s="483"/>
      <c r="AN55" s="587">
        <f>+SUM(I56:AM57)</f>
        <v>0</v>
      </c>
      <c r="AO55" s="563">
        <f>IF($AN$4="４週",AN55/4,AN55/(DAY(EOMONTH($I$20,0))/7))</f>
        <v>0</v>
      </c>
      <c r="AP55" s="590"/>
      <c r="AQ55" s="591"/>
      <c r="AR55" s="563" t="str">
        <f>IF(AN44="４週",AU56,AV56)</f>
        <v/>
      </c>
      <c r="AU55" s="237" t="s">
        <v>369</v>
      </c>
      <c r="AV55" s="237" t="s">
        <v>370</v>
      </c>
      <c r="AX55" s="237" t="s">
        <v>371</v>
      </c>
      <c r="AY55" s="237" t="s">
        <v>372</v>
      </c>
    </row>
    <row r="56" spans="1:51" ht="12" customHeight="1">
      <c r="A56" s="567"/>
      <c r="B56" s="570"/>
      <c r="C56" s="573"/>
      <c r="D56" s="576"/>
      <c r="E56" s="579"/>
      <c r="F56" s="583"/>
      <c r="G56" s="584"/>
      <c r="H56" s="238" t="s">
        <v>373</v>
      </c>
      <c r="I56" s="239" t="str">
        <f>IFERROR(VLOOKUP(I55,'P1'!$B:$AP,41,FALSE),"")</f>
        <v/>
      </c>
      <c r="J56" s="239" t="str">
        <f>IFERROR(VLOOKUP(J55,'P1'!$B:$AP,41,FALSE),"")</f>
        <v/>
      </c>
      <c r="K56" s="239" t="str">
        <f>IFERROR(VLOOKUP(K55,'P1'!$B:$AP,41,FALSE),"")</f>
        <v/>
      </c>
      <c r="L56" s="239" t="str">
        <f>IFERROR(VLOOKUP(L55,'P1'!$B:$AP,41,FALSE),"")</f>
        <v/>
      </c>
      <c r="M56" s="239" t="str">
        <f>IFERROR(VLOOKUP(M55,'P1'!$B:$AP,41,FALSE),"")</f>
        <v/>
      </c>
      <c r="N56" s="239" t="str">
        <f>IFERROR(VLOOKUP(N55,'P1'!$B:$AP,41,FALSE),"")</f>
        <v/>
      </c>
      <c r="O56" s="239" t="str">
        <f>IFERROR(VLOOKUP(O55,'P1'!$B:$AP,41,FALSE),"")</f>
        <v/>
      </c>
      <c r="P56" s="239" t="str">
        <f>IFERROR(VLOOKUP(P55,'P1'!$B:$AP,41,FALSE),"")</f>
        <v/>
      </c>
      <c r="Q56" s="239" t="str">
        <f>IFERROR(VLOOKUP(Q55,'P1'!$B:$AP,41,FALSE),"")</f>
        <v/>
      </c>
      <c r="R56" s="239" t="str">
        <f>IFERROR(VLOOKUP(R55,'P1'!$B:$AP,41,FALSE),"")</f>
        <v/>
      </c>
      <c r="S56" s="239" t="str">
        <f>IFERROR(VLOOKUP(S55,'P1'!$B:$AP,41,FALSE),"")</f>
        <v/>
      </c>
      <c r="T56" s="239" t="str">
        <f>IFERROR(VLOOKUP(T55,'P1'!$B:$AP,41,FALSE),"")</f>
        <v/>
      </c>
      <c r="U56" s="239" t="str">
        <f>IFERROR(VLOOKUP(U55,'P1'!$B:$AP,41,FALSE),"")</f>
        <v/>
      </c>
      <c r="V56" s="239" t="str">
        <f>IFERROR(VLOOKUP(V55,'P1'!$B:$AP,41,FALSE),"")</f>
        <v/>
      </c>
      <c r="W56" s="239" t="str">
        <f>IFERROR(VLOOKUP(W55,'P1'!$B:$AP,41,FALSE),"")</f>
        <v/>
      </c>
      <c r="X56" s="239" t="str">
        <f>IFERROR(VLOOKUP(X55,'P1'!$B:$AP,41,FALSE),"")</f>
        <v/>
      </c>
      <c r="Y56" s="239" t="str">
        <f>IFERROR(VLOOKUP(Y55,'P1'!$B:$AP,41,FALSE),"")</f>
        <v/>
      </c>
      <c r="Z56" s="239" t="str">
        <f>IFERROR(VLOOKUP(Z55,'P1'!$B:$AP,41,FALSE),"")</f>
        <v/>
      </c>
      <c r="AA56" s="239" t="str">
        <f>IFERROR(VLOOKUP(AA55,'P1'!$B:$AP,41,FALSE),"")</f>
        <v/>
      </c>
      <c r="AB56" s="239" t="str">
        <f>IFERROR(VLOOKUP(AB55,'P1'!$B:$AP,41,FALSE),"")</f>
        <v/>
      </c>
      <c r="AC56" s="239" t="str">
        <f>IFERROR(VLOOKUP(AC55,'P1'!$B:$AP,41,FALSE),"")</f>
        <v/>
      </c>
      <c r="AD56" s="239" t="str">
        <f>IFERROR(VLOOKUP(AD55,'P1'!$B:$AP,41,FALSE),"")</f>
        <v/>
      </c>
      <c r="AE56" s="239" t="str">
        <f>IFERROR(VLOOKUP(AE55,'P1'!$B:$AP,41,FALSE),"")</f>
        <v/>
      </c>
      <c r="AF56" s="239" t="str">
        <f>IFERROR(VLOOKUP(AF55,'P1'!$B:$AP,41,FALSE),"")</f>
        <v/>
      </c>
      <c r="AG56" s="239" t="str">
        <f>IFERROR(VLOOKUP(AG55,'P1'!$B:$AP,41,FALSE),"")</f>
        <v/>
      </c>
      <c r="AH56" s="239" t="str">
        <f>IFERROR(VLOOKUP(AH55,'P1'!$B:$AP,41,FALSE),"")</f>
        <v/>
      </c>
      <c r="AI56" s="239" t="str">
        <f>IFERROR(VLOOKUP(AI55,'P1'!$B:$AP,41,FALSE),"")</f>
        <v/>
      </c>
      <c r="AJ56" s="239" t="str">
        <f>IFERROR(VLOOKUP(AJ55,'P1'!$B:$AP,41,FALSE),"")</f>
        <v/>
      </c>
      <c r="AK56" s="239" t="str">
        <f>IFERROR(VLOOKUP(AK55,'P1'!$B:$AP,41,FALSE),"")</f>
        <v/>
      </c>
      <c r="AL56" s="239" t="str">
        <f>IFERROR(VLOOKUP(AL55,'P1'!$B:$AP,41,FALSE),"")</f>
        <v/>
      </c>
      <c r="AM56" s="239" t="str">
        <f>IFERROR(VLOOKUP(AM55,'P1'!$B:$AP,41,FALSE),"")</f>
        <v/>
      </c>
      <c r="AN56" s="588"/>
      <c r="AO56" s="564"/>
      <c r="AP56" s="592"/>
      <c r="AQ56" s="593"/>
      <c r="AR56" s="564"/>
      <c r="AU56" s="240" t="str">
        <f>IFERROR(IF($D55="□",ROUNDDOWN($AO55/$AK$7,1),ROUNDDOWN($AO55/$AK$9,1)),"")</f>
        <v/>
      </c>
      <c r="AV56" s="240" t="str">
        <f>IFERROR(IF($D55="□",ROUNDDOWN($AN55/$AO$7,1),ROUNDDOWN($AN55/$AO$9,1)),"")</f>
        <v/>
      </c>
      <c r="AX56" s="240" t="str">
        <f>IFERROR(IF($D55="□",(VLOOKUP(F55,'[8]ますた君 '!$C:$E,3,FALSE)/($AK$7*4)),(VLOOKUP(F55,'[8]ますた君 '!$C:$E,3,FALSE)/($AK$9*4))),"")</f>
        <v/>
      </c>
      <c r="AY56" s="240" t="str">
        <f>IFERROR(IF($D55="□",(VLOOKUP(F55,'[8]ますた君 '!$C:$E,3,FALSE)/$AO$7),(VLOOKUP(F55,'[8]ますた君 '!$C:$E,3,FALSE)/$AO$9)),"")</f>
        <v/>
      </c>
    </row>
    <row r="57" spans="1:51" ht="12" customHeight="1">
      <c r="A57" s="568"/>
      <c r="B57" s="571"/>
      <c r="C57" s="574"/>
      <c r="D57" s="577"/>
      <c r="E57" s="580"/>
      <c r="F57" s="585"/>
      <c r="G57" s="586"/>
      <c r="H57" s="241" t="s">
        <v>374</v>
      </c>
      <c r="I57" s="239" t="str">
        <f>IFERROR(VLOOKUP(I55,'P1'!$B:$AP,31,FALSE),"")</f>
        <v/>
      </c>
      <c r="J57" s="239" t="str">
        <f>IFERROR(VLOOKUP(J55,'P1'!$B:$AP,31,FALSE),"")</f>
        <v/>
      </c>
      <c r="K57" s="239" t="str">
        <f>IFERROR(VLOOKUP(K55,'P1'!$B:$AP,31,FALSE),"")</f>
        <v/>
      </c>
      <c r="L57" s="239" t="str">
        <f>IFERROR(VLOOKUP(L55,'P1'!$B:$AP,31,FALSE),"")</f>
        <v/>
      </c>
      <c r="M57" s="239" t="str">
        <f>IFERROR(VLOOKUP(M55,'P1'!$B:$AP,31,FALSE),"")</f>
        <v/>
      </c>
      <c r="N57" s="239" t="str">
        <f>IFERROR(VLOOKUP(N55,'P1'!$B:$AP,31,FALSE),"")</f>
        <v/>
      </c>
      <c r="O57" s="239" t="str">
        <f>IFERROR(VLOOKUP(O55,'P1'!$B:$AP,31,FALSE),"")</f>
        <v/>
      </c>
      <c r="P57" s="239" t="str">
        <f>IFERROR(VLOOKUP(P55,'P1'!$B:$AP,31,FALSE),"")</f>
        <v/>
      </c>
      <c r="Q57" s="239" t="str">
        <f>IFERROR(VLOOKUP(Q55,'P1'!$B:$AP,31,FALSE),"")</f>
        <v/>
      </c>
      <c r="R57" s="239" t="str">
        <f>IFERROR(VLOOKUP(R55,'P1'!$B:$AP,31,FALSE),"")</f>
        <v/>
      </c>
      <c r="S57" s="239" t="str">
        <f>IFERROR(VLOOKUP(S55,'P1'!$B:$AP,31,FALSE),"")</f>
        <v/>
      </c>
      <c r="T57" s="239" t="str">
        <f>IFERROR(VLOOKUP(T55,'P1'!$B:$AP,31,FALSE),"")</f>
        <v/>
      </c>
      <c r="U57" s="239" t="str">
        <f>IFERROR(VLOOKUP(U55,'P1'!$B:$AP,31,FALSE),"")</f>
        <v/>
      </c>
      <c r="V57" s="239" t="str">
        <f>IFERROR(VLOOKUP(V55,'P1'!$B:$AP,31,FALSE),"")</f>
        <v/>
      </c>
      <c r="W57" s="239" t="str">
        <f>IFERROR(VLOOKUP(W55,'P1'!$B:$AP,31,FALSE),"")</f>
        <v/>
      </c>
      <c r="X57" s="239" t="str">
        <f>IFERROR(VLOOKUP(X55,'P1'!$B:$AP,31,FALSE),"")</f>
        <v/>
      </c>
      <c r="Y57" s="239" t="str">
        <f>IFERROR(VLOOKUP(Y55,'P1'!$B:$AP,31,FALSE),"")</f>
        <v/>
      </c>
      <c r="Z57" s="239" t="str">
        <f>IFERROR(VLOOKUP(Z55,'P1'!$B:$AP,31,FALSE),"")</f>
        <v/>
      </c>
      <c r="AA57" s="239" t="str">
        <f>IFERROR(VLOOKUP(AA55,'P1'!$B:$AP,31,FALSE),"")</f>
        <v/>
      </c>
      <c r="AB57" s="239" t="str">
        <f>IFERROR(VLOOKUP(AB55,'P1'!$B:$AP,31,FALSE),"")</f>
        <v/>
      </c>
      <c r="AC57" s="239" t="str">
        <f>IFERROR(VLOOKUP(AC55,'P1'!$B:$AP,31,FALSE),"")</f>
        <v/>
      </c>
      <c r="AD57" s="239" t="str">
        <f>IFERROR(VLOOKUP(AD55,'P1'!$B:$AP,31,FALSE),"")</f>
        <v/>
      </c>
      <c r="AE57" s="239" t="str">
        <f>IFERROR(VLOOKUP(AE55,'P1'!$B:$AP,31,FALSE),"")</f>
        <v/>
      </c>
      <c r="AF57" s="239" t="str">
        <f>IFERROR(VLOOKUP(AF55,'P1'!$B:$AP,31,FALSE),"")</f>
        <v/>
      </c>
      <c r="AG57" s="239" t="str">
        <f>IFERROR(VLOOKUP(AG55,'P1'!$B:$AP,31,FALSE),"")</f>
        <v/>
      </c>
      <c r="AH57" s="239" t="str">
        <f>IFERROR(VLOOKUP(AH55,'P1'!$B:$AP,31,FALSE),"")</f>
        <v/>
      </c>
      <c r="AI57" s="239" t="str">
        <f>IFERROR(VLOOKUP(AI55,'P1'!$B:$AP,31,FALSE),"")</f>
        <v/>
      </c>
      <c r="AJ57" s="239" t="str">
        <f>IFERROR(VLOOKUP(AJ55,'P1'!$B:$AP,31,FALSE),"")</f>
        <v/>
      </c>
      <c r="AK57" s="239" t="str">
        <f>IFERROR(VLOOKUP(AK55,'P1'!$B:$AP,31,FALSE),"")</f>
        <v/>
      </c>
      <c r="AL57" s="239" t="str">
        <f>IFERROR(VLOOKUP(AL55,'P1'!$B:$AP,31,FALSE),"")</f>
        <v/>
      </c>
      <c r="AM57" s="239" t="str">
        <f>IFERROR(VLOOKUP(AM55,'P1'!$B:$AP,31,FALSE),"")</f>
        <v/>
      </c>
      <c r="AN57" s="589"/>
      <c r="AO57" s="565"/>
      <c r="AP57" s="594"/>
      <c r="AQ57" s="595"/>
      <c r="AR57" s="565"/>
      <c r="AU57" s="242"/>
      <c r="AV57" s="242"/>
      <c r="AX57" s="242"/>
      <c r="AY57" s="242"/>
    </row>
    <row r="58" spans="1:51" ht="12" customHeight="1">
      <c r="A58" s="566">
        <v>13</v>
      </c>
      <c r="B58" s="569"/>
      <c r="C58" s="572"/>
      <c r="D58" s="575" t="s">
        <v>243</v>
      </c>
      <c r="E58" s="578"/>
      <c r="F58" s="581"/>
      <c r="G58" s="582"/>
      <c r="H58" s="236" t="s">
        <v>368</v>
      </c>
      <c r="I58" s="483"/>
      <c r="J58" s="483"/>
      <c r="K58" s="483"/>
      <c r="L58" s="483"/>
      <c r="M58" s="483"/>
      <c r="N58" s="483"/>
      <c r="O58" s="483"/>
      <c r="P58" s="483"/>
      <c r="Q58" s="483"/>
      <c r="R58" s="483"/>
      <c r="S58" s="483"/>
      <c r="T58" s="483"/>
      <c r="U58" s="483"/>
      <c r="V58" s="483"/>
      <c r="W58" s="483"/>
      <c r="X58" s="483"/>
      <c r="Y58" s="483"/>
      <c r="Z58" s="483"/>
      <c r="AA58" s="483"/>
      <c r="AB58" s="483"/>
      <c r="AC58" s="483"/>
      <c r="AD58" s="483"/>
      <c r="AE58" s="483"/>
      <c r="AF58" s="483"/>
      <c r="AG58" s="483"/>
      <c r="AH58" s="483"/>
      <c r="AI58" s="483"/>
      <c r="AJ58" s="483"/>
      <c r="AK58" s="483"/>
      <c r="AL58" s="483"/>
      <c r="AM58" s="483"/>
      <c r="AN58" s="587">
        <f>+SUM(I59:AM60)</f>
        <v>0</v>
      </c>
      <c r="AO58" s="563">
        <f>IF($AN$4="４週",AN58/4,AN58/(DAY(EOMONTH($I$20,0))/7))</f>
        <v>0</v>
      </c>
      <c r="AP58" s="590"/>
      <c r="AQ58" s="591"/>
      <c r="AR58" s="563" t="str">
        <f>IF(AN47="４週",AU59,AV59)</f>
        <v/>
      </c>
      <c r="AU58" s="237" t="s">
        <v>369</v>
      </c>
      <c r="AV58" s="237" t="s">
        <v>370</v>
      </c>
      <c r="AX58" s="237" t="s">
        <v>371</v>
      </c>
      <c r="AY58" s="237" t="s">
        <v>372</v>
      </c>
    </row>
    <row r="59" spans="1:51" ht="12" customHeight="1">
      <c r="A59" s="567"/>
      <c r="B59" s="570"/>
      <c r="C59" s="573"/>
      <c r="D59" s="576"/>
      <c r="E59" s="579"/>
      <c r="F59" s="583"/>
      <c r="G59" s="584"/>
      <c r="H59" s="238" t="s">
        <v>373</v>
      </c>
      <c r="I59" s="239" t="str">
        <f>IFERROR(VLOOKUP(I58,'P1'!$B:$AP,41,FALSE),"")</f>
        <v/>
      </c>
      <c r="J59" s="239" t="str">
        <f>IFERROR(VLOOKUP(J58,'P1'!$B:$AP,41,FALSE),"")</f>
        <v/>
      </c>
      <c r="K59" s="239" t="str">
        <f>IFERROR(VLOOKUP(K58,'P1'!$B:$AP,41,FALSE),"")</f>
        <v/>
      </c>
      <c r="L59" s="239" t="str">
        <f>IFERROR(VLOOKUP(L58,'P1'!$B:$AP,41,FALSE),"")</f>
        <v/>
      </c>
      <c r="M59" s="239" t="str">
        <f>IFERROR(VLOOKUP(M58,'P1'!$B:$AP,41,FALSE),"")</f>
        <v/>
      </c>
      <c r="N59" s="239" t="str">
        <f>IFERROR(VLOOKUP(N58,'P1'!$B:$AP,41,FALSE),"")</f>
        <v/>
      </c>
      <c r="O59" s="239" t="str">
        <f>IFERROR(VLOOKUP(O58,'P1'!$B:$AP,41,FALSE),"")</f>
        <v/>
      </c>
      <c r="P59" s="239" t="str">
        <f>IFERROR(VLOOKUP(P58,'P1'!$B:$AP,41,FALSE),"")</f>
        <v/>
      </c>
      <c r="Q59" s="239" t="str">
        <f>IFERROR(VLOOKUP(Q58,'P1'!$B:$AP,41,FALSE),"")</f>
        <v/>
      </c>
      <c r="R59" s="239" t="str">
        <f>IFERROR(VLOOKUP(R58,'P1'!$B:$AP,41,FALSE),"")</f>
        <v/>
      </c>
      <c r="S59" s="239" t="str">
        <f>IFERROR(VLOOKUP(S58,'P1'!$B:$AP,41,FALSE),"")</f>
        <v/>
      </c>
      <c r="T59" s="239" t="str">
        <f>IFERROR(VLOOKUP(T58,'P1'!$B:$AP,41,FALSE),"")</f>
        <v/>
      </c>
      <c r="U59" s="239" t="str">
        <f>IFERROR(VLOOKUP(U58,'P1'!$B:$AP,41,FALSE),"")</f>
        <v/>
      </c>
      <c r="V59" s="239" t="str">
        <f>IFERROR(VLOOKUP(V58,'P1'!$B:$AP,41,FALSE),"")</f>
        <v/>
      </c>
      <c r="W59" s="239" t="str">
        <f>IFERROR(VLOOKUP(W58,'P1'!$B:$AP,41,FALSE),"")</f>
        <v/>
      </c>
      <c r="X59" s="239" t="str">
        <f>IFERROR(VLOOKUP(X58,'P1'!$B:$AP,41,FALSE),"")</f>
        <v/>
      </c>
      <c r="Y59" s="239" t="str">
        <f>IFERROR(VLOOKUP(Y58,'P1'!$B:$AP,41,FALSE),"")</f>
        <v/>
      </c>
      <c r="Z59" s="239" t="str">
        <f>IFERROR(VLOOKUP(Z58,'P1'!$B:$AP,41,FALSE),"")</f>
        <v/>
      </c>
      <c r="AA59" s="239" t="str">
        <f>IFERROR(VLOOKUP(AA58,'P1'!$B:$AP,41,FALSE),"")</f>
        <v/>
      </c>
      <c r="AB59" s="239" t="str">
        <f>IFERROR(VLOOKUP(AB58,'P1'!$B:$AP,41,FALSE),"")</f>
        <v/>
      </c>
      <c r="AC59" s="239" t="str">
        <f>IFERROR(VLOOKUP(AC58,'P1'!$B:$AP,41,FALSE),"")</f>
        <v/>
      </c>
      <c r="AD59" s="239" t="str">
        <f>IFERROR(VLOOKUP(AD58,'P1'!$B:$AP,41,FALSE),"")</f>
        <v/>
      </c>
      <c r="AE59" s="239" t="str">
        <f>IFERROR(VLOOKUP(AE58,'P1'!$B:$AP,41,FALSE),"")</f>
        <v/>
      </c>
      <c r="AF59" s="239" t="str">
        <f>IFERROR(VLOOKUP(AF58,'P1'!$B:$AP,41,FALSE),"")</f>
        <v/>
      </c>
      <c r="AG59" s="239" t="str">
        <f>IFERROR(VLOOKUP(AG58,'P1'!$B:$AP,41,FALSE),"")</f>
        <v/>
      </c>
      <c r="AH59" s="239" t="str">
        <f>IFERROR(VLOOKUP(AH58,'P1'!$B:$AP,41,FALSE),"")</f>
        <v/>
      </c>
      <c r="AI59" s="239" t="str">
        <f>IFERROR(VLOOKUP(AI58,'P1'!$B:$AP,41,FALSE),"")</f>
        <v/>
      </c>
      <c r="AJ59" s="239" t="str">
        <f>IFERROR(VLOOKUP(AJ58,'P1'!$B:$AP,41,FALSE),"")</f>
        <v/>
      </c>
      <c r="AK59" s="239" t="str">
        <f>IFERROR(VLOOKUP(AK58,'P1'!$B:$AP,41,FALSE),"")</f>
        <v/>
      </c>
      <c r="AL59" s="239" t="str">
        <f>IFERROR(VLOOKUP(AL58,'P1'!$B:$AP,41,FALSE),"")</f>
        <v/>
      </c>
      <c r="AM59" s="239" t="str">
        <f>IFERROR(VLOOKUP(AM58,'P1'!$B:$AP,41,FALSE),"")</f>
        <v/>
      </c>
      <c r="AN59" s="588"/>
      <c r="AO59" s="564"/>
      <c r="AP59" s="592"/>
      <c r="AQ59" s="593"/>
      <c r="AR59" s="564"/>
      <c r="AU59" s="240" t="str">
        <f>IFERROR(IF($D58="□",ROUNDDOWN($AO58/$AK$7,1),ROUNDDOWN($AO58/$AK$9,1)),"")</f>
        <v/>
      </c>
      <c r="AV59" s="240" t="str">
        <f>IFERROR(IF($D58="□",ROUNDDOWN($AN58/$AO$7,1),ROUNDDOWN($AN58/$AO$9,1)),"")</f>
        <v/>
      </c>
      <c r="AX59" s="240" t="str">
        <f>IFERROR(IF($D58="□",(VLOOKUP(F58,'[8]ますた君 '!$C:$E,3,FALSE)/($AK$7*4)),(VLOOKUP(F58,'[8]ますた君 '!$C:$E,3,FALSE)/($AK$9*4))),"")</f>
        <v/>
      </c>
      <c r="AY59" s="240" t="str">
        <f>IFERROR(IF($D58="□",(VLOOKUP(F58,'[8]ますた君 '!$C:$E,3,FALSE)/$AO$7),(VLOOKUP(F58,'[8]ますた君 '!$C:$E,3,FALSE)/$AO$9)),"")</f>
        <v/>
      </c>
    </row>
    <row r="60" spans="1:51" ht="12" customHeight="1">
      <c r="A60" s="568"/>
      <c r="B60" s="571"/>
      <c r="C60" s="574"/>
      <c r="D60" s="577"/>
      <c r="E60" s="580"/>
      <c r="F60" s="585"/>
      <c r="G60" s="586"/>
      <c r="H60" s="241" t="s">
        <v>374</v>
      </c>
      <c r="I60" s="239" t="str">
        <f>IFERROR(VLOOKUP(I58,'P1'!$B:$AP,31,FALSE),"")</f>
        <v/>
      </c>
      <c r="J60" s="239" t="str">
        <f>IFERROR(VLOOKUP(J58,'P1'!$B:$AP,31,FALSE),"")</f>
        <v/>
      </c>
      <c r="K60" s="239" t="str">
        <f>IFERROR(VLOOKUP(K58,'P1'!$B:$AP,31,FALSE),"")</f>
        <v/>
      </c>
      <c r="L60" s="239" t="str">
        <f>IFERROR(VLOOKUP(L58,'P1'!$B:$AP,31,FALSE),"")</f>
        <v/>
      </c>
      <c r="M60" s="239" t="str">
        <f>IFERROR(VLOOKUP(M58,'P1'!$B:$AP,31,FALSE),"")</f>
        <v/>
      </c>
      <c r="N60" s="239" t="str">
        <f>IFERROR(VLOOKUP(N58,'P1'!$B:$AP,31,FALSE),"")</f>
        <v/>
      </c>
      <c r="O60" s="239" t="str">
        <f>IFERROR(VLOOKUP(O58,'P1'!$B:$AP,31,FALSE),"")</f>
        <v/>
      </c>
      <c r="P60" s="239" t="str">
        <f>IFERROR(VLOOKUP(P58,'P1'!$B:$AP,31,FALSE),"")</f>
        <v/>
      </c>
      <c r="Q60" s="239" t="str">
        <f>IFERROR(VLOOKUP(Q58,'P1'!$B:$AP,31,FALSE),"")</f>
        <v/>
      </c>
      <c r="R60" s="239" t="str">
        <f>IFERROR(VLOOKUP(R58,'P1'!$B:$AP,31,FALSE),"")</f>
        <v/>
      </c>
      <c r="S60" s="239" t="str">
        <f>IFERROR(VLOOKUP(S58,'P1'!$B:$AP,31,FALSE),"")</f>
        <v/>
      </c>
      <c r="T60" s="239" t="str">
        <f>IFERROR(VLOOKUP(T58,'P1'!$B:$AP,31,FALSE),"")</f>
        <v/>
      </c>
      <c r="U60" s="239" t="str">
        <f>IFERROR(VLOOKUP(U58,'P1'!$B:$AP,31,FALSE),"")</f>
        <v/>
      </c>
      <c r="V60" s="239" t="str">
        <f>IFERROR(VLOOKUP(V58,'P1'!$B:$AP,31,FALSE),"")</f>
        <v/>
      </c>
      <c r="W60" s="239" t="str">
        <f>IFERROR(VLOOKUP(W58,'P1'!$B:$AP,31,FALSE),"")</f>
        <v/>
      </c>
      <c r="X60" s="239" t="str">
        <f>IFERROR(VLOOKUP(X58,'P1'!$B:$AP,31,FALSE),"")</f>
        <v/>
      </c>
      <c r="Y60" s="239" t="str">
        <f>IFERROR(VLOOKUP(Y58,'P1'!$B:$AP,31,FALSE),"")</f>
        <v/>
      </c>
      <c r="Z60" s="239" t="str">
        <f>IFERROR(VLOOKUP(Z58,'P1'!$B:$AP,31,FALSE),"")</f>
        <v/>
      </c>
      <c r="AA60" s="239" t="str">
        <f>IFERROR(VLOOKUP(AA58,'P1'!$B:$AP,31,FALSE),"")</f>
        <v/>
      </c>
      <c r="AB60" s="239" t="str">
        <f>IFERROR(VLOOKUP(AB58,'P1'!$B:$AP,31,FALSE),"")</f>
        <v/>
      </c>
      <c r="AC60" s="239" t="str">
        <f>IFERROR(VLOOKUP(AC58,'P1'!$B:$AP,31,FALSE),"")</f>
        <v/>
      </c>
      <c r="AD60" s="239" t="str">
        <f>IFERROR(VLOOKUP(AD58,'P1'!$B:$AP,31,FALSE),"")</f>
        <v/>
      </c>
      <c r="AE60" s="239" t="str">
        <f>IFERROR(VLOOKUP(AE58,'P1'!$B:$AP,31,FALSE),"")</f>
        <v/>
      </c>
      <c r="AF60" s="239" t="str">
        <f>IFERROR(VLOOKUP(AF58,'P1'!$B:$AP,31,FALSE),"")</f>
        <v/>
      </c>
      <c r="AG60" s="239" t="str">
        <f>IFERROR(VLOOKUP(AG58,'P1'!$B:$AP,31,FALSE),"")</f>
        <v/>
      </c>
      <c r="AH60" s="239" t="str">
        <f>IFERROR(VLOOKUP(AH58,'P1'!$B:$AP,31,FALSE),"")</f>
        <v/>
      </c>
      <c r="AI60" s="239" t="str">
        <f>IFERROR(VLOOKUP(AI58,'P1'!$B:$AP,31,FALSE),"")</f>
        <v/>
      </c>
      <c r="AJ60" s="239" t="str">
        <f>IFERROR(VLOOKUP(AJ58,'P1'!$B:$AP,31,FALSE),"")</f>
        <v/>
      </c>
      <c r="AK60" s="239" t="str">
        <f>IFERROR(VLOOKUP(AK58,'P1'!$B:$AP,31,FALSE),"")</f>
        <v/>
      </c>
      <c r="AL60" s="239" t="str">
        <f>IFERROR(VLOOKUP(AL58,'P1'!$B:$AP,31,FALSE),"")</f>
        <v/>
      </c>
      <c r="AM60" s="239" t="str">
        <f>IFERROR(VLOOKUP(AM58,'P1'!$B:$AP,31,FALSE),"")</f>
        <v/>
      </c>
      <c r="AN60" s="589"/>
      <c r="AO60" s="565"/>
      <c r="AP60" s="594"/>
      <c r="AQ60" s="595"/>
      <c r="AR60" s="565"/>
      <c r="AU60" s="242"/>
      <c r="AV60" s="242"/>
      <c r="AX60" s="242"/>
      <c r="AY60" s="242"/>
    </row>
    <row r="61" spans="1:51" ht="12" customHeight="1">
      <c r="A61" s="566">
        <v>14</v>
      </c>
      <c r="B61" s="569"/>
      <c r="C61" s="572"/>
      <c r="D61" s="575" t="s">
        <v>243</v>
      </c>
      <c r="E61" s="578"/>
      <c r="F61" s="581"/>
      <c r="G61" s="582"/>
      <c r="H61" s="236" t="s">
        <v>368</v>
      </c>
      <c r="I61" s="483"/>
      <c r="J61" s="483"/>
      <c r="K61" s="483"/>
      <c r="L61" s="483"/>
      <c r="M61" s="483"/>
      <c r="N61" s="483"/>
      <c r="O61" s="483"/>
      <c r="P61" s="483"/>
      <c r="Q61" s="483"/>
      <c r="R61" s="483"/>
      <c r="S61" s="483"/>
      <c r="T61" s="483"/>
      <c r="U61" s="483"/>
      <c r="V61" s="483"/>
      <c r="W61" s="483"/>
      <c r="X61" s="483"/>
      <c r="Y61" s="483"/>
      <c r="Z61" s="483"/>
      <c r="AA61" s="483"/>
      <c r="AB61" s="483"/>
      <c r="AC61" s="483"/>
      <c r="AD61" s="483"/>
      <c r="AE61" s="483"/>
      <c r="AF61" s="483"/>
      <c r="AG61" s="483"/>
      <c r="AH61" s="483"/>
      <c r="AI61" s="483"/>
      <c r="AJ61" s="483"/>
      <c r="AK61" s="483"/>
      <c r="AL61" s="483"/>
      <c r="AM61" s="483"/>
      <c r="AN61" s="587">
        <f>+SUM(I62:AM63)</f>
        <v>0</v>
      </c>
      <c r="AO61" s="563">
        <f>IF($AN$4="４週",AN61/4,AN61/(DAY(EOMONTH($I$20,0))/7))</f>
        <v>0</v>
      </c>
      <c r="AP61" s="590"/>
      <c r="AQ61" s="591"/>
      <c r="AR61" s="563" t="str">
        <f>IF(AN50="４週",AU62,AV62)</f>
        <v/>
      </c>
      <c r="AU61" s="237" t="s">
        <v>369</v>
      </c>
      <c r="AV61" s="237" t="s">
        <v>370</v>
      </c>
      <c r="AX61" s="237" t="s">
        <v>371</v>
      </c>
      <c r="AY61" s="237" t="s">
        <v>372</v>
      </c>
    </row>
    <row r="62" spans="1:51" ht="12" customHeight="1">
      <c r="A62" s="567"/>
      <c r="B62" s="570"/>
      <c r="C62" s="573"/>
      <c r="D62" s="576"/>
      <c r="E62" s="579"/>
      <c r="F62" s="583"/>
      <c r="G62" s="584"/>
      <c r="H62" s="238" t="s">
        <v>373</v>
      </c>
      <c r="I62" s="239" t="str">
        <f>IFERROR(VLOOKUP(I61,'P1'!$B:$AP,41,FALSE),"")</f>
        <v/>
      </c>
      <c r="J62" s="239" t="str">
        <f>IFERROR(VLOOKUP(J61,'P1'!$B:$AP,41,FALSE),"")</f>
        <v/>
      </c>
      <c r="K62" s="239" t="str">
        <f>IFERROR(VLOOKUP(K61,'P1'!$B:$AP,41,FALSE),"")</f>
        <v/>
      </c>
      <c r="L62" s="239" t="str">
        <f>IFERROR(VLOOKUP(L61,'P1'!$B:$AP,41,FALSE),"")</f>
        <v/>
      </c>
      <c r="M62" s="239" t="str">
        <f>IFERROR(VLOOKUP(M61,'P1'!$B:$AP,41,FALSE),"")</f>
        <v/>
      </c>
      <c r="N62" s="239" t="str">
        <f>IFERROR(VLOOKUP(N61,'P1'!$B:$AP,41,FALSE),"")</f>
        <v/>
      </c>
      <c r="O62" s="239" t="str">
        <f>IFERROR(VLOOKUP(O61,'P1'!$B:$AP,41,FALSE),"")</f>
        <v/>
      </c>
      <c r="P62" s="239" t="str">
        <f>IFERROR(VLOOKUP(P61,'P1'!$B:$AP,41,FALSE),"")</f>
        <v/>
      </c>
      <c r="Q62" s="239" t="str">
        <f>IFERROR(VLOOKUP(Q61,'P1'!$B:$AP,41,FALSE),"")</f>
        <v/>
      </c>
      <c r="R62" s="239" t="str">
        <f>IFERROR(VLOOKUP(R61,'P1'!$B:$AP,41,FALSE),"")</f>
        <v/>
      </c>
      <c r="S62" s="239" t="str">
        <f>IFERROR(VLOOKUP(S61,'P1'!$B:$AP,41,FALSE),"")</f>
        <v/>
      </c>
      <c r="T62" s="239" t="str">
        <f>IFERROR(VLOOKUP(T61,'P1'!$B:$AP,41,FALSE),"")</f>
        <v/>
      </c>
      <c r="U62" s="239" t="str">
        <f>IFERROR(VLOOKUP(U61,'P1'!$B:$AP,41,FALSE),"")</f>
        <v/>
      </c>
      <c r="V62" s="239" t="str">
        <f>IFERROR(VLOOKUP(V61,'P1'!$B:$AP,41,FALSE),"")</f>
        <v/>
      </c>
      <c r="W62" s="239" t="str">
        <f>IFERROR(VLOOKUP(W61,'P1'!$B:$AP,41,FALSE),"")</f>
        <v/>
      </c>
      <c r="X62" s="239" t="str">
        <f>IFERROR(VLOOKUP(X61,'P1'!$B:$AP,41,FALSE),"")</f>
        <v/>
      </c>
      <c r="Y62" s="239" t="str">
        <f>IFERROR(VLOOKUP(Y61,'P1'!$B:$AP,41,FALSE),"")</f>
        <v/>
      </c>
      <c r="Z62" s="239" t="str">
        <f>IFERROR(VLOOKUP(Z61,'P1'!$B:$AP,41,FALSE),"")</f>
        <v/>
      </c>
      <c r="AA62" s="239" t="str">
        <f>IFERROR(VLOOKUP(AA61,'P1'!$B:$AP,41,FALSE),"")</f>
        <v/>
      </c>
      <c r="AB62" s="239" t="str">
        <f>IFERROR(VLOOKUP(AB61,'P1'!$B:$AP,41,FALSE),"")</f>
        <v/>
      </c>
      <c r="AC62" s="239" t="str">
        <f>IFERROR(VLOOKUP(AC61,'P1'!$B:$AP,41,FALSE),"")</f>
        <v/>
      </c>
      <c r="AD62" s="239" t="str">
        <f>IFERROR(VLOOKUP(AD61,'P1'!$B:$AP,41,FALSE),"")</f>
        <v/>
      </c>
      <c r="AE62" s="239" t="str">
        <f>IFERROR(VLOOKUP(AE61,'P1'!$B:$AP,41,FALSE),"")</f>
        <v/>
      </c>
      <c r="AF62" s="239" t="str">
        <f>IFERROR(VLOOKUP(AF61,'P1'!$B:$AP,41,FALSE),"")</f>
        <v/>
      </c>
      <c r="AG62" s="239" t="str">
        <f>IFERROR(VLOOKUP(AG61,'P1'!$B:$AP,41,FALSE),"")</f>
        <v/>
      </c>
      <c r="AH62" s="239" t="str">
        <f>IFERROR(VLOOKUP(AH61,'P1'!$B:$AP,41,FALSE),"")</f>
        <v/>
      </c>
      <c r="AI62" s="239" t="str">
        <f>IFERROR(VLOOKUP(AI61,'P1'!$B:$AP,41,FALSE),"")</f>
        <v/>
      </c>
      <c r="AJ62" s="239" t="str">
        <f>IFERROR(VLOOKUP(AJ61,'P1'!$B:$AP,41,FALSE),"")</f>
        <v/>
      </c>
      <c r="AK62" s="239" t="str">
        <f>IFERROR(VLOOKUP(AK61,'P1'!$B:$AP,41,FALSE),"")</f>
        <v/>
      </c>
      <c r="AL62" s="239" t="str">
        <f>IFERROR(VLOOKUP(AL61,'P1'!$B:$AP,41,FALSE),"")</f>
        <v/>
      </c>
      <c r="AM62" s="239" t="str">
        <f>IFERROR(VLOOKUP(AM61,'P1'!$B:$AP,41,FALSE),"")</f>
        <v/>
      </c>
      <c r="AN62" s="588"/>
      <c r="AO62" s="564"/>
      <c r="AP62" s="592"/>
      <c r="AQ62" s="593"/>
      <c r="AR62" s="564"/>
      <c r="AU62" s="240" t="str">
        <f>IFERROR(IF($D61="□",ROUNDDOWN($AO61/$AK$7,1),ROUNDDOWN($AO61/$AK$9,1)),"")</f>
        <v/>
      </c>
      <c r="AV62" s="240" t="str">
        <f>IFERROR(IF($D61="□",ROUNDDOWN($AN61/$AO$7,1),ROUNDDOWN($AN61/$AO$9,1)),"")</f>
        <v/>
      </c>
      <c r="AX62" s="240" t="str">
        <f>IFERROR(IF($D61="□",(VLOOKUP(F61,'[8]ますた君 '!$C:$E,3,FALSE)/($AK$7*4)),(VLOOKUP(F61,'[8]ますた君 '!$C:$E,3,FALSE)/($AK$9*4))),"")</f>
        <v/>
      </c>
      <c r="AY62" s="240" t="str">
        <f>IFERROR(IF($D61="□",(VLOOKUP(F61,'[8]ますた君 '!$C:$E,3,FALSE)/$AO$7),(VLOOKUP(F61,'[8]ますた君 '!$C:$E,3,FALSE)/$AO$9)),"")</f>
        <v/>
      </c>
    </row>
    <row r="63" spans="1:51" ht="12" customHeight="1">
      <c r="A63" s="568"/>
      <c r="B63" s="571"/>
      <c r="C63" s="574"/>
      <c r="D63" s="577"/>
      <c r="E63" s="580"/>
      <c r="F63" s="585"/>
      <c r="G63" s="586"/>
      <c r="H63" s="241" t="s">
        <v>374</v>
      </c>
      <c r="I63" s="243" t="str">
        <f>IFERROR(VLOOKUP(I61,'P1'!$B:$AP,31,FALSE),"")</f>
        <v/>
      </c>
      <c r="J63" s="239" t="str">
        <f>IFERROR(VLOOKUP(J61,'P1'!$B:$AP,31,FALSE),"")</f>
        <v/>
      </c>
      <c r="K63" s="239" t="str">
        <f>IFERROR(VLOOKUP(K61,'P1'!$B:$AP,31,FALSE),"")</f>
        <v/>
      </c>
      <c r="L63" s="239" t="str">
        <f>IFERROR(VLOOKUP(L61,'P1'!$B:$AP,31,FALSE),"")</f>
        <v/>
      </c>
      <c r="M63" s="239" t="str">
        <f>IFERROR(VLOOKUP(M61,'P1'!$B:$AP,31,FALSE),"")</f>
        <v/>
      </c>
      <c r="N63" s="239" t="str">
        <f>IFERROR(VLOOKUP(N61,'P1'!$B:$AP,31,FALSE),"")</f>
        <v/>
      </c>
      <c r="O63" s="239" t="str">
        <f>IFERROR(VLOOKUP(O61,'P1'!$B:$AP,31,FALSE),"")</f>
        <v/>
      </c>
      <c r="P63" s="239" t="str">
        <f>IFERROR(VLOOKUP(P61,'P1'!$B:$AP,31,FALSE),"")</f>
        <v/>
      </c>
      <c r="Q63" s="239" t="str">
        <f>IFERROR(VLOOKUP(Q61,'P1'!$B:$AP,31,FALSE),"")</f>
        <v/>
      </c>
      <c r="R63" s="239" t="str">
        <f>IFERROR(VLOOKUP(R61,'P1'!$B:$AP,31,FALSE),"")</f>
        <v/>
      </c>
      <c r="S63" s="239" t="str">
        <f>IFERROR(VLOOKUP(S61,'P1'!$B:$AP,31,FALSE),"")</f>
        <v/>
      </c>
      <c r="T63" s="239" t="str">
        <f>IFERROR(VLOOKUP(T61,'P1'!$B:$AP,31,FALSE),"")</f>
        <v/>
      </c>
      <c r="U63" s="239" t="str">
        <f>IFERROR(VLOOKUP(U61,'P1'!$B:$AP,31,FALSE),"")</f>
        <v/>
      </c>
      <c r="V63" s="239" t="str">
        <f>IFERROR(VLOOKUP(V61,'P1'!$B:$AP,31,FALSE),"")</f>
        <v/>
      </c>
      <c r="W63" s="239" t="str">
        <f>IFERROR(VLOOKUP(W61,'P1'!$B:$AP,31,FALSE),"")</f>
        <v/>
      </c>
      <c r="X63" s="239" t="str">
        <f>IFERROR(VLOOKUP(X61,'P1'!$B:$AP,31,FALSE),"")</f>
        <v/>
      </c>
      <c r="Y63" s="239" t="str">
        <f>IFERROR(VLOOKUP(Y61,'P1'!$B:$AP,31,FALSE),"")</f>
        <v/>
      </c>
      <c r="Z63" s="239" t="str">
        <f>IFERROR(VLOOKUP(Z61,'P1'!$B:$AP,31,FALSE),"")</f>
        <v/>
      </c>
      <c r="AA63" s="239" t="str">
        <f>IFERROR(VLOOKUP(AA61,'P1'!$B:$AP,31,FALSE),"")</f>
        <v/>
      </c>
      <c r="AB63" s="239" t="str">
        <f>IFERROR(VLOOKUP(AB61,'P1'!$B:$AP,31,FALSE),"")</f>
        <v/>
      </c>
      <c r="AC63" s="239" t="str">
        <f>IFERROR(VLOOKUP(AC61,'P1'!$B:$AP,31,FALSE),"")</f>
        <v/>
      </c>
      <c r="AD63" s="239" t="str">
        <f>IFERROR(VLOOKUP(AD61,'P1'!$B:$AP,31,FALSE),"")</f>
        <v/>
      </c>
      <c r="AE63" s="239" t="str">
        <f>IFERROR(VLOOKUP(AE61,'P1'!$B:$AP,31,FALSE),"")</f>
        <v/>
      </c>
      <c r="AF63" s="239" t="str">
        <f>IFERROR(VLOOKUP(AF61,'P1'!$B:$AP,31,FALSE),"")</f>
        <v/>
      </c>
      <c r="AG63" s="239" t="str">
        <f>IFERROR(VLOOKUP(AG61,'P1'!$B:$AP,31,FALSE),"")</f>
        <v/>
      </c>
      <c r="AH63" s="239" t="str">
        <f>IFERROR(VLOOKUP(AH61,'P1'!$B:$AP,31,FALSE),"")</f>
        <v/>
      </c>
      <c r="AI63" s="239" t="str">
        <f>IFERROR(VLOOKUP(AI61,'P1'!$B:$AP,31,FALSE),"")</f>
        <v/>
      </c>
      <c r="AJ63" s="239" t="str">
        <f>IFERROR(VLOOKUP(AJ61,'P1'!$B:$AP,31,FALSE),"")</f>
        <v/>
      </c>
      <c r="AK63" s="239" t="str">
        <f>IFERROR(VLOOKUP(AK61,'P1'!$B:$AP,31,FALSE),"")</f>
        <v/>
      </c>
      <c r="AL63" s="239" t="str">
        <f>IFERROR(VLOOKUP(AL61,'P1'!$B:$AP,31,FALSE),"")</f>
        <v/>
      </c>
      <c r="AM63" s="239" t="str">
        <f>IFERROR(VLOOKUP(AM61,'P1'!$B:$AP,31,FALSE),"")</f>
        <v/>
      </c>
      <c r="AN63" s="589"/>
      <c r="AO63" s="565"/>
      <c r="AP63" s="594"/>
      <c r="AQ63" s="595"/>
      <c r="AR63" s="565"/>
      <c r="AU63" s="242"/>
      <c r="AV63" s="242"/>
      <c r="AX63" s="242"/>
      <c r="AY63" s="242"/>
    </row>
    <row r="64" spans="1:51" ht="12" customHeight="1">
      <c r="A64" s="566">
        <v>15</v>
      </c>
      <c r="B64" s="569"/>
      <c r="C64" s="572"/>
      <c r="D64" s="575" t="s">
        <v>243</v>
      </c>
      <c r="E64" s="578"/>
      <c r="F64" s="581"/>
      <c r="G64" s="582"/>
      <c r="H64" s="236" t="s">
        <v>368</v>
      </c>
      <c r="I64" s="483"/>
      <c r="J64" s="483"/>
      <c r="K64" s="483"/>
      <c r="L64" s="483"/>
      <c r="M64" s="483"/>
      <c r="N64" s="483"/>
      <c r="O64" s="483"/>
      <c r="P64" s="483"/>
      <c r="Q64" s="483"/>
      <c r="R64" s="483"/>
      <c r="S64" s="483"/>
      <c r="T64" s="483"/>
      <c r="U64" s="483"/>
      <c r="V64" s="483"/>
      <c r="W64" s="483"/>
      <c r="X64" s="483"/>
      <c r="Y64" s="483"/>
      <c r="Z64" s="483"/>
      <c r="AA64" s="483"/>
      <c r="AB64" s="483"/>
      <c r="AC64" s="483"/>
      <c r="AD64" s="483"/>
      <c r="AE64" s="483"/>
      <c r="AF64" s="483"/>
      <c r="AG64" s="483"/>
      <c r="AH64" s="483"/>
      <c r="AI64" s="483"/>
      <c r="AJ64" s="483"/>
      <c r="AK64" s="483"/>
      <c r="AL64" s="483"/>
      <c r="AM64" s="483"/>
      <c r="AN64" s="587">
        <f>+SUM(I65:AM66)</f>
        <v>0</v>
      </c>
      <c r="AO64" s="563">
        <f>IF($AN$4="４週",AN64/4,AN64/(DAY(EOMONTH($I$20,0))/7))</f>
        <v>0</v>
      </c>
      <c r="AP64" s="590"/>
      <c r="AQ64" s="591"/>
      <c r="AR64" s="563" t="str">
        <f>IF(AN53="４週",AU65,AV65)</f>
        <v/>
      </c>
      <c r="AU64" s="237" t="s">
        <v>369</v>
      </c>
      <c r="AV64" s="237" t="s">
        <v>370</v>
      </c>
      <c r="AX64" s="237" t="s">
        <v>371</v>
      </c>
      <c r="AY64" s="237" t="s">
        <v>372</v>
      </c>
    </row>
    <row r="65" spans="1:51" ht="12" customHeight="1">
      <c r="A65" s="567"/>
      <c r="B65" s="570"/>
      <c r="C65" s="573"/>
      <c r="D65" s="576"/>
      <c r="E65" s="579"/>
      <c r="F65" s="583"/>
      <c r="G65" s="584"/>
      <c r="H65" s="238" t="s">
        <v>373</v>
      </c>
      <c r="I65" s="239" t="str">
        <f>IFERROR(VLOOKUP(I64,'P1'!$B:$AP,41,FALSE),"")</f>
        <v/>
      </c>
      <c r="J65" s="239" t="str">
        <f>IFERROR(VLOOKUP(J64,'P1'!$B:$AP,41,FALSE),"")</f>
        <v/>
      </c>
      <c r="K65" s="239" t="str">
        <f>IFERROR(VLOOKUP(K64,'P1'!$B:$AP,41,FALSE),"")</f>
        <v/>
      </c>
      <c r="L65" s="239" t="str">
        <f>IFERROR(VLOOKUP(L64,'P1'!$B:$AP,41,FALSE),"")</f>
        <v/>
      </c>
      <c r="M65" s="239" t="str">
        <f>IFERROR(VLOOKUP(M64,'P1'!$B:$AP,41,FALSE),"")</f>
        <v/>
      </c>
      <c r="N65" s="239" t="str">
        <f>IFERROR(VLOOKUP(N64,'P1'!$B:$AP,41,FALSE),"")</f>
        <v/>
      </c>
      <c r="O65" s="239" t="str">
        <f>IFERROR(VLOOKUP(O64,'P1'!$B:$AP,41,FALSE),"")</f>
        <v/>
      </c>
      <c r="P65" s="239" t="str">
        <f>IFERROR(VLOOKUP(P64,'P1'!$B:$AP,41,FALSE),"")</f>
        <v/>
      </c>
      <c r="Q65" s="239" t="str">
        <f>IFERROR(VLOOKUP(Q64,'P1'!$B:$AP,41,FALSE),"")</f>
        <v/>
      </c>
      <c r="R65" s="239" t="str">
        <f>IFERROR(VLOOKUP(R64,'P1'!$B:$AP,41,FALSE),"")</f>
        <v/>
      </c>
      <c r="S65" s="239" t="str">
        <f>IFERROR(VLOOKUP(S64,'P1'!$B:$AP,41,FALSE),"")</f>
        <v/>
      </c>
      <c r="T65" s="239" t="str">
        <f>IFERROR(VLOOKUP(T64,'P1'!$B:$AP,41,FALSE),"")</f>
        <v/>
      </c>
      <c r="U65" s="239" t="str">
        <f>IFERROR(VLOOKUP(U64,'P1'!$B:$AP,41,FALSE),"")</f>
        <v/>
      </c>
      <c r="V65" s="239" t="str">
        <f>IFERROR(VLOOKUP(V64,'P1'!$B:$AP,41,FALSE),"")</f>
        <v/>
      </c>
      <c r="W65" s="239" t="str">
        <f>IFERROR(VLOOKUP(W64,'P1'!$B:$AP,41,FALSE),"")</f>
        <v/>
      </c>
      <c r="X65" s="239" t="str">
        <f>IFERROR(VLOOKUP(X64,'P1'!$B:$AP,41,FALSE),"")</f>
        <v/>
      </c>
      <c r="Y65" s="239" t="str">
        <f>IFERROR(VLOOKUP(Y64,'P1'!$B:$AP,41,FALSE),"")</f>
        <v/>
      </c>
      <c r="Z65" s="239" t="str">
        <f>IFERROR(VLOOKUP(Z64,'P1'!$B:$AP,41,FALSE),"")</f>
        <v/>
      </c>
      <c r="AA65" s="239" t="str">
        <f>IFERROR(VLOOKUP(AA64,'P1'!$B:$AP,41,FALSE),"")</f>
        <v/>
      </c>
      <c r="AB65" s="239" t="str">
        <f>IFERROR(VLOOKUP(AB64,'P1'!$B:$AP,41,FALSE),"")</f>
        <v/>
      </c>
      <c r="AC65" s="239" t="str">
        <f>IFERROR(VLOOKUP(AC64,'P1'!$B:$AP,41,FALSE),"")</f>
        <v/>
      </c>
      <c r="AD65" s="239" t="str">
        <f>IFERROR(VLOOKUP(AD64,'P1'!$B:$AP,41,FALSE),"")</f>
        <v/>
      </c>
      <c r="AE65" s="239" t="str">
        <f>IFERROR(VLOOKUP(AE64,'P1'!$B:$AP,41,FALSE),"")</f>
        <v/>
      </c>
      <c r="AF65" s="239" t="str">
        <f>IFERROR(VLOOKUP(AF64,'P1'!$B:$AP,41,FALSE),"")</f>
        <v/>
      </c>
      <c r="AG65" s="239" t="str">
        <f>IFERROR(VLOOKUP(AG64,'P1'!$B:$AP,41,FALSE),"")</f>
        <v/>
      </c>
      <c r="AH65" s="239" t="str">
        <f>IFERROR(VLOOKUP(AH64,'P1'!$B:$AP,41,FALSE),"")</f>
        <v/>
      </c>
      <c r="AI65" s="239" t="str">
        <f>IFERROR(VLOOKUP(AI64,'P1'!$B:$AP,41,FALSE),"")</f>
        <v/>
      </c>
      <c r="AJ65" s="239" t="str">
        <f>IFERROR(VLOOKUP(AJ64,'P1'!$B:$AP,41,FALSE),"")</f>
        <v/>
      </c>
      <c r="AK65" s="239" t="str">
        <f>IFERROR(VLOOKUP(AK64,'P1'!$B:$AP,41,FALSE),"")</f>
        <v/>
      </c>
      <c r="AL65" s="239" t="str">
        <f>IFERROR(VLOOKUP(AL64,'P1'!$B:$AP,41,FALSE),"")</f>
        <v/>
      </c>
      <c r="AM65" s="239" t="str">
        <f>IFERROR(VLOOKUP(AM64,'P1'!$B:$AP,41,FALSE),"")</f>
        <v/>
      </c>
      <c r="AN65" s="588"/>
      <c r="AO65" s="564"/>
      <c r="AP65" s="592"/>
      <c r="AQ65" s="593"/>
      <c r="AR65" s="564"/>
      <c r="AU65" s="240" t="str">
        <f>IFERROR(IF($D64="□",ROUNDDOWN($AO64/$AK$7,1),ROUNDDOWN($AO64/$AK$9,1)),"")</f>
        <v/>
      </c>
      <c r="AV65" s="240" t="str">
        <f>IFERROR(IF($D64="□",ROUNDDOWN($AN64/$AO$7,1),ROUNDDOWN($AN64/$AO$9,1)),"")</f>
        <v/>
      </c>
      <c r="AX65" s="240" t="str">
        <f>IFERROR(IF($D64="□",(VLOOKUP(F64,'[8]ますた君 '!$C:$E,3,FALSE)/($AK$7*4)),(VLOOKUP(F64,'[8]ますた君 '!$C:$E,3,FALSE)/($AK$9*4))),"")</f>
        <v/>
      </c>
      <c r="AY65" s="240" t="str">
        <f>IFERROR(IF($D64="□",(VLOOKUP(F64,'[8]ますた君 '!$C:$E,3,FALSE)/$AO$7),(VLOOKUP(F64,'[8]ますた君 '!$C:$E,3,FALSE)/$AO$9)),"")</f>
        <v/>
      </c>
    </row>
    <row r="66" spans="1:51" ht="12" customHeight="1">
      <c r="A66" s="568"/>
      <c r="B66" s="571"/>
      <c r="C66" s="574"/>
      <c r="D66" s="577"/>
      <c r="E66" s="580"/>
      <c r="F66" s="585"/>
      <c r="G66" s="586"/>
      <c r="H66" s="241" t="s">
        <v>374</v>
      </c>
      <c r="I66" s="239" t="str">
        <f>IFERROR(VLOOKUP(I64,'P1'!$B:$AP,31,FALSE),"")</f>
        <v/>
      </c>
      <c r="J66" s="239" t="str">
        <f>IFERROR(VLOOKUP(J64,'P1'!$B:$AP,31,FALSE),"")</f>
        <v/>
      </c>
      <c r="K66" s="239" t="str">
        <f>IFERROR(VLOOKUP(K64,'P1'!$B:$AP,31,FALSE),"")</f>
        <v/>
      </c>
      <c r="L66" s="239" t="str">
        <f>IFERROR(VLOOKUP(L64,'P1'!$B:$AP,31,FALSE),"")</f>
        <v/>
      </c>
      <c r="M66" s="239" t="str">
        <f>IFERROR(VLOOKUP(M64,'P1'!$B:$AP,31,FALSE),"")</f>
        <v/>
      </c>
      <c r="N66" s="239" t="str">
        <f>IFERROR(VLOOKUP(N64,'P1'!$B:$AP,31,FALSE),"")</f>
        <v/>
      </c>
      <c r="O66" s="239" t="str">
        <f>IFERROR(VLOOKUP(O64,'P1'!$B:$AP,31,FALSE),"")</f>
        <v/>
      </c>
      <c r="P66" s="239" t="str">
        <f>IFERROR(VLOOKUP(P64,'P1'!$B:$AP,31,FALSE),"")</f>
        <v/>
      </c>
      <c r="Q66" s="239" t="str">
        <f>IFERROR(VLOOKUP(Q64,'P1'!$B:$AP,31,FALSE),"")</f>
        <v/>
      </c>
      <c r="R66" s="239" t="str">
        <f>IFERROR(VLOOKUP(R64,'P1'!$B:$AP,31,FALSE),"")</f>
        <v/>
      </c>
      <c r="S66" s="239" t="str">
        <f>IFERROR(VLOOKUP(S64,'P1'!$B:$AP,31,FALSE),"")</f>
        <v/>
      </c>
      <c r="T66" s="239" t="str">
        <f>IFERROR(VLOOKUP(T64,'P1'!$B:$AP,31,FALSE),"")</f>
        <v/>
      </c>
      <c r="U66" s="239" t="str">
        <f>IFERROR(VLOOKUP(U64,'P1'!$B:$AP,31,FALSE),"")</f>
        <v/>
      </c>
      <c r="V66" s="239" t="str">
        <f>IFERROR(VLOOKUP(V64,'P1'!$B:$AP,31,FALSE),"")</f>
        <v/>
      </c>
      <c r="W66" s="239" t="str">
        <f>IFERROR(VLOOKUP(W64,'P1'!$B:$AP,31,FALSE),"")</f>
        <v/>
      </c>
      <c r="X66" s="239" t="str">
        <f>IFERROR(VLOOKUP(X64,'P1'!$B:$AP,31,FALSE),"")</f>
        <v/>
      </c>
      <c r="Y66" s="239" t="str">
        <f>IFERROR(VLOOKUP(Y64,'P1'!$B:$AP,31,FALSE),"")</f>
        <v/>
      </c>
      <c r="Z66" s="239" t="str">
        <f>IFERROR(VLOOKUP(Z64,'P1'!$B:$AP,31,FALSE),"")</f>
        <v/>
      </c>
      <c r="AA66" s="239" t="str">
        <f>IFERROR(VLOOKUP(AA64,'P1'!$B:$AP,31,FALSE),"")</f>
        <v/>
      </c>
      <c r="AB66" s="239" t="str">
        <f>IFERROR(VLOOKUP(AB64,'P1'!$B:$AP,31,FALSE),"")</f>
        <v/>
      </c>
      <c r="AC66" s="239" t="str">
        <f>IFERROR(VLOOKUP(AC64,'P1'!$B:$AP,31,FALSE),"")</f>
        <v/>
      </c>
      <c r="AD66" s="239" t="str">
        <f>IFERROR(VLOOKUP(AD64,'P1'!$B:$AP,31,FALSE),"")</f>
        <v/>
      </c>
      <c r="AE66" s="239" t="str">
        <f>IFERROR(VLOOKUP(AE64,'P1'!$B:$AP,31,FALSE),"")</f>
        <v/>
      </c>
      <c r="AF66" s="239" t="str">
        <f>IFERROR(VLOOKUP(AF64,'P1'!$B:$AP,31,FALSE),"")</f>
        <v/>
      </c>
      <c r="AG66" s="239" t="str">
        <f>IFERROR(VLOOKUP(AG64,'P1'!$B:$AP,31,FALSE),"")</f>
        <v/>
      </c>
      <c r="AH66" s="239" t="str">
        <f>IFERROR(VLOOKUP(AH64,'P1'!$B:$AP,31,FALSE),"")</f>
        <v/>
      </c>
      <c r="AI66" s="239" t="str">
        <f>IFERROR(VLOOKUP(AI64,'P1'!$B:$AP,31,FALSE),"")</f>
        <v/>
      </c>
      <c r="AJ66" s="239" t="str">
        <f>IFERROR(VLOOKUP(AJ64,'P1'!$B:$AP,31,FALSE),"")</f>
        <v/>
      </c>
      <c r="AK66" s="239" t="str">
        <f>IFERROR(VLOOKUP(AK64,'P1'!$B:$AP,31,FALSE),"")</f>
        <v/>
      </c>
      <c r="AL66" s="239" t="str">
        <f>IFERROR(VLOOKUP(AL64,'P1'!$B:$AP,31,FALSE),"")</f>
        <v/>
      </c>
      <c r="AM66" s="239" t="str">
        <f>IFERROR(VLOOKUP(AM64,'P1'!$B:$AP,31,FALSE),"")</f>
        <v/>
      </c>
      <c r="AN66" s="589"/>
      <c r="AO66" s="565"/>
      <c r="AP66" s="594"/>
      <c r="AQ66" s="595"/>
      <c r="AR66" s="565"/>
      <c r="AU66" s="242"/>
      <c r="AV66" s="242"/>
      <c r="AX66" s="242"/>
      <c r="AY66" s="242"/>
    </row>
    <row r="67" spans="1:51" ht="12" customHeight="1">
      <c r="A67" s="566">
        <v>16</v>
      </c>
      <c r="B67" s="569"/>
      <c r="C67" s="572"/>
      <c r="D67" s="575" t="s">
        <v>243</v>
      </c>
      <c r="E67" s="578"/>
      <c r="F67" s="581"/>
      <c r="G67" s="582"/>
      <c r="H67" s="236" t="s">
        <v>368</v>
      </c>
      <c r="I67" s="483"/>
      <c r="J67" s="483"/>
      <c r="K67" s="483"/>
      <c r="L67" s="483"/>
      <c r="M67" s="483"/>
      <c r="N67" s="483"/>
      <c r="O67" s="483"/>
      <c r="P67" s="483"/>
      <c r="Q67" s="483"/>
      <c r="R67" s="483"/>
      <c r="S67" s="483"/>
      <c r="T67" s="483"/>
      <c r="U67" s="483"/>
      <c r="V67" s="483"/>
      <c r="W67" s="483"/>
      <c r="X67" s="483"/>
      <c r="Y67" s="483"/>
      <c r="Z67" s="483"/>
      <c r="AA67" s="483"/>
      <c r="AB67" s="483"/>
      <c r="AC67" s="483"/>
      <c r="AD67" s="483"/>
      <c r="AE67" s="483"/>
      <c r="AF67" s="483"/>
      <c r="AG67" s="483"/>
      <c r="AH67" s="483"/>
      <c r="AI67" s="483"/>
      <c r="AJ67" s="483"/>
      <c r="AK67" s="483"/>
      <c r="AL67" s="483"/>
      <c r="AM67" s="483"/>
      <c r="AN67" s="587">
        <f>+SUM(I68:AM69)</f>
        <v>0</v>
      </c>
      <c r="AO67" s="563">
        <f>IF($AN$4="４週",AN67/4,AN67/(DAY(EOMONTH($I$20,0))/7))</f>
        <v>0</v>
      </c>
      <c r="AP67" s="590"/>
      <c r="AQ67" s="591"/>
      <c r="AR67" s="563" t="str">
        <f>IF(AN56="４週",AU68,AV68)</f>
        <v/>
      </c>
      <c r="AU67" s="237" t="s">
        <v>369</v>
      </c>
      <c r="AV67" s="237" t="s">
        <v>370</v>
      </c>
      <c r="AX67" s="237" t="s">
        <v>371</v>
      </c>
      <c r="AY67" s="237" t="s">
        <v>372</v>
      </c>
    </row>
    <row r="68" spans="1:51" ht="12" customHeight="1">
      <c r="A68" s="567"/>
      <c r="B68" s="570"/>
      <c r="C68" s="573"/>
      <c r="D68" s="576"/>
      <c r="E68" s="579"/>
      <c r="F68" s="583"/>
      <c r="G68" s="584"/>
      <c r="H68" s="238" t="s">
        <v>373</v>
      </c>
      <c r="I68" s="239" t="str">
        <f>IFERROR(VLOOKUP(I67,'P1'!$B:$AP,41,FALSE),"")</f>
        <v/>
      </c>
      <c r="J68" s="239" t="str">
        <f>IFERROR(VLOOKUP(J67,'P1'!$B:$AP,41,FALSE),"")</f>
        <v/>
      </c>
      <c r="K68" s="239" t="str">
        <f>IFERROR(VLOOKUP(K67,'P1'!$B:$AP,41,FALSE),"")</f>
        <v/>
      </c>
      <c r="L68" s="239" t="str">
        <f>IFERROR(VLOOKUP(L67,'P1'!$B:$AP,41,FALSE),"")</f>
        <v/>
      </c>
      <c r="M68" s="239" t="str">
        <f>IFERROR(VLOOKUP(M67,'P1'!$B:$AP,41,FALSE),"")</f>
        <v/>
      </c>
      <c r="N68" s="239" t="str">
        <f>IFERROR(VLOOKUP(N67,'P1'!$B:$AP,41,FALSE),"")</f>
        <v/>
      </c>
      <c r="O68" s="239" t="str">
        <f>IFERROR(VLOOKUP(O67,'P1'!$B:$AP,41,FALSE),"")</f>
        <v/>
      </c>
      <c r="P68" s="239" t="str">
        <f>IFERROR(VLOOKUP(P67,'P1'!$B:$AP,41,FALSE),"")</f>
        <v/>
      </c>
      <c r="Q68" s="239" t="str">
        <f>IFERROR(VLOOKUP(Q67,'P1'!$B:$AP,41,FALSE),"")</f>
        <v/>
      </c>
      <c r="R68" s="239" t="str">
        <f>IFERROR(VLOOKUP(R67,'P1'!$B:$AP,41,FALSE),"")</f>
        <v/>
      </c>
      <c r="S68" s="239" t="str">
        <f>IFERROR(VLOOKUP(S67,'P1'!$B:$AP,41,FALSE),"")</f>
        <v/>
      </c>
      <c r="T68" s="239" t="str">
        <f>IFERROR(VLOOKUP(T67,'P1'!$B:$AP,41,FALSE),"")</f>
        <v/>
      </c>
      <c r="U68" s="239" t="str">
        <f>IFERROR(VLOOKUP(U67,'P1'!$B:$AP,41,FALSE),"")</f>
        <v/>
      </c>
      <c r="V68" s="239" t="str">
        <f>IFERROR(VLOOKUP(V67,'P1'!$B:$AP,41,FALSE),"")</f>
        <v/>
      </c>
      <c r="W68" s="239" t="str">
        <f>IFERROR(VLOOKUP(W67,'P1'!$B:$AP,41,FALSE),"")</f>
        <v/>
      </c>
      <c r="X68" s="239" t="str">
        <f>IFERROR(VLOOKUP(X67,'P1'!$B:$AP,41,FALSE),"")</f>
        <v/>
      </c>
      <c r="Y68" s="239" t="str">
        <f>IFERROR(VLOOKUP(Y67,'P1'!$B:$AP,41,FALSE),"")</f>
        <v/>
      </c>
      <c r="Z68" s="239" t="str">
        <f>IFERROR(VLOOKUP(Z67,'P1'!$B:$AP,41,FALSE),"")</f>
        <v/>
      </c>
      <c r="AA68" s="239" t="str">
        <f>IFERROR(VLOOKUP(AA67,'P1'!$B:$AP,41,FALSE),"")</f>
        <v/>
      </c>
      <c r="AB68" s="239" t="str">
        <f>IFERROR(VLOOKUP(AB67,'P1'!$B:$AP,41,FALSE),"")</f>
        <v/>
      </c>
      <c r="AC68" s="239" t="str">
        <f>IFERROR(VLOOKUP(AC67,'P1'!$B:$AP,41,FALSE),"")</f>
        <v/>
      </c>
      <c r="AD68" s="239" t="str">
        <f>IFERROR(VLOOKUP(AD67,'P1'!$B:$AP,41,FALSE),"")</f>
        <v/>
      </c>
      <c r="AE68" s="239" t="str">
        <f>IFERROR(VLOOKUP(AE67,'P1'!$B:$AP,41,FALSE),"")</f>
        <v/>
      </c>
      <c r="AF68" s="239" t="str">
        <f>IFERROR(VLOOKUP(AF67,'P1'!$B:$AP,41,FALSE),"")</f>
        <v/>
      </c>
      <c r="AG68" s="239" t="str">
        <f>IFERROR(VLOOKUP(AG67,'P1'!$B:$AP,41,FALSE),"")</f>
        <v/>
      </c>
      <c r="AH68" s="239" t="str">
        <f>IFERROR(VLOOKUP(AH67,'P1'!$B:$AP,41,FALSE),"")</f>
        <v/>
      </c>
      <c r="AI68" s="239" t="str">
        <f>IFERROR(VLOOKUP(AI67,'P1'!$B:$AP,41,FALSE),"")</f>
        <v/>
      </c>
      <c r="AJ68" s="239" t="str">
        <f>IFERROR(VLOOKUP(AJ67,'P1'!$B:$AP,41,FALSE),"")</f>
        <v/>
      </c>
      <c r="AK68" s="239" t="str">
        <f>IFERROR(VLOOKUP(AK67,'P1'!$B:$AP,41,FALSE),"")</f>
        <v/>
      </c>
      <c r="AL68" s="239" t="str">
        <f>IFERROR(VLOOKUP(AL67,'P1'!$B:$AP,41,FALSE),"")</f>
        <v/>
      </c>
      <c r="AM68" s="239" t="str">
        <f>IFERROR(VLOOKUP(AM67,'P1'!$B:$AP,41,FALSE),"")</f>
        <v/>
      </c>
      <c r="AN68" s="588"/>
      <c r="AO68" s="564"/>
      <c r="AP68" s="592"/>
      <c r="AQ68" s="593"/>
      <c r="AR68" s="564"/>
      <c r="AU68" s="240" t="str">
        <f>IFERROR(IF($D67="□",ROUNDDOWN($AO67/$AK$7,1),ROUNDDOWN($AO67/$AK$9,1)),"")</f>
        <v/>
      </c>
      <c r="AV68" s="240" t="str">
        <f>IFERROR(IF($D67="□",ROUNDDOWN($AN67/$AO$7,1),ROUNDDOWN($AN67/$AO$9,1)),"")</f>
        <v/>
      </c>
      <c r="AX68" s="240" t="str">
        <f>IFERROR(IF($D67="□",(VLOOKUP(F67,'[8]ますた君 '!$C:$E,3,FALSE)/($AK$7*4)),(VLOOKUP(F67,'[8]ますた君 '!$C:$E,3,FALSE)/($AK$9*4))),"")</f>
        <v/>
      </c>
      <c r="AY68" s="240" t="str">
        <f>IFERROR(IF($D67="□",(VLOOKUP(F67,'[8]ますた君 '!$C:$E,3,FALSE)/$AO$7),(VLOOKUP(F67,'[8]ますた君 '!$C:$E,3,FALSE)/$AO$9)),"")</f>
        <v/>
      </c>
    </row>
    <row r="69" spans="1:51" ht="12" customHeight="1">
      <c r="A69" s="568"/>
      <c r="B69" s="571"/>
      <c r="C69" s="574"/>
      <c r="D69" s="577"/>
      <c r="E69" s="580"/>
      <c r="F69" s="585"/>
      <c r="G69" s="586"/>
      <c r="H69" s="241" t="s">
        <v>374</v>
      </c>
      <c r="I69" s="239" t="str">
        <f>IFERROR(VLOOKUP(I67,'P1'!$B:$AP,31,FALSE),"")</f>
        <v/>
      </c>
      <c r="J69" s="239" t="str">
        <f>IFERROR(VLOOKUP(J67,'P1'!$B:$AP,31,FALSE),"")</f>
        <v/>
      </c>
      <c r="K69" s="239" t="str">
        <f>IFERROR(VLOOKUP(K67,'P1'!$B:$AP,31,FALSE),"")</f>
        <v/>
      </c>
      <c r="L69" s="239" t="str">
        <f>IFERROR(VLOOKUP(L67,'P1'!$B:$AP,31,FALSE),"")</f>
        <v/>
      </c>
      <c r="M69" s="239" t="str">
        <f>IFERROR(VLOOKUP(M67,'P1'!$B:$AP,31,FALSE),"")</f>
        <v/>
      </c>
      <c r="N69" s="239" t="str">
        <f>IFERROR(VLOOKUP(N67,'P1'!$B:$AP,31,FALSE),"")</f>
        <v/>
      </c>
      <c r="O69" s="239" t="str">
        <f>IFERROR(VLOOKUP(O67,'P1'!$B:$AP,31,FALSE),"")</f>
        <v/>
      </c>
      <c r="P69" s="239" t="str">
        <f>IFERROR(VLOOKUP(P67,'P1'!$B:$AP,31,FALSE),"")</f>
        <v/>
      </c>
      <c r="Q69" s="239" t="str">
        <f>IFERROR(VLOOKUP(Q67,'P1'!$B:$AP,31,FALSE),"")</f>
        <v/>
      </c>
      <c r="R69" s="239" t="str">
        <f>IFERROR(VLOOKUP(R67,'P1'!$B:$AP,31,FALSE),"")</f>
        <v/>
      </c>
      <c r="S69" s="239" t="str">
        <f>IFERROR(VLOOKUP(S67,'P1'!$B:$AP,31,FALSE),"")</f>
        <v/>
      </c>
      <c r="T69" s="239" t="str">
        <f>IFERROR(VLOOKUP(T67,'P1'!$B:$AP,31,FALSE),"")</f>
        <v/>
      </c>
      <c r="U69" s="239" t="str">
        <f>IFERROR(VLOOKUP(U67,'P1'!$B:$AP,31,FALSE),"")</f>
        <v/>
      </c>
      <c r="V69" s="239" t="str">
        <f>IFERROR(VLOOKUP(V67,'P1'!$B:$AP,31,FALSE),"")</f>
        <v/>
      </c>
      <c r="W69" s="239" t="str">
        <f>IFERROR(VLOOKUP(W67,'P1'!$B:$AP,31,FALSE),"")</f>
        <v/>
      </c>
      <c r="X69" s="239" t="str">
        <f>IFERROR(VLOOKUP(X67,'P1'!$B:$AP,31,FALSE),"")</f>
        <v/>
      </c>
      <c r="Y69" s="239" t="str">
        <f>IFERROR(VLOOKUP(Y67,'P1'!$B:$AP,31,FALSE),"")</f>
        <v/>
      </c>
      <c r="Z69" s="239" t="str">
        <f>IFERROR(VLOOKUP(Z67,'P1'!$B:$AP,31,FALSE),"")</f>
        <v/>
      </c>
      <c r="AA69" s="239" t="str">
        <f>IFERROR(VLOOKUP(AA67,'P1'!$B:$AP,31,FALSE),"")</f>
        <v/>
      </c>
      <c r="AB69" s="239" t="str">
        <f>IFERROR(VLOOKUP(AB67,'P1'!$B:$AP,31,FALSE),"")</f>
        <v/>
      </c>
      <c r="AC69" s="239" t="str">
        <f>IFERROR(VLOOKUP(AC67,'P1'!$B:$AP,31,FALSE),"")</f>
        <v/>
      </c>
      <c r="AD69" s="239" t="str">
        <f>IFERROR(VLOOKUP(AD67,'P1'!$B:$AP,31,FALSE),"")</f>
        <v/>
      </c>
      <c r="AE69" s="239" t="str">
        <f>IFERROR(VLOOKUP(AE67,'P1'!$B:$AP,31,FALSE),"")</f>
        <v/>
      </c>
      <c r="AF69" s="239" t="str">
        <f>IFERROR(VLOOKUP(AF67,'P1'!$B:$AP,31,FALSE),"")</f>
        <v/>
      </c>
      <c r="AG69" s="239" t="str">
        <f>IFERROR(VLOOKUP(AG67,'P1'!$B:$AP,31,FALSE),"")</f>
        <v/>
      </c>
      <c r="AH69" s="239" t="str">
        <f>IFERROR(VLOOKUP(AH67,'P1'!$B:$AP,31,FALSE),"")</f>
        <v/>
      </c>
      <c r="AI69" s="239" t="str">
        <f>IFERROR(VLOOKUP(AI67,'P1'!$B:$AP,31,FALSE),"")</f>
        <v/>
      </c>
      <c r="AJ69" s="239" t="str">
        <f>IFERROR(VLOOKUP(AJ67,'P1'!$B:$AP,31,FALSE),"")</f>
        <v/>
      </c>
      <c r="AK69" s="239" t="str">
        <f>IFERROR(VLOOKUP(AK67,'P1'!$B:$AP,31,FALSE),"")</f>
        <v/>
      </c>
      <c r="AL69" s="239" t="str">
        <f>IFERROR(VLOOKUP(AL67,'P1'!$B:$AP,31,FALSE),"")</f>
        <v/>
      </c>
      <c r="AM69" s="239" t="str">
        <f>IFERROR(VLOOKUP(AM67,'P1'!$B:$AP,31,FALSE),"")</f>
        <v/>
      </c>
      <c r="AN69" s="589"/>
      <c r="AO69" s="565"/>
      <c r="AP69" s="594"/>
      <c r="AQ69" s="595"/>
      <c r="AR69" s="565"/>
      <c r="AU69" s="242"/>
      <c r="AV69" s="242"/>
      <c r="AX69" s="242"/>
      <c r="AY69" s="242"/>
    </row>
    <row r="70" spans="1:51" ht="12" customHeight="1">
      <c r="A70" s="566">
        <v>17</v>
      </c>
      <c r="B70" s="569"/>
      <c r="C70" s="596"/>
      <c r="D70" s="575" t="s">
        <v>243</v>
      </c>
      <c r="E70" s="578"/>
      <c r="F70" s="581"/>
      <c r="G70" s="582"/>
      <c r="H70" s="236" t="s">
        <v>368</v>
      </c>
      <c r="I70" s="483"/>
      <c r="J70" s="483"/>
      <c r="K70" s="483"/>
      <c r="L70" s="483"/>
      <c r="M70" s="483"/>
      <c r="N70" s="483"/>
      <c r="O70" s="483"/>
      <c r="P70" s="483"/>
      <c r="Q70" s="483"/>
      <c r="R70" s="483"/>
      <c r="S70" s="483"/>
      <c r="T70" s="483"/>
      <c r="U70" s="483"/>
      <c r="V70" s="483"/>
      <c r="W70" s="483"/>
      <c r="X70" s="483"/>
      <c r="Y70" s="483"/>
      <c r="Z70" s="483"/>
      <c r="AA70" s="483"/>
      <c r="AB70" s="483"/>
      <c r="AC70" s="483"/>
      <c r="AD70" s="483"/>
      <c r="AE70" s="483"/>
      <c r="AF70" s="483"/>
      <c r="AG70" s="483"/>
      <c r="AH70" s="483"/>
      <c r="AI70" s="483"/>
      <c r="AJ70" s="483"/>
      <c r="AK70" s="483"/>
      <c r="AL70" s="483"/>
      <c r="AM70" s="483"/>
      <c r="AN70" s="587">
        <f>+SUM(I71:AM72)</f>
        <v>0</v>
      </c>
      <c r="AO70" s="563">
        <f>IF($AN$4="４週",AN70/4,AN70/(DAY(EOMONTH($I$20,0))/7))</f>
        <v>0</v>
      </c>
      <c r="AP70" s="590"/>
      <c r="AQ70" s="591"/>
      <c r="AR70" s="563" t="str">
        <f>IF(AN59="４週",AU71,AV71)</f>
        <v/>
      </c>
      <c r="AU70" s="237" t="s">
        <v>369</v>
      </c>
      <c r="AV70" s="237" t="s">
        <v>370</v>
      </c>
      <c r="AX70" s="237" t="s">
        <v>371</v>
      </c>
      <c r="AY70" s="237" t="s">
        <v>372</v>
      </c>
    </row>
    <row r="71" spans="1:51" ht="12" customHeight="1">
      <c r="A71" s="567"/>
      <c r="B71" s="570"/>
      <c r="C71" s="597"/>
      <c r="D71" s="576"/>
      <c r="E71" s="579"/>
      <c r="F71" s="583"/>
      <c r="G71" s="584"/>
      <c r="H71" s="238" t="s">
        <v>373</v>
      </c>
      <c r="I71" s="239" t="str">
        <f>IFERROR(VLOOKUP(I70,'P1'!$B:$AP,41,FALSE),"")</f>
        <v/>
      </c>
      <c r="J71" s="239" t="str">
        <f>IFERROR(VLOOKUP(J70,'P1'!$B:$AP,41,FALSE),"")</f>
        <v/>
      </c>
      <c r="K71" s="239" t="str">
        <f>IFERROR(VLOOKUP(K70,'P1'!$B:$AP,41,FALSE),"")</f>
        <v/>
      </c>
      <c r="L71" s="239" t="str">
        <f>IFERROR(VLOOKUP(L70,'P1'!$B:$AP,41,FALSE),"")</f>
        <v/>
      </c>
      <c r="M71" s="239" t="str">
        <f>IFERROR(VLOOKUP(M70,'P1'!$B:$AP,41,FALSE),"")</f>
        <v/>
      </c>
      <c r="N71" s="239" t="str">
        <f>IFERROR(VLOOKUP(N70,'P1'!$B:$AP,41,FALSE),"")</f>
        <v/>
      </c>
      <c r="O71" s="239" t="str">
        <f>IFERROR(VLOOKUP(O70,'P1'!$B:$AP,41,FALSE),"")</f>
        <v/>
      </c>
      <c r="P71" s="239" t="str">
        <f>IFERROR(VLOOKUP(P70,'P1'!$B:$AP,41,FALSE),"")</f>
        <v/>
      </c>
      <c r="Q71" s="239" t="str">
        <f>IFERROR(VLOOKUP(Q70,'P1'!$B:$AP,41,FALSE),"")</f>
        <v/>
      </c>
      <c r="R71" s="239" t="str">
        <f>IFERROR(VLOOKUP(R70,'P1'!$B:$AP,41,FALSE),"")</f>
        <v/>
      </c>
      <c r="S71" s="239" t="str">
        <f>IFERROR(VLOOKUP(S70,'P1'!$B:$AP,41,FALSE),"")</f>
        <v/>
      </c>
      <c r="T71" s="239" t="str">
        <f>IFERROR(VLOOKUP(T70,'P1'!$B:$AP,41,FALSE),"")</f>
        <v/>
      </c>
      <c r="U71" s="239" t="str">
        <f>IFERROR(VLOOKUP(U70,'P1'!$B:$AP,41,FALSE),"")</f>
        <v/>
      </c>
      <c r="V71" s="239" t="str">
        <f>IFERROR(VLOOKUP(V70,'P1'!$B:$AP,41,FALSE),"")</f>
        <v/>
      </c>
      <c r="W71" s="239" t="str">
        <f>IFERROR(VLOOKUP(W70,'P1'!$B:$AP,41,FALSE),"")</f>
        <v/>
      </c>
      <c r="X71" s="239" t="str">
        <f>IFERROR(VLOOKUP(X70,'P1'!$B:$AP,41,FALSE),"")</f>
        <v/>
      </c>
      <c r="Y71" s="239" t="str">
        <f>IFERROR(VLOOKUP(Y70,'P1'!$B:$AP,41,FALSE),"")</f>
        <v/>
      </c>
      <c r="Z71" s="239" t="str">
        <f>IFERROR(VLOOKUP(Z70,'P1'!$B:$AP,41,FALSE),"")</f>
        <v/>
      </c>
      <c r="AA71" s="239" t="str">
        <f>IFERROR(VLOOKUP(AA70,'P1'!$B:$AP,41,FALSE),"")</f>
        <v/>
      </c>
      <c r="AB71" s="239" t="str">
        <f>IFERROR(VLOOKUP(AB70,'P1'!$B:$AP,41,FALSE),"")</f>
        <v/>
      </c>
      <c r="AC71" s="239" t="str">
        <f>IFERROR(VLOOKUP(AC70,'P1'!$B:$AP,41,FALSE),"")</f>
        <v/>
      </c>
      <c r="AD71" s="239" t="str">
        <f>IFERROR(VLOOKUP(AD70,'P1'!$B:$AP,41,FALSE),"")</f>
        <v/>
      </c>
      <c r="AE71" s="239" t="str">
        <f>IFERROR(VLOOKUP(AE70,'P1'!$B:$AP,41,FALSE),"")</f>
        <v/>
      </c>
      <c r="AF71" s="239" t="str">
        <f>IFERROR(VLOOKUP(AF70,'P1'!$B:$AP,41,FALSE),"")</f>
        <v/>
      </c>
      <c r="AG71" s="239" t="str">
        <f>IFERROR(VLOOKUP(AG70,'P1'!$B:$AP,41,FALSE),"")</f>
        <v/>
      </c>
      <c r="AH71" s="239" t="str">
        <f>IFERROR(VLOOKUP(AH70,'P1'!$B:$AP,41,FALSE),"")</f>
        <v/>
      </c>
      <c r="AI71" s="239" t="str">
        <f>IFERROR(VLOOKUP(AI70,'P1'!$B:$AP,41,FALSE),"")</f>
        <v/>
      </c>
      <c r="AJ71" s="239" t="str">
        <f>IFERROR(VLOOKUP(AJ70,'P1'!$B:$AP,41,FALSE),"")</f>
        <v/>
      </c>
      <c r="AK71" s="239" t="str">
        <f>IFERROR(VLOOKUP(AK70,'P1'!$B:$AP,41,FALSE),"")</f>
        <v/>
      </c>
      <c r="AL71" s="239" t="str">
        <f>IFERROR(VLOOKUP(AL70,'P1'!$B:$AP,41,FALSE),"")</f>
        <v/>
      </c>
      <c r="AM71" s="239" t="str">
        <f>IFERROR(VLOOKUP(AM70,'P1'!$B:$AP,41,FALSE),"")</f>
        <v/>
      </c>
      <c r="AN71" s="588"/>
      <c r="AO71" s="564"/>
      <c r="AP71" s="592"/>
      <c r="AQ71" s="593"/>
      <c r="AR71" s="564"/>
      <c r="AU71" s="240" t="str">
        <f>IFERROR(IF($D70="□",ROUNDDOWN($AO70/$AK$7,1),ROUNDDOWN($AO70/$AK$9,1)),"")</f>
        <v/>
      </c>
      <c r="AV71" s="240" t="str">
        <f>IFERROR(IF($D70="□",ROUNDDOWN($AN70/$AO$7,1),ROUNDDOWN($AN70/$AO$9,1)),"")</f>
        <v/>
      </c>
      <c r="AX71" s="240" t="str">
        <f>IFERROR(IF($D70="□",(VLOOKUP(F70,'[8]ますた君 '!$C:$E,3,FALSE)/($AK$7*4)),(VLOOKUP(F70,'[8]ますた君 '!$C:$E,3,FALSE)/($AK$9*4))),"")</f>
        <v/>
      </c>
      <c r="AY71" s="240" t="str">
        <f>IFERROR(IF($D70="□",(VLOOKUP(F70,'[8]ますた君 '!$C:$E,3,FALSE)/$AO$7),(VLOOKUP(F70,'[8]ますた君 '!$C:$E,3,FALSE)/$AO$9)),"")</f>
        <v/>
      </c>
    </row>
    <row r="72" spans="1:51" ht="12" customHeight="1">
      <c r="A72" s="568"/>
      <c r="B72" s="571"/>
      <c r="C72" s="598"/>
      <c r="D72" s="577"/>
      <c r="E72" s="580"/>
      <c r="F72" s="585"/>
      <c r="G72" s="586"/>
      <c r="H72" s="241" t="s">
        <v>374</v>
      </c>
      <c r="I72" s="239" t="str">
        <f>IFERROR(VLOOKUP(I70,'P1'!$B:$AP,31,FALSE),"")</f>
        <v/>
      </c>
      <c r="J72" s="239" t="str">
        <f>IFERROR(VLOOKUP(J70,'P1'!$B:$AP,31,FALSE),"")</f>
        <v/>
      </c>
      <c r="K72" s="239" t="str">
        <f>IFERROR(VLOOKUP(K70,'P1'!$B:$AP,31,FALSE),"")</f>
        <v/>
      </c>
      <c r="L72" s="239" t="str">
        <f>IFERROR(VLOOKUP(L70,'P1'!$B:$AP,31,FALSE),"")</f>
        <v/>
      </c>
      <c r="M72" s="239" t="str">
        <f>IFERROR(VLOOKUP(M70,'P1'!$B:$AP,31,FALSE),"")</f>
        <v/>
      </c>
      <c r="N72" s="239" t="str">
        <f>IFERROR(VLOOKUP(N70,'P1'!$B:$AP,31,FALSE),"")</f>
        <v/>
      </c>
      <c r="O72" s="239" t="str">
        <f>IFERROR(VLOOKUP(O70,'P1'!$B:$AP,31,FALSE),"")</f>
        <v/>
      </c>
      <c r="P72" s="239" t="str">
        <f>IFERROR(VLOOKUP(P70,'P1'!$B:$AP,31,FALSE),"")</f>
        <v/>
      </c>
      <c r="Q72" s="239" t="str">
        <f>IFERROR(VLOOKUP(Q70,'P1'!$B:$AP,31,FALSE),"")</f>
        <v/>
      </c>
      <c r="R72" s="239" t="str">
        <f>IFERROR(VLOOKUP(R70,'P1'!$B:$AP,31,FALSE),"")</f>
        <v/>
      </c>
      <c r="S72" s="239" t="str">
        <f>IFERROR(VLOOKUP(S70,'P1'!$B:$AP,31,FALSE),"")</f>
        <v/>
      </c>
      <c r="T72" s="239" t="str">
        <f>IFERROR(VLOOKUP(T70,'P1'!$B:$AP,31,FALSE),"")</f>
        <v/>
      </c>
      <c r="U72" s="239" t="str">
        <f>IFERROR(VLOOKUP(U70,'P1'!$B:$AP,31,FALSE),"")</f>
        <v/>
      </c>
      <c r="V72" s="239" t="str">
        <f>IFERROR(VLOOKUP(V70,'P1'!$B:$AP,31,FALSE),"")</f>
        <v/>
      </c>
      <c r="W72" s="239" t="str">
        <f>IFERROR(VLOOKUP(W70,'P1'!$B:$AP,31,FALSE),"")</f>
        <v/>
      </c>
      <c r="X72" s="239" t="str">
        <f>IFERROR(VLOOKUP(X70,'P1'!$B:$AP,31,FALSE),"")</f>
        <v/>
      </c>
      <c r="Y72" s="239" t="str">
        <f>IFERROR(VLOOKUP(Y70,'P1'!$B:$AP,31,FALSE),"")</f>
        <v/>
      </c>
      <c r="Z72" s="239" t="str">
        <f>IFERROR(VLOOKUP(Z70,'P1'!$B:$AP,31,FALSE),"")</f>
        <v/>
      </c>
      <c r="AA72" s="239" t="str">
        <f>IFERROR(VLOOKUP(AA70,'P1'!$B:$AP,31,FALSE),"")</f>
        <v/>
      </c>
      <c r="AB72" s="239" t="str">
        <f>IFERROR(VLOOKUP(AB70,'P1'!$B:$AP,31,FALSE),"")</f>
        <v/>
      </c>
      <c r="AC72" s="239" t="str">
        <f>IFERROR(VLOOKUP(AC70,'P1'!$B:$AP,31,FALSE),"")</f>
        <v/>
      </c>
      <c r="AD72" s="239" t="str">
        <f>IFERROR(VLOOKUP(AD70,'P1'!$B:$AP,31,FALSE),"")</f>
        <v/>
      </c>
      <c r="AE72" s="239" t="str">
        <f>IFERROR(VLOOKUP(AE70,'P1'!$B:$AP,31,FALSE),"")</f>
        <v/>
      </c>
      <c r="AF72" s="239" t="str">
        <f>IFERROR(VLOOKUP(AF70,'P1'!$B:$AP,31,FALSE),"")</f>
        <v/>
      </c>
      <c r="AG72" s="239" t="str">
        <f>IFERROR(VLOOKUP(AG70,'P1'!$B:$AP,31,FALSE),"")</f>
        <v/>
      </c>
      <c r="AH72" s="239" t="str">
        <f>IFERROR(VLOOKUP(AH70,'P1'!$B:$AP,31,FALSE),"")</f>
        <v/>
      </c>
      <c r="AI72" s="239" t="str">
        <f>IFERROR(VLOOKUP(AI70,'P1'!$B:$AP,31,FALSE),"")</f>
        <v/>
      </c>
      <c r="AJ72" s="239" t="str">
        <f>IFERROR(VLOOKUP(AJ70,'P1'!$B:$AP,31,FALSE),"")</f>
        <v/>
      </c>
      <c r="AK72" s="239" t="str">
        <f>IFERROR(VLOOKUP(AK70,'P1'!$B:$AP,31,FALSE),"")</f>
        <v/>
      </c>
      <c r="AL72" s="239" t="str">
        <f>IFERROR(VLOOKUP(AL70,'P1'!$B:$AP,31,FALSE),"")</f>
        <v/>
      </c>
      <c r="AM72" s="239" t="str">
        <f>IFERROR(VLOOKUP(AM70,'P1'!$B:$AP,31,FALSE),"")</f>
        <v/>
      </c>
      <c r="AN72" s="589"/>
      <c r="AO72" s="565"/>
      <c r="AP72" s="594"/>
      <c r="AQ72" s="595"/>
      <c r="AR72" s="565"/>
      <c r="AU72" s="242"/>
      <c r="AV72" s="242"/>
      <c r="AX72" s="242"/>
      <c r="AY72" s="242"/>
    </row>
    <row r="73" spans="1:51" ht="12" customHeight="1">
      <c r="A73" s="566">
        <v>18</v>
      </c>
      <c r="B73" s="569"/>
      <c r="C73" s="572"/>
      <c r="D73" s="575" t="s">
        <v>243</v>
      </c>
      <c r="E73" s="578"/>
      <c r="F73" s="581"/>
      <c r="G73" s="582"/>
      <c r="H73" s="236" t="s">
        <v>368</v>
      </c>
      <c r="I73" s="483"/>
      <c r="J73" s="483"/>
      <c r="K73" s="483"/>
      <c r="L73" s="483"/>
      <c r="M73" s="483"/>
      <c r="N73" s="483"/>
      <c r="O73" s="483"/>
      <c r="P73" s="483"/>
      <c r="Q73" s="483"/>
      <c r="R73" s="483"/>
      <c r="S73" s="483"/>
      <c r="T73" s="483"/>
      <c r="U73" s="483"/>
      <c r="V73" s="483"/>
      <c r="W73" s="483"/>
      <c r="X73" s="483"/>
      <c r="Y73" s="483"/>
      <c r="Z73" s="483"/>
      <c r="AA73" s="483"/>
      <c r="AB73" s="483"/>
      <c r="AC73" s="483"/>
      <c r="AD73" s="483"/>
      <c r="AE73" s="483"/>
      <c r="AF73" s="483"/>
      <c r="AG73" s="483"/>
      <c r="AH73" s="483"/>
      <c r="AI73" s="483"/>
      <c r="AJ73" s="483"/>
      <c r="AK73" s="483"/>
      <c r="AL73" s="483"/>
      <c r="AM73" s="483"/>
      <c r="AN73" s="587">
        <f>+SUM(I74:AM75)</f>
        <v>0</v>
      </c>
      <c r="AO73" s="563">
        <f>IF($AN$4="４週",AN73/4,AN73/(DAY(EOMONTH($I$20,0))/7))</f>
        <v>0</v>
      </c>
      <c r="AP73" s="590"/>
      <c r="AQ73" s="591"/>
      <c r="AR73" s="563" t="str">
        <f>IF(AN62="４週",AU74,AV74)</f>
        <v/>
      </c>
      <c r="AU73" s="237" t="s">
        <v>369</v>
      </c>
      <c r="AV73" s="237" t="s">
        <v>370</v>
      </c>
      <c r="AX73" s="237" t="s">
        <v>371</v>
      </c>
      <c r="AY73" s="237" t="s">
        <v>372</v>
      </c>
    </row>
    <row r="74" spans="1:51" ht="12" customHeight="1">
      <c r="A74" s="567"/>
      <c r="B74" s="570"/>
      <c r="C74" s="573"/>
      <c r="D74" s="576"/>
      <c r="E74" s="579"/>
      <c r="F74" s="583"/>
      <c r="G74" s="584"/>
      <c r="H74" s="238" t="s">
        <v>373</v>
      </c>
      <c r="I74" s="239" t="str">
        <f>IFERROR(VLOOKUP(I73,'P1'!$B:$AP,41,FALSE),"")</f>
        <v/>
      </c>
      <c r="J74" s="239" t="str">
        <f>IFERROR(VLOOKUP(J73,'P1'!$B:$AP,41,FALSE),"")</f>
        <v/>
      </c>
      <c r="K74" s="239" t="str">
        <f>IFERROR(VLOOKUP(K73,'P1'!$B:$AP,41,FALSE),"")</f>
        <v/>
      </c>
      <c r="L74" s="239" t="str">
        <f>IFERROR(VLOOKUP(L73,'P1'!$B:$AP,41,FALSE),"")</f>
        <v/>
      </c>
      <c r="M74" s="239" t="str">
        <f>IFERROR(VLOOKUP(M73,'P1'!$B:$AP,41,FALSE),"")</f>
        <v/>
      </c>
      <c r="N74" s="239" t="str">
        <f>IFERROR(VLOOKUP(N73,'P1'!$B:$AP,41,FALSE),"")</f>
        <v/>
      </c>
      <c r="O74" s="239" t="str">
        <f>IFERROR(VLOOKUP(O73,'P1'!$B:$AP,41,FALSE),"")</f>
        <v/>
      </c>
      <c r="P74" s="239" t="str">
        <f>IFERROR(VLOOKUP(P73,'P1'!$B:$AP,41,FALSE),"")</f>
        <v/>
      </c>
      <c r="Q74" s="239" t="str">
        <f>IFERROR(VLOOKUP(Q73,'P1'!$B:$AP,41,FALSE),"")</f>
        <v/>
      </c>
      <c r="R74" s="239" t="str">
        <f>IFERROR(VLOOKUP(R73,'P1'!$B:$AP,41,FALSE),"")</f>
        <v/>
      </c>
      <c r="S74" s="239" t="str">
        <f>IFERROR(VLOOKUP(S73,'P1'!$B:$AP,41,FALSE),"")</f>
        <v/>
      </c>
      <c r="T74" s="239" t="str">
        <f>IFERROR(VLOOKUP(T73,'P1'!$B:$AP,41,FALSE),"")</f>
        <v/>
      </c>
      <c r="U74" s="239" t="str">
        <f>IFERROR(VLOOKUP(U73,'P1'!$B:$AP,41,FALSE),"")</f>
        <v/>
      </c>
      <c r="V74" s="239" t="str">
        <f>IFERROR(VLOOKUP(V73,'P1'!$B:$AP,41,FALSE),"")</f>
        <v/>
      </c>
      <c r="W74" s="239" t="str">
        <f>IFERROR(VLOOKUP(W73,'P1'!$B:$AP,41,FALSE),"")</f>
        <v/>
      </c>
      <c r="X74" s="239" t="str">
        <f>IFERROR(VLOOKUP(X73,'P1'!$B:$AP,41,FALSE),"")</f>
        <v/>
      </c>
      <c r="Y74" s="239" t="str">
        <f>IFERROR(VLOOKUP(Y73,'P1'!$B:$AP,41,FALSE),"")</f>
        <v/>
      </c>
      <c r="Z74" s="239" t="str">
        <f>IFERROR(VLOOKUP(Z73,'P1'!$B:$AP,41,FALSE),"")</f>
        <v/>
      </c>
      <c r="AA74" s="239" t="str">
        <f>IFERROR(VLOOKUP(AA73,'P1'!$B:$AP,41,FALSE),"")</f>
        <v/>
      </c>
      <c r="AB74" s="239" t="str">
        <f>IFERROR(VLOOKUP(AB73,'P1'!$B:$AP,41,FALSE),"")</f>
        <v/>
      </c>
      <c r="AC74" s="239" t="str">
        <f>IFERROR(VLOOKUP(AC73,'P1'!$B:$AP,41,FALSE),"")</f>
        <v/>
      </c>
      <c r="AD74" s="239" t="str">
        <f>IFERROR(VLOOKUP(AD73,'P1'!$B:$AP,41,FALSE),"")</f>
        <v/>
      </c>
      <c r="AE74" s="239" t="str">
        <f>IFERROR(VLOOKUP(AE73,'P1'!$B:$AP,41,FALSE),"")</f>
        <v/>
      </c>
      <c r="AF74" s="239" t="str">
        <f>IFERROR(VLOOKUP(AF73,'P1'!$B:$AP,41,FALSE),"")</f>
        <v/>
      </c>
      <c r="AG74" s="239" t="str">
        <f>IFERROR(VLOOKUP(AG73,'P1'!$B:$AP,41,FALSE),"")</f>
        <v/>
      </c>
      <c r="AH74" s="239" t="str">
        <f>IFERROR(VLOOKUP(AH73,'P1'!$B:$AP,41,FALSE),"")</f>
        <v/>
      </c>
      <c r="AI74" s="239" t="str">
        <f>IFERROR(VLOOKUP(AI73,'P1'!$B:$AP,41,FALSE),"")</f>
        <v/>
      </c>
      <c r="AJ74" s="239" t="str">
        <f>IFERROR(VLOOKUP(AJ73,'P1'!$B:$AP,41,FALSE),"")</f>
        <v/>
      </c>
      <c r="AK74" s="239" t="str">
        <f>IFERROR(VLOOKUP(AK73,'P1'!$B:$AP,41,FALSE),"")</f>
        <v/>
      </c>
      <c r="AL74" s="239" t="str">
        <f>IFERROR(VLOOKUP(AL73,'P1'!$B:$AP,41,FALSE),"")</f>
        <v/>
      </c>
      <c r="AM74" s="239" t="str">
        <f>IFERROR(VLOOKUP(AM73,'P1'!$B:$AP,41,FALSE),"")</f>
        <v/>
      </c>
      <c r="AN74" s="588"/>
      <c r="AO74" s="564"/>
      <c r="AP74" s="592"/>
      <c r="AQ74" s="593"/>
      <c r="AR74" s="564"/>
      <c r="AU74" s="240" t="str">
        <f>IFERROR(IF($D73="□",ROUNDDOWN($AO73/$AK$7,1),ROUNDDOWN($AO73/$AK$9,1)),"")</f>
        <v/>
      </c>
      <c r="AV74" s="240" t="str">
        <f>IFERROR(IF($D73="□",ROUNDDOWN($AN73/$AO$7,1),ROUNDDOWN($AN73/$AO$9,1)),"")</f>
        <v/>
      </c>
      <c r="AX74" s="240" t="str">
        <f>IFERROR(IF($D73="□",(VLOOKUP(F73,'[8]ますた君 '!$C:$E,3,FALSE)/($AK$7*4)),(VLOOKUP(F73,'[8]ますた君 '!$C:$E,3,FALSE)/($AK$9*4))),"")</f>
        <v/>
      </c>
      <c r="AY74" s="240" t="str">
        <f>IFERROR(IF($D73="□",(VLOOKUP(F73,'[8]ますた君 '!$C:$E,3,FALSE)/$AO$7),(VLOOKUP(F73,'[8]ますた君 '!$C:$E,3,FALSE)/$AO$9)),"")</f>
        <v/>
      </c>
    </row>
    <row r="75" spans="1:51" ht="12" customHeight="1">
      <c r="A75" s="568"/>
      <c r="B75" s="571"/>
      <c r="C75" s="574"/>
      <c r="D75" s="577"/>
      <c r="E75" s="580"/>
      <c r="F75" s="585"/>
      <c r="G75" s="586"/>
      <c r="H75" s="241" t="s">
        <v>374</v>
      </c>
      <c r="I75" s="239" t="str">
        <f>IFERROR(VLOOKUP(I73,'P1'!$B:$AP,31,FALSE),"")</f>
        <v/>
      </c>
      <c r="J75" s="239" t="str">
        <f>IFERROR(VLOOKUP(J73,'P1'!$B:$AP,31,FALSE),"")</f>
        <v/>
      </c>
      <c r="K75" s="239" t="str">
        <f>IFERROR(VLOOKUP(K73,'P1'!$B:$AP,31,FALSE),"")</f>
        <v/>
      </c>
      <c r="L75" s="239" t="str">
        <f>IFERROR(VLOOKUP(L73,'P1'!$B:$AP,31,FALSE),"")</f>
        <v/>
      </c>
      <c r="M75" s="239" t="str">
        <f>IFERROR(VLOOKUP(M73,'P1'!$B:$AP,31,FALSE),"")</f>
        <v/>
      </c>
      <c r="N75" s="239" t="str">
        <f>IFERROR(VLOOKUP(N73,'P1'!$B:$AP,31,FALSE),"")</f>
        <v/>
      </c>
      <c r="O75" s="239" t="str">
        <f>IFERROR(VLOOKUP(O73,'P1'!$B:$AP,31,FALSE),"")</f>
        <v/>
      </c>
      <c r="P75" s="239" t="str">
        <f>IFERROR(VLOOKUP(P73,'P1'!$B:$AP,31,FALSE),"")</f>
        <v/>
      </c>
      <c r="Q75" s="239" t="str">
        <f>IFERROR(VLOOKUP(Q73,'P1'!$B:$AP,31,FALSE),"")</f>
        <v/>
      </c>
      <c r="R75" s="239" t="str">
        <f>IFERROR(VLOOKUP(R73,'P1'!$B:$AP,31,FALSE),"")</f>
        <v/>
      </c>
      <c r="S75" s="239" t="str">
        <f>IFERROR(VLOOKUP(S73,'P1'!$B:$AP,31,FALSE),"")</f>
        <v/>
      </c>
      <c r="T75" s="239" t="str">
        <f>IFERROR(VLOOKUP(T73,'P1'!$B:$AP,31,FALSE),"")</f>
        <v/>
      </c>
      <c r="U75" s="239" t="str">
        <f>IFERROR(VLOOKUP(U73,'P1'!$B:$AP,31,FALSE),"")</f>
        <v/>
      </c>
      <c r="V75" s="239" t="str">
        <f>IFERROR(VLOOKUP(V73,'P1'!$B:$AP,31,FALSE),"")</f>
        <v/>
      </c>
      <c r="W75" s="239" t="str">
        <f>IFERROR(VLOOKUP(W73,'P1'!$B:$AP,31,FALSE),"")</f>
        <v/>
      </c>
      <c r="X75" s="239" t="str">
        <f>IFERROR(VLOOKUP(X73,'P1'!$B:$AP,31,FALSE),"")</f>
        <v/>
      </c>
      <c r="Y75" s="239" t="str">
        <f>IFERROR(VLOOKUP(Y73,'P1'!$B:$AP,31,FALSE),"")</f>
        <v/>
      </c>
      <c r="Z75" s="239" t="str">
        <f>IFERROR(VLOOKUP(Z73,'P1'!$B:$AP,31,FALSE),"")</f>
        <v/>
      </c>
      <c r="AA75" s="239" t="str">
        <f>IFERROR(VLOOKUP(AA73,'P1'!$B:$AP,31,FALSE),"")</f>
        <v/>
      </c>
      <c r="AB75" s="239" t="str">
        <f>IFERROR(VLOOKUP(AB73,'P1'!$B:$AP,31,FALSE),"")</f>
        <v/>
      </c>
      <c r="AC75" s="239" t="str">
        <f>IFERROR(VLOOKUP(AC73,'P1'!$B:$AP,31,FALSE),"")</f>
        <v/>
      </c>
      <c r="AD75" s="239" t="str">
        <f>IFERROR(VLOOKUP(AD73,'P1'!$B:$AP,31,FALSE),"")</f>
        <v/>
      </c>
      <c r="AE75" s="239" t="str">
        <f>IFERROR(VLOOKUP(AE73,'P1'!$B:$AP,31,FALSE),"")</f>
        <v/>
      </c>
      <c r="AF75" s="239" t="str">
        <f>IFERROR(VLOOKUP(AF73,'P1'!$B:$AP,31,FALSE),"")</f>
        <v/>
      </c>
      <c r="AG75" s="239" t="str">
        <f>IFERROR(VLOOKUP(AG73,'P1'!$B:$AP,31,FALSE),"")</f>
        <v/>
      </c>
      <c r="AH75" s="239" t="str">
        <f>IFERROR(VLOOKUP(AH73,'P1'!$B:$AP,31,FALSE),"")</f>
        <v/>
      </c>
      <c r="AI75" s="239" t="str">
        <f>IFERROR(VLOOKUP(AI73,'P1'!$B:$AP,31,FALSE),"")</f>
        <v/>
      </c>
      <c r="AJ75" s="239" t="str">
        <f>IFERROR(VLOOKUP(AJ73,'P1'!$B:$AP,31,FALSE),"")</f>
        <v/>
      </c>
      <c r="AK75" s="239" t="str">
        <f>IFERROR(VLOOKUP(AK73,'P1'!$B:$AP,31,FALSE),"")</f>
        <v/>
      </c>
      <c r="AL75" s="239" t="str">
        <f>IFERROR(VLOOKUP(AL73,'P1'!$B:$AP,31,FALSE),"")</f>
        <v/>
      </c>
      <c r="AM75" s="239" t="str">
        <f>IFERROR(VLOOKUP(AM73,'P1'!$B:$AP,31,FALSE),"")</f>
        <v/>
      </c>
      <c r="AN75" s="589"/>
      <c r="AO75" s="565"/>
      <c r="AP75" s="594"/>
      <c r="AQ75" s="595"/>
      <c r="AR75" s="565"/>
      <c r="AU75" s="242"/>
      <c r="AV75" s="242"/>
      <c r="AX75" s="242"/>
      <c r="AY75" s="242"/>
    </row>
    <row r="76" spans="1:51" ht="12" customHeight="1">
      <c r="A76" s="566">
        <v>19</v>
      </c>
      <c r="B76" s="569"/>
      <c r="C76" s="572"/>
      <c r="D76" s="575" t="s">
        <v>243</v>
      </c>
      <c r="E76" s="578"/>
      <c r="F76" s="581"/>
      <c r="G76" s="582"/>
      <c r="H76" s="236" t="s">
        <v>368</v>
      </c>
      <c r="I76" s="483"/>
      <c r="J76" s="483"/>
      <c r="K76" s="483"/>
      <c r="L76" s="483"/>
      <c r="M76" s="483"/>
      <c r="N76" s="483"/>
      <c r="O76" s="483"/>
      <c r="P76" s="483"/>
      <c r="Q76" s="483"/>
      <c r="R76" s="483"/>
      <c r="S76" s="483"/>
      <c r="T76" s="483"/>
      <c r="U76" s="483"/>
      <c r="V76" s="483"/>
      <c r="W76" s="483"/>
      <c r="X76" s="483"/>
      <c r="Y76" s="483"/>
      <c r="Z76" s="483"/>
      <c r="AA76" s="483"/>
      <c r="AB76" s="483"/>
      <c r="AC76" s="483"/>
      <c r="AD76" s="483"/>
      <c r="AE76" s="483"/>
      <c r="AF76" s="483"/>
      <c r="AG76" s="483"/>
      <c r="AH76" s="483"/>
      <c r="AI76" s="483"/>
      <c r="AJ76" s="483"/>
      <c r="AK76" s="483"/>
      <c r="AL76" s="483"/>
      <c r="AM76" s="483"/>
      <c r="AN76" s="587">
        <f>+SUM(I77:AM78)</f>
        <v>0</v>
      </c>
      <c r="AO76" s="563">
        <f>IF($AN$4="４週",AN76/4,AN76/(DAY(EOMONTH($I$20,0))/7))</f>
        <v>0</v>
      </c>
      <c r="AP76" s="590"/>
      <c r="AQ76" s="591"/>
      <c r="AR76" s="563" t="str">
        <f>IF(AN65="４週",AU77,AV77)</f>
        <v/>
      </c>
      <c r="AU76" s="237" t="s">
        <v>369</v>
      </c>
      <c r="AV76" s="237" t="s">
        <v>370</v>
      </c>
      <c r="AX76" s="237" t="s">
        <v>371</v>
      </c>
      <c r="AY76" s="237" t="s">
        <v>372</v>
      </c>
    </row>
    <row r="77" spans="1:51" ht="12" customHeight="1">
      <c r="A77" s="567"/>
      <c r="B77" s="570"/>
      <c r="C77" s="573"/>
      <c r="D77" s="576"/>
      <c r="E77" s="579"/>
      <c r="F77" s="583"/>
      <c r="G77" s="584"/>
      <c r="H77" s="238" t="s">
        <v>373</v>
      </c>
      <c r="I77" s="239" t="str">
        <f>IFERROR(VLOOKUP(I76,'P1'!$B:$AP,41,FALSE),"")</f>
        <v/>
      </c>
      <c r="J77" s="239" t="str">
        <f>IFERROR(VLOOKUP(J76,'P1'!$B:$AP,41,FALSE),"")</f>
        <v/>
      </c>
      <c r="K77" s="239" t="str">
        <f>IFERROR(VLOOKUP(K76,'P1'!$B:$AP,41,FALSE),"")</f>
        <v/>
      </c>
      <c r="L77" s="239" t="str">
        <f>IFERROR(VLOOKUP(L76,'P1'!$B:$AP,41,FALSE),"")</f>
        <v/>
      </c>
      <c r="M77" s="239" t="str">
        <f>IFERROR(VLOOKUP(M76,'P1'!$B:$AP,41,FALSE),"")</f>
        <v/>
      </c>
      <c r="N77" s="239" t="str">
        <f>IFERROR(VLOOKUP(N76,'P1'!$B:$AP,41,FALSE),"")</f>
        <v/>
      </c>
      <c r="O77" s="239" t="str">
        <f>IFERROR(VLOOKUP(O76,'P1'!$B:$AP,41,FALSE),"")</f>
        <v/>
      </c>
      <c r="P77" s="239" t="str">
        <f>IFERROR(VLOOKUP(P76,'P1'!$B:$AP,41,FALSE),"")</f>
        <v/>
      </c>
      <c r="Q77" s="239" t="str">
        <f>IFERROR(VLOOKUP(Q76,'P1'!$B:$AP,41,FALSE),"")</f>
        <v/>
      </c>
      <c r="R77" s="239" t="str">
        <f>IFERROR(VLOOKUP(R76,'P1'!$B:$AP,41,FALSE),"")</f>
        <v/>
      </c>
      <c r="S77" s="239" t="str">
        <f>IFERROR(VLOOKUP(S76,'P1'!$B:$AP,41,FALSE),"")</f>
        <v/>
      </c>
      <c r="T77" s="239" t="str">
        <f>IFERROR(VLOOKUP(T76,'P1'!$B:$AP,41,FALSE),"")</f>
        <v/>
      </c>
      <c r="U77" s="239" t="str">
        <f>IFERROR(VLOOKUP(U76,'P1'!$B:$AP,41,FALSE),"")</f>
        <v/>
      </c>
      <c r="V77" s="239" t="str">
        <f>IFERROR(VLOOKUP(V76,'P1'!$B:$AP,41,FALSE),"")</f>
        <v/>
      </c>
      <c r="W77" s="239" t="str">
        <f>IFERROR(VLOOKUP(W76,'P1'!$B:$AP,41,FALSE),"")</f>
        <v/>
      </c>
      <c r="X77" s="239" t="str">
        <f>IFERROR(VLOOKUP(X76,'P1'!$B:$AP,41,FALSE),"")</f>
        <v/>
      </c>
      <c r="Y77" s="239" t="str">
        <f>IFERROR(VLOOKUP(Y76,'P1'!$B:$AP,41,FALSE),"")</f>
        <v/>
      </c>
      <c r="Z77" s="239" t="str">
        <f>IFERROR(VLOOKUP(Z76,'P1'!$B:$AP,41,FALSE),"")</f>
        <v/>
      </c>
      <c r="AA77" s="239" t="str">
        <f>IFERROR(VLOOKUP(AA76,'P1'!$B:$AP,41,FALSE),"")</f>
        <v/>
      </c>
      <c r="AB77" s="239" t="str">
        <f>IFERROR(VLOOKUP(AB76,'P1'!$B:$AP,41,FALSE),"")</f>
        <v/>
      </c>
      <c r="AC77" s="239" t="str">
        <f>IFERROR(VLOOKUP(AC76,'P1'!$B:$AP,41,FALSE),"")</f>
        <v/>
      </c>
      <c r="AD77" s="239" t="str">
        <f>IFERROR(VLOOKUP(AD76,'P1'!$B:$AP,41,FALSE),"")</f>
        <v/>
      </c>
      <c r="AE77" s="239" t="str">
        <f>IFERROR(VLOOKUP(AE76,'P1'!$B:$AP,41,FALSE),"")</f>
        <v/>
      </c>
      <c r="AF77" s="239" t="str">
        <f>IFERROR(VLOOKUP(AF76,'P1'!$B:$AP,41,FALSE),"")</f>
        <v/>
      </c>
      <c r="AG77" s="239" t="str">
        <f>IFERROR(VLOOKUP(AG76,'P1'!$B:$AP,41,FALSE),"")</f>
        <v/>
      </c>
      <c r="AH77" s="239" t="str">
        <f>IFERROR(VLOOKUP(AH76,'P1'!$B:$AP,41,FALSE),"")</f>
        <v/>
      </c>
      <c r="AI77" s="239" t="str">
        <f>IFERROR(VLOOKUP(AI76,'P1'!$B:$AP,41,FALSE),"")</f>
        <v/>
      </c>
      <c r="AJ77" s="239" t="str">
        <f>IFERROR(VLOOKUP(AJ76,'P1'!$B:$AP,41,FALSE),"")</f>
        <v/>
      </c>
      <c r="AK77" s="239" t="str">
        <f>IFERROR(VLOOKUP(AK76,'P1'!$B:$AP,41,FALSE),"")</f>
        <v/>
      </c>
      <c r="AL77" s="239" t="str">
        <f>IFERROR(VLOOKUP(AL76,'P1'!$B:$AP,41,FALSE),"")</f>
        <v/>
      </c>
      <c r="AM77" s="239" t="str">
        <f>IFERROR(VLOOKUP(AM76,'P1'!$B:$AP,41,FALSE),"")</f>
        <v/>
      </c>
      <c r="AN77" s="588"/>
      <c r="AO77" s="564"/>
      <c r="AP77" s="592"/>
      <c r="AQ77" s="593"/>
      <c r="AR77" s="564"/>
      <c r="AU77" s="240" t="str">
        <f>IFERROR(IF($D76="□",ROUNDDOWN($AO76/$AK$7,1),ROUNDDOWN($AO76/$AK$9,1)),"")</f>
        <v/>
      </c>
      <c r="AV77" s="240" t="str">
        <f>IFERROR(IF($D76="□",ROUNDDOWN($AN76/$AO$7,1),ROUNDDOWN($AN76/$AO$9,1)),"")</f>
        <v/>
      </c>
      <c r="AX77" s="240" t="str">
        <f>IFERROR(IF($D76="□",(VLOOKUP(F76,'[8]ますた君 '!$C:$E,3,FALSE)/($AK$7*4)),(VLOOKUP(F76,'[8]ますた君 '!$C:$E,3,FALSE)/($AK$9*4))),"")</f>
        <v/>
      </c>
      <c r="AY77" s="240" t="str">
        <f>IFERROR(IF($D76="□",(VLOOKUP(F76,'[8]ますた君 '!$C:$E,3,FALSE)/$AO$7),(VLOOKUP(F76,'[8]ますた君 '!$C:$E,3,FALSE)/$AO$9)),"")</f>
        <v/>
      </c>
    </row>
    <row r="78" spans="1:51" ht="12" customHeight="1">
      <c r="A78" s="568"/>
      <c r="B78" s="571"/>
      <c r="C78" s="574"/>
      <c r="D78" s="577"/>
      <c r="E78" s="580"/>
      <c r="F78" s="585"/>
      <c r="G78" s="586"/>
      <c r="H78" s="241" t="s">
        <v>374</v>
      </c>
      <c r="I78" s="239" t="str">
        <f>IFERROR(VLOOKUP(I76,'P1'!$B:$AP,31,FALSE),"")</f>
        <v/>
      </c>
      <c r="J78" s="239" t="str">
        <f>IFERROR(VLOOKUP(J76,'P1'!$B:$AP,31,FALSE),"")</f>
        <v/>
      </c>
      <c r="K78" s="239" t="str">
        <f>IFERROR(VLOOKUP(K76,'P1'!$B:$AP,31,FALSE),"")</f>
        <v/>
      </c>
      <c r="L78" s="239" t="str">
        <f>IFERROR(VLOOKUP(L76,'P1'!$B:$AP,31,FALSE),"")</f>
        <v/>
      </c>
      <c r="M78" s="239" t="str">
        <f>IFERROR(VLOOKUP(M76,'P1'!$B:$AP,31,FALSE),"")</f>
        <v/>
      </c>
      <c r="N78" s="239" t="str">
        <f>IFERROR(VLOOKUP(N76,'P1'!$B:$AP,31,FALSE),"")</f>
        <v/>
      </c>
      <c r="O78" s="239" t="str">
        <f>IFERROR(VLOOKUP(O76,'P1'!$B:$AP,31,FALSE),"")</f>
        <v/>
      </c>
      <c r="P78" s="239" t="str">
        <f>IFERROR(VLOOKUP(P76,'P1'!$B:$AP,31,FALSE),"")</f>
        <v/>
      </c>
      <c r="Q78" s="239" t="str">
        <f>IFERROR(VLOOKUP(Q76,'P1'!$B:$AP,31,FALSE),"")</f>
        <v/>
      </c>
      <c r="R78" s="239" t="str">
        <f>IFERROR(VLOOKUP(R76,'P1'!$B:$AP,31,FALSE),"")</f>
        <v/>
      </c>
      <c r="S78" s="239" t="str">
        <f>IFERROR(VLOOKUP(S76,'P1'!$B:$AP,31,FALSE),"")</f>
        <v/>
      </c>
      <c r="T78" s="239" t="str">
        <f>IFERROR(VLOOKUP(T76,'P1'!$B:$AP,31,FALSE),"")</f>
        <v/>
      </c>
      <c r="U78" s="239" t="str">
        <f>IFERROR(VLOOKUP(U76,'P1'!$B:$AP,31,FALSE),"")</f>
        <v/>
      </c>
      <c r="V78" s="239" t="str">
        <f>IFERROR(VLOOKUP(V76,'P1'!$B:$AP,31,FALSE),"")</f>
        <v/>
      </c>
      <c r="W78" s="239" t="str">
        <f>IFERROR(VLOOKUP(W76,'P1'!$B:$AP,31,FALSE),"")</f>
        <v/>
      </c>
      <c r="X78" s="239" t="str">
        <f>IFERROR(VLOOKUP(X76,'P1'!$B:$AP,31,FALSE),"")</f>
        <v/>
      </c>
      <c r="Y78" s="239" t="str">
        <f>IFERROR(VLOOKUP(Y76,'P1'!$B:$AP,31,FALSE),"")</f>
        <v/>
      </c>
      <c r="Z78" s="239" t="str">
        <f>IFERROR(VLOOKUP(Z76,'P1'!$B:$AP,31,FALSE),"")</f>
        <v/>
      </c>
      <c r="AA78" s="239" t="str">
        <f>IFERROR(VLOOKUP(AA76,'P1'!$B:$AP,31,FALSE),"")</f>
        <v/>
      </c>
      <c r="AB78" s="239" t="str">
        <f>IFERROR(VLOOKUP(AB76,'P1'!$B:$AP,31,FALSE),"")</f>
        <v/>
      </c>
      <c r="AC78" s="239" t="str">
        <f>IFERROR(VLOOKUP(AC76,'P1'!$B:$AP,31,FALSE),"")</f>
        <v/>
      </c>
      <c r="AD78" s="239" t="str">
        <f>IFERROR(VLOOKUP(AD76,'P1'!$B:$AP,31,FALSE),"")</f>
        <v/>
      </c>
      <c r="AE78" s="239" t="str">
        <f>IFERROR(VLOOKUP(AE76,'P1'!$B:$AP,31,FALSE),"")</f>
        <v/>
      </c>
      <c r="AF78" s="239" t="str">
        <f>IFERROR(VLOOKUP(AF76,'P1'!$B:$AP,31,FALSE),"")</f>
        <v/>
      </c>
      <c r="AG78" s="239" t="str">
        <f>IFERROR(VLOOKUP(AG76,'P1'!$B:$AP,31,FALSE),"")</f>
        <v/>
      </c>
      <c r="AH78" s="239" t="str">
        <f>IFERROR(VLOOKUP(AH76,'P1'!$B:$AP,31,FALSE),"")</f>
        <v/>
      </c>
      <c r="AI78" s="239" t="str">
        <f>IFERROR(VLOOKUP(AI76,'P1'!$B:$AP,31,FALSE),"")</f>
        <v/>
      </c>
      <c r="AJ78" s="239" t="str">
        <f>IFERROR(VLOOKUP(AJ76,'P1'!$B:$AP,31,FALSE),"")</f>
        <v/>
      </c>
      <c r="AK78" s="239" t="str">
        <f>IFERROR(VLOOKUP(AK76,'P1'!$B:$AP,31,FALSE),"")</f>
        <v/>
      </c>
      <c r="AL78" s="239" t="str">
        <f>IFERROR(VLOOKUP(AL76,'P1'!$B:$AP,31,FALSE),"")</f>
        <v/>
      </c>
      <c r="AM78" s="239" t="str">
        <f>IFERROR(VLOOKUP(AM76,'P1'!$B:$AP,31,FALSE),"")</f>
        <v/>
      </c>
      <c r="AN78" s="589"/>
      <c r="AO78" s="565"/>
      <c r="AP78" s="594"/>
      <c r="AQ78" s="595"/>
      <c r="AR78" s="565"/>
      <c r="AU78" s="242"/>
      <c r="AV78" s="242"/>
      <c r="AX78" s="242"/>
      <c r="AY78" s="242"/>
    </row>
    <row r="79" spans="1:51" ht="12" customHeight="1">
      <c r="A79" s="566">
        <v>20</v>
      </c>
      <c r="B79" s="569"/>
      <c r="C79" s="572"/>
      <c r="D79" s="575" t="s">
        <v>243</v>
      </c>
      <c r="E79" s="578"/>
      <c r="F79" s="581"/>
      <c r="G79" s="582"/>
      <c r="H79" s="236" t="s">
        <v>368</v>
      </c>
      <c r="I79" s="483"/>
      <c r="J79" s="483"/>
      <c r="K79" s="483"/>
      <c r="L79" s="483"/>
      <c r="M79" s="483"/>
      <c r="N79" s="483"/>
      <c r="O79" s="483"/>
      <c r="P79" s="483"/>
      <c r="Q79" s="483"/>
      <c r="R79" s="483"/>
      <c r="S79" s="483"/>
      <c r="T79" s="483"/>
      <c r="U79" s="483"/>
      <c r="V79" s="483"/>
      <c r="W79" s="483"/>
      <c r="X79" s="483"/>
      <c r="Y79" s="483"/>
      <c r="Z79" s="483"/>
      <c r="AA79" s="483"/>
      <c r="AB79" s="483"/>
      <c r="AC79" s="483"/>
      <c r="AD79" s="483"/>
      <c r="AE79" s="483"/>
      <c r="AF79" s="483"/>
      <c r="AG79" s="483"/>
      <c r="AH79" s="483"/>
      <c r="AI79" s="483"/>
      <c r="AJ79" s="483"/>
      <c r="AK79" s="483"/>
      <c r="AL79" s="483"/>
      <c r="AM79" s="483"/>
      <c r="AN79" s="587">
        <f>+SUM(I80:AM81)</f>
        <v>0</v>
      </c>
      <c r="AO79" s="563">
        <f>IF($AN$4="４週",AN79/4,AN79/(DAY(EOMONTH($I$20,0))/7))</f>
        <v>0</v>
      </c>
      <c r="AP79" s="590"/>
      <c r="AQ79" s="591"/>
      <c r="AR79" s="563" t="str">
        <f>IF(AN68="４週",AU80,AV80)</f>
        <v/>
      </c>
      <c r="AU79" s="237" t="s">
        <v>369</v>
      </c>
      <c r="AV79" s="237" t="s">
        <v>370</v>
      </c>
      <c r="AX79" s="237" t="s">
        <v>371</v>
      </c>
      <c r="AY79" s="237" t="s">
        <v>372</v>
      </c>
    </row>
    <row r="80" spans="1:51" ht="12" customHeight="1">
      <c r="A80" s="567"/>
      <c r="B80" s="570"/>
      <c r="C80" s="573"/>
      <c r="D80" s="576"/>
      <c r="E80" s="579"/>
      <c r="F80" s="583"/>
      <c r="G80" s="584"/>
      <c r="H80" s="238" t="s">
        <v>373</v>
      </c>
      <c r="I80" s="239" t="str">
        <f>IFERROR(VLOOKUP(I79,'P1'!$B:$AP,41,FALSE),"")</f>
        <v/>
      </c>
      <c r="J80" s="239" t="str">
        <f>IFERROR(VLOOKUP(J79,'P1'!$B:$AP,41,FALSE),"")</f>
        <v/>
      </c>
      <c r="K80" s="239" t="str">
        <f>IFERROR(VLOOKUP(K79,'P1'!$B:$AP,41,FALSE),"")</f>
        <v/>
      </c>
      <c r="L80" s="239" t="str">
        <f>IFERROR(VLOOKUP(L79,'P1'!$B:$AP,41,FALSE),"")</f>
        <v/>
      </c>
      <c r="M80" s="239" t="str">
        <f>IFERROR(VLOOKUP(M79,'P1'!$B:$AP,41,FALSE),"")</f>
        <v/>
      </c>
      <c r="N80" s="239" t="str">
        <f>IFERROR(VLOOKUP(N79,'P1'!$B:$AP,41,FALSE),"")</f>
        <v/>
      </c>
      <c r="O80" s="239" t="str">
        <f>IFERROR(VLOOKUP(O79,'P1'!$B:$AP,41,FALSE),"")</f>
        <v/>
      </c>
      <c r="P80" s="239" t="str">
        <f>IFERROR(VLOOKUP(P79,'P1'!$B:$AP,41,FALSE),"")</f>
        <v/>
      </c>
      <c r="Q80" s="239" t="str">
        <f>IFERROR(VLOOKUP(Q79,'P1'!$B:$AP,41,FALSE),"")</f>
        <v/>
      </c>
      <c r="R80" s="239" t="str">
        <f>IFERROR(VLOOKUP(R79,'P1'!$B:$AP,41,FALSE),"")</f>
        <v/>
      </c>
      <c r="S80" s="239" t="str">
        <f>IFERROR(VLOOKUP(S79,'P1'!$B:$AP,41,FALSE),"")</f>
        <v/>
      </c>
      <c r="T80" s="239" t="str">
        <f>IFERROR(VLOOKUP(T79,'P1'!$B:$AP,41,FALSE),"")</f>
        <v/>
      </c>
      <c r="U80" s="239" t="str">
        <f>IFERROR(VLOOKUP(U79,'P1'!$B:$AP,41,FALSE),"")</f>
        <v/>
      </c>
      <c r="V80" s="239" t="str">
        <f>IFERROR(VLOOKUP(V79,'P1'!$B:$AP,41,FALSE),"")</f>
        <v/>
      </c>
      <c r="W80" s="239" t="str">
        <f>IFERROR(VLOOKUP(W79,'P1'!$B:$AP,41,FALSE),"")</f>
        <v/>
      </c>
      <c r="X80" s="239" t="str">
        <f>IFERROR(VLOOKUP(X79,'P1'!$B:$AP,41,FALSE),"")</f>
        <v/>
      </c>
      <c r="Y80" s="239" t="str">
        <f>IFERROR(VLOOKUP(Y79,'P1'!$B:$AP,41,FALSE),"")</f>
        <v/>
      </c>
      <c r="Z80" s="239" t="str">
        <f>IFERROR(VLOOKUP(Z79,'P1'!$B:$AP,41,FALSE),"")</f>
        <v/>
      </c>
      <c r="AA80" s="239" t="str">
        <f>IFERROR(VLOOKUP(AA79,'P1'!$B:$AP,41,FALSE),"")</f>
        <v/>
      </c>
      <c r="AB80" s="239" t="str">
        <f>IFERROR(VLOOKUP(AB79,'P1'!$B:$AP,41,FALSE),"")</f>
        <v/>
      </c>
      <c r="AC80" s="239" t="str">
        <f>IFERROR(VLOOKUP(AC79,'P1'!$B:$AP,41,FALSE),"")</f>
        <v/>
      </c>
      <c r="AD80" s="239" t="str">
        <f>IFERROR(VLOOKUP(AD79,'P1'!$B:$AP,41,FALSE),"")</f>
        <v/>
      </c>
      <c r="AE80" s="239" t="str">
        <f>IFERROR(VLOOKUP(AE79,'P1'!$B:$AP,41,FALSE),"")</f>
        <v/>
      </c>
      <c r="AF80" s="239" t="str">
        <f>IFERROR(VLOOKUP(AF79,'P1'!$B:$AP,41,FALSE),"")</f>
        <v/>
      </c>
      <c r="AG80" s="239" t="str">
        <f>IFERROR(VLOOKUP(AG79,'P1'!$B:$AP,41,FALSE),"")</f>
        <v/>
      </c>
      <c r="AH80" s="239" t="str">
        <f>IFERROR(VLOOKUP(AH79,'P1'!$B:$AP,41,FALSE),"")</f>
        <v/>
      </c>
      <c r="AI80" s="239" t="str">
        <f>IFERROR(VLOOKUP(AI79,'P1'!$B:$AP,41,FALSE),"")</f>
        <v/>
      </c>
      <c r="AJ80" s="239" t="str">
        <f>IFERROR(VLOOKUP(AJ79,'P1'!$B:$AP,41,FALSE),"")</f>
        <v/>
      </c>
      <c r="AK80" s="239" t="str">
        <f>IFERROR(VLOOKUP(AK79,'P1'!$B:$AP,41,FALSE),"")</f>
        <v/>
      </c>
      <c r="AL80" s="239" t="str">
        <f>IFERROR(VLOOKUP(AL79,'P1'!$B:$AP,41,FALSE),"")</f>
        <v/>
      </c>
      <c r="AM80" s="239" t="str">
        <f>IFERROR(VLOOKUP(AM79,'P1'!$B:$AP,41,FALSE),"")</f>
        <v/>
      </c>
      <c r="AN80" s="588"/>
      <c r="AO80" s="564"/>
      <c r="AP80" s="592"/>
      <c r="AQ80" s="593"/>
      <c r="AR80" s="564"/>
      <c r="AU80" s="240" t="str">
        <f>IFERROR(IF($D79="□",ROUNDDOWN($AO79/$AK$7,1),ROUNDDOWN($AO79/$AK$9,1)),"")</f>
        <v/>
      </c>
      <c r="AV80" s="240" t="str">
        <f>IFERROR(IF($D79="□",ROUNDDOWN($AN79/$AO$7,1),ROUNDDOWN($AN79/$AO$9,1)),"")</f>
        <v/>
      </c>
      <c r="AX80" s="240" t="str">
        <f>IFERROR(IF($D79="□",(VLOOKUP(F79,'[8]ますた君 '!$C:$E,3,FALSE)/($AK$7*4)),(VLOOKUP(F79,'[8]ますた君 '!$C:$E,3,FALSE)/($AK$9*4))),"")</f>
        <v/>
      </c>
      <c r="AY80" s="240" t="str">
        <f>IFERROR(IF($D79="□",(VLOOKUP(F79,'[8]ますた君 '!$C:$E,3,FALSE)/$AO$7),(VLOOKUP(F79,'[8]ますた君 '!$C:$E,3,FALSE)/$AO$9)),"")</f>
        <v/>
      </c>
    </row>
    <row r="81" spans="1:51" ht="12" customHeight="1">
      <c r="A81" s="568"/>
      <c r="B81" s="571"/>
      <c r="C81" s="574"/>
      <c r="D81" s="577"/>
      <c r="E81" s="580"/>
      <c r="F81" s="585"/>
      <c r="G81" s="586"/>
      <c r="H81" s="241" t="s">
        <v>374</v>
      </c>
      <c r="I81" s="239" t="str">
        <f>IFERROR(VLOOKUP(I79,'P1'!$B:$AP,31,FALSE),"")</f>
        <v/>
      </c>
      <c r="J81" s="239" t="str">
        <f>IFERROR(VLOOKUP(J79,'P1'!$B:$AP,31,FALSE),"")</f>
        <v/>
      </c>
      <c r="K81" s="239" t="str">
        <f>IFERROR(VLOOKUP(K79,'P1'!$B:$AP,31,FALSE),"")</f>
        <v/>
      </c>
      <c r="L81" s="239" t="str">
        <f>IFERROR(VLOOKUP(L79,'P1'!$B:$AP,31,FALSE),"")</f>
        <v/>
      </c>
      <c r="M81" s="239" t="str">
        <f>IFERROR(VLOOKUP(M79,'P1'!$B:$AP,31,FALSE),"")</f>
        <v/>
      </c>
      <c r="N81" s="239" t="str">
        <f>IFERROR(VLOOKUP(N79,'P1'!$B:$AP,31,FALSE),"")</f>
        <v/>
      </c>
      <c r="O81" s="239" t="str">
        <f>IFERROR(VLOOKUP(O79,'P1'!$B:$AP,31,FALSE),"")</f>
        <v/>
      </c>
      <c r="P81" s="239" t="str">
        <f>IFERROR(VLOOKUP(P79,'P1'!$B:$AP,31,FALSE),"")</f>
        <v/>
      </c>
      <c r="Q81" s="239" t="str">
        <f>IFERROR(VLOOKUP(Q79,'P1'!$B:$AP,31,FALSE),"")</f>
        <v/>
      </c>
      <c r="R81" s="239" t="str">
        <f>IFERROR(VLOOKUP(R79,'P1'!$B:$AP,31,FALSE),"")</f>
        <v/>
      </c>
      <c r="S81" s="239" t="str">
        <f>IFERROR(VLOOKUP(S79,'P1'!$B:$AP,31,FALSE),"")</f>
        <v/>
      </c>
      <c r="T81" s="239" t="str">
        <f>IFERROR(VLOOKUP(T79,'P1'!$B:$AP,31,FALSE),"")</f>
        <v/>
      </c>
      <c r="U81" s="239" t="str">
        <f>IFERROR(VLOOKUP(U79,'P1'!$B:$AP,31,FALSE),"")</f>
        <v/>
      </c>
      <c r="V81" s="239" t="str">
        <f>IFERROR(VLOOKUP(V79,'P1'!$B:$AP,31,FALSE),"")</f>
        <v/>
      </c>
      <c r="W81" s="239" t="str">
        <f>IFERROR(VLOOKUP(W79,'P1'!$B:$AP,31,FALSE),"")</f>
        <v/>
      </c>
      <c r="X81" s="239" t="str">
        <f>IFERROR(VLOOKUP(X79,'P1'!$B:$AP,31,FALSE),"")</f>
        <v/>
      </c>
      <c r="Y81" s="239" t="str">
        <f>IFERROR(VLOOKUP(Y79,'P1'!$B:$AP,31,FALSE),"")</f>
        <v/>
      </c>
      <c r="Z81" s="239" t="str">
        <f>IFERROR(VLOOKUP(Z79,'P1'!$B:$AP,31,FALSE),"")</f>
        <v/>
      </c>
      <c r="AA81" s="239" t="str">
        <f>IFERROR(VLOOKUP(AA79,'P1'!$B:$AP,31,FALSE),"")</f>
        <v/>
      </c>
      <c r="AB81" s="239" t="str">
        <f>IFERROR(VLOOKUP(AB79,'P1'!$B:$AP,31,FALSE),"")</f>
        <v/>
      </c>
      <c r="AC81" s="239" t="str">
        <f>IFERROR(VLOOKUP(AC79,'P1'!$B:$AP,31,FALSE),"")</f>
        <v/>
      </c>
      <c r="AD81" s="239" t="str">
        <f>IFERROR(VLOOKUP(AD79,'P1'!$B:$AP,31,FALSE),"")</f>
        <v/>
      </c>
      <c r="AE81" s="239" t="str">
        <f>IFERROR(VLOOKUP(AE79,'P1'!$B:$AP,31,FALSE),"")</f>
        <v/>
      </c>
      <c r="AF81" s="239" t="str">
        <f>IFERROR(VLOOKUP(AF79,'P1'!$B:$AP,31,FALSE),"")</f>
        <v/>
      </c>
      <c r="AG81" s="239" t="str">
        <f>IFERROR(VLOOKUP(AG79,'P1'!$B:$AP,31,FALSE),"")</f>
        <v/>
      </c>
      <c r="AH81" s="239" t="str">
        <f>IFERROR(VLOOKUP(AH79,'P1'!$B:$AP,31,FALSE),"")</f>
        <v/>
      </c>
      <c r="AI81" s="239" t="str">
        <f>IFERROR(VLOOKUP(AI79,'P1'!$B:$AP,31,FALSE),"")</f>
        <v/>
      </c>
      <c r="AJ81" s="239" t="str">
        <f>IFERROR(VLOOKUP(AJ79,'P1'!$B:$AP,31,FALSE),"")</f>
        <v/>
      </c>
      <c r="AK81" s="239" t="str">
        <f>IFERROR(VLOOKUP(AK79,'P1'!$B:$AP,31,FALSE),"")</f>
        <v/>
      </c>
      <c r="AL81" s="239" t="str">
        <f>IFERROR(VLOOKUP(AL79,'P1'!$B:$AP,31,FALSE),"")</f>
        <v/>
      </c>
      <c r="AM81" s="239" t="str">
        <f>IFERROR(VLOOKUP(AM79,'P1'!$B:$AP,31,FALSE),"")</f>
        <v/>
      </c>
      <c r="AN81" s="589"/>
      <c r="AO81" s="565"/>
      <c r="AP81" s="594"/>
      <c r="AQ81" s="595"/>
      <c r="AR81" s="565"/>
      <c r="AU81" s="242"/>
      <c r="AV81" s="242"/>
      <c r="AX81" s="242"/>
      <c r="AY81" s="242"/>
    </row>
    <row r="82" spans="1:51" ht="12" customHeight="1">
      <c r="A82" s="566">
        <v>21</v>
      </c>
      <c r="B82" s="569"/>
      <c r="C82" s="572"/>
      <c r="D82" s="575" t="s">
        <v>243</v>
      </c>
      <c r="E82" s="578"/>
      <c r="F82" s="581"/>
      <c r="G82" s="582"/>
      <c r="H82" s="236" t="s">
        <v>368</v>
      </c>
      <c r="I82" s="483"/>
      <c r="J82" s="483"/>
      <c r="K82" s="483"/>
      <c r="L82" s="483"/>
      <c r="M82" s="483"/>
      <c r="N82" s="483"/>
      <c r="O82" s="483"/>
      <c r="P82" s="483"/>
      <c r="Q82" s="483"/>
      <c r="R82" s="483"/>
      <c r="S82" s="483"/>
      <c r="T82" s="483"/>
      <c r="U82" s="483"/>
      <c r="V82" s="483"/>
      <c r="W82" s="483"/>
      <c r="X82" s="483"/>
      <c r="Y82" s="483"/>
      <c r="Z82" s="483"/>
      <c r="AA82" s="483"/>
      <c r="AB82" s="483"/>
      <c r="AC82" s="483"/>
      <c r="AD82" s="483"/>
      <c r="AE82" s="483"/>
      <c r="AF82" s="483"/>
      <c r="AG82" s="483"/>
      <c r="AH82" s="483"/>
      <c r="AI82" s="483"/>
      <c r="AJ82" s="483"/>
      <c r="AK82" s="483"/>
      <c r="AL82" s="483"/>
      <c r="AM82" s="483"/>
      <c r="AN82" s="587">
        <f>+SUM(I83:AM84)</f>
        <v>0</v>
      </c>
      <c r="AO82" s="563">
        <f>IF($AN$4="４週",AN82/4,AN82/(DAY(EOMONTH($I$20,0))/7))</f>
        <v>0</v>
      </c>
      <c r="AP82" s="590"/>
      <c r="AQ82" s="591"/>
      <c r="AR82" s="563" t="str">
        <f>IF(AN64="４週",AU83,AV83)</f>
        <v/>
      </c>
      <c r="AS82" s="205"/>
      <c r="AT82" s="206"/>
      <c r="AU82" s="237" t="s">
        <v>369</v>
      </c>
      <c r="AV82" s="237" t="s">
        <v>370</v>
      </c>
      <c r="AX82" s="237" t="s">
        <v>371</v>
      </c>
      <c r="AY82" s="237" t="s">
        <v>372</v>
      </c>
    </row>
    <row r="83" spans="1:51" ht="12" customHeight="1">
      <c r="A83" s="567"/>
      <c r="B83" s="570"/>
      <c r="C83" s="573"/>
      <c r="D83" s="576"/>
      <c r="E83" s="579"/>
      <c r="F83" s="583"/>
      <c r="G83" s="584"/>
      <c r="H83" s="238" t="s">
        <v>373</v>
      </c>
      <c r="I83" s="239" t="str">
        <f>IFERROR(VLOOKUP(I82,'P1'!$B:$AP,41,FALSE),"")</f>
        <v/>
      </c>
      <c r="J83" s="239" t="str">
        <f>IFERROR(VLOOKUP(J82,'P1'!$B:$AP,41,FALSE),"")</f>
        <v/>
      </c>
      <c r="K83" s="239" t="str">
        <f>IFERROR(VLOOKUP(K82,'P1'!$B:$AP,41,FALSE),"")</f>
        <v/>
      </c>
      <c r="L83" s="239" t="str">
        <f>IFERROR(VLOOKUP(L82,'P1'!$B:$AP,41,FALSE),"")</f>
        <v/>
      </c>
      <c r="M83" s="239" t="str">
        <f>IFERROR(VLOOKUP(M82,'P1'!$B:$AP,41,FALSE),"")</f>
        <v/>
      </c>
      <c r="N83" s="239" t="str">
        <f>IFERROR(VLOOKUP(N82,'P1'!$B:$AP,41,FALSE),"")</f>
        <v/>
      </c>
      <c r="O83" s="239" t="str">
        <f>IFERROR(VLOOKUP(O82,'P1'!$B:$AP,41,FALSE),"")</f>
        <v/>
      </c>
      <c r="P83" s="239" t="str">
        <f>IFERROR(VLOOKUP(P82,'P1'!$B:$AP,41,FALSE),"")</f>
        <v/>
      </c>
      <c r="Q83" s="239" t="str">
        <f>IFERROR(VLOOKUP(Q82,'P1'!$B:$AP,41,FALSE),"")</f>
        <v/>
      </c>
      <c r="R83" s="239" t="str">
        <f>IFERROR(VLOOKUP(R82,'P1'!$B:$AP,41,FALSE),"")</f>
        <v/>
      </c>
      <c r="S83" s="239" t="str">
        <f>IFERROR(VLOOKUP(S82,'P1'!$B:$AP,41,FALSE),"")</f>
        <v/>
      </c>
      <c r="T83" s="239" t="str">
        <f>IFERROR(VLOOKUP(T82,'P1'!$B:$AP,41,FALSE),"")</f>
        <v/>
      </c>
      <c r="U83" s="239" t="str">
        <f>IFERROR(VLOOKUP(U82,'P1'!$B:$AP,41,FALSE),"")</f>
        <v/>
      </c>
      <c r="V83" s="239" t="str">
        <f>IFERROR(VLOOKUP(V82,'P1'!$B:$AP,41,FALSE),"")</f>
        <v/>
      </c>
      <c r="W83" s="239" t="str">
        <f>IFERROR(VLOOKUP(W82,'P1'!$B:$AP,41,FALSE),"")</f>
        <v/>
      </c>
      <c r="X83" s="239" t="str">
        <f>IFERROR(VLOOKUP(X82,'P1'!$B:$AP,41,FALSE),"")</f>
        <v/>
      </c>
      <c r="Y83" s="239" t="str">
        <f>IFERROR(VLOOKUP(Y82,'P1'!$B:$AP,41,FALSE),"")</f>
        <v/>
      </c>
      <c r="Z83" s="239" t="str">
        <f>IFERROR(VLOOKUP(Z82,'P1'!$B:$AP,41,FALSE),"")</f>
        <v/>
      </c>
      <c r="AA83" s="239" t="str">
        <f>IFERROR(VLOOKUP(AA82,'P1'!$B:$AP,41,FALSE),"")</f>
        <v/>
      </c>
      <c r="AB83" s="239" t="str">
        <f>IFERROR(VLOOKUP(AB82,'P1'!$B:$AP,41,FALSE),"")</f>
        <v/>
      </c>
      <c r="AC83" s="239" t="str">
        <f>IFERROR(VLOOKUP(AC82,'P1'!$B:$AP,41,FALSE),"")</f>
        <v/>
      </c>
      <c r="AD83" s="239" t="str">
        <f>IFERROR(VLOOKUP(AD82,'P1'!$B:$AP,41,FALSE),"")</f>
        <v/>
      </c>
      <c r="AE83" s="239" t="str">
        <f>IFERROR(VLOOKUP(AE82,'P1'!$B:$AP,41,FALSE),"")</f>
        <v/>
      </c>
      <c r="AF83" s="239" t="str">
        <f>IFERROR(VLOOKUP(AF82,'P1'!$B:$AP,41,FALSE),"")</f>
        <v/>
      </c>
      <c r="AG83" s="239" t="str">
        <f>IFERROR(VLOOKUP(AG82,'P1'!$B:$AP,41,FALSE),"")</f>
        <v/>
      </c>
      <c r="AH83" s="239" t="str">
        <f>IFERROR(VLOOKUP(AH82,'P1'!$B:$AP,41,FALSE),"")</f>
        <v/>
      </c>
      <c r="AI83" s="239" t="str">
        <f>IFERROR(VLOOKUP(AI82,'P1'!$B:$AP,41,FALSE),"")</f>
        <v/>
      </c>
      <c r="AJ83" s="239" t="str">
        <f>IFERROR(VLOOKUP(AJ82,'P1'!$B:$AP,41,FALSE),"")</f>
        <v/>
      </c>
      <c r="AK83" s="239" t="str">
        <f>IFERROR(VLOOKUP(AK82,'P1'!$B:$AP,41,FALSE),"")</f>
        <v/>
      </c>
      <c r="AL83" s="239" t="str">
        <f>IFERROR(VLOOKUP(AL82,'P1'!$B:$AP,41,FALSE),"")</f>
        <v/>
      </c>
      <c r="AM83" s="239" t="str">
        <f>IFERROR(VLOOKUP(AM82,'P1'!$B:$AP,41,FALSE),"")</f>
        <v/>
      </c>
      <c r="AN83" s="588"/>
      <c r="AO83" s="564"/>
      <c r="AP83" s="592"/>
      <c r="AQ83" s="593"/>
      <c r="AR83" s="564"/>
      <c r="AS83" s="205"/>
      <c r="AT83" s="206"/>
      <c r="AU83" s="240" t="str">
        <f>IFERROR(IF($D82="□",ROUNDDOWN($AO82/$AK$7,1),ROUNDDOWN($AO82/$AK$9,1)),"")</f>
        <v/>
      </c>
      <c r="AV83" s="240" t="str">
        <f>IFERROR(IF($D82="□",ROUNDDOWN($AN82/$AO$7,1),ROUNDDOWN($AN82/$AO$9,1)),"")</f>
        <v/>
      </c>
      <c r="AX83" s="240" t="str">
        <f>IFERROR(IF($D82="□",(VLOOKUP(F82,'[8]ますた君 '!$C:$E,3,FALSE)/($AK$7*4)),(VLOOKUP(F82,'[8]ますた君 '!$C:$E,3,FALSE)/($AK$9*4))),"")</f>
        <v/>
      </c>
      <c r="AY83" s="240" t="str">
        <f>IFERROR(IF($D82="□",(VLOOKUP(F82,'[8]ますた君 '!$C:$E,3,FALSE)/$AO$7),(VLOOKUP(F82,'[8]ますた君 '!$C:$E,3,FALSE)/$AO$9)),"")</f>
        <v/>
      </c>
    </row>
    <row r="84" spans="1:51" ht="12" customHeight="1">
      <c r="A84" s="568"/>
      <c r="B84" s="571"/>
      <c r="C84" s="574"/>
      <c r="D84" s="577"/>
      <c r="E84" s="580"/>
      <c r="F84" s="585"/>
      <c r="G84" s="586"/>
      <c r="H84" s="241" t="s">
        <v>374</v>
      </c>
      <c r="I84" s="239" t="str">
        <f>IFERROR(VLOOKUP(I82,'P1'!$B:$AP,31,FALSE),"")</f>
        <v/>
      </c>
      <c r="J84" s="239" t="str">
        <f>IFERROR(VLOOKUP(J82,'P1'!$B:$AP,31,FALSE),"")</f>
        <v/>
      </c>
      <c r="K84" s="239" t="str">
        <f>IFERROR(VLOOKUP(K82,'P1'!$B:$AP,31,FALSE),"")</f>
        <v/>
      </c>
      <c r="L84" s="239" t="str">
        <f>IFERROR(VLOOKUP(L82,'P1'!$B:$AP,31,FALSE),"")</f>
        <v/>
      </c>
      <c r="M84" s="239" t="str">
        <f>IFERROR(VLOOKUP(M82,'P1'!$B:$AP,31,FALSE),"")</f>
        <v/>
      </c>
      <c r="N84" s="239" t="str">
        <f>IFERROR(VLOOKUP(N82,'P1'!$B:$AP,31,FALSE),"")</f>
        <v/>
      </c>
      <c r="O84" s="239" t="str">
        <f>IFERROR(VLOOKUP(O82,'P1'!$B:$AP,31,FALSE),"")</f>
        <v/>
      </c>
      <c r="P84" s="239" t="str">
        <f>IFERROR(VLOOKUP(P82,'P1'!$B:$AP,31,FALSE),"")</f>
        <v/>
      </c>
      <c r="Q84" s="239" t="str">
        <f>IFERROR(VLOOKUP(Q82,'P1'!$B:$AP,31,FALSE),"")</f>
        <v/>
      </c>
      <c r="R84" s="239" t="str">
        <f>IFERROR(VLOOKUP(R82,'P1'!$B:$AP,31,FALSE),"")</f>
        <v/>
      </c>
      <c r="S84" s="239" t="str">
        <f>IFERROR(VLOOKUP(S82,'P1'!$B:$AP,31,FALSE),"")</f>
        <v/>
      </c>
      <c r="T84" s="239" t="str">
        <f>IFERROR(VLOOKUP(T82,'P1'!$B:$AP,31,FALSE),"")</f>
        <v/>
      </c>
      <c r="U84" s="239" t="str">
        <f>IFERROR(VLOOKUP(U82,'P1'!$B:$AP,31,FALSE),"")</f>
        <v/>
      </c>
      <c r="V84" s="239" t="str">
        <f>IFERROR(VLOOKUP(V82,'P1'!$B:$AP,31,FALSE),"")</f>
        <v/>
      </c>
      <c r="W84" s="239" t="str">
        <f>IFERROR(VLOOKUP(W82,'P1'!$B:$AP,31,FALSE),"")</f>
        <v/>
      </c>
      <c r="X84" s="239" t="str">
        <f>IFERROR(VLOOKUP(X82,'P1'!$B:$AP,31,FALSE),"")</f>
        <v/>
      </c>
      <c r="Y84" s="239" t="str">
        <f>IFERROR(VLOOKUP(Y82,'P1'!$B:$AP,31,FALSE),"")</f>
        <v/>
      </c>
      <c r="Z84" s="239" t="str">
        <f>IFERROR(VLOOKUP(Z82,'P1'!$B:$AP,31,FALSE),"")</f>
        <v/>
      </c>
      <c r="AA84" s="239" t="str">
        <f>IFERROR(VLOOKUP(AA82,'P1'!$B:$AP,31,FALSE),"")</f>
        <v/>
      </c>
      <c r="AB84" s="239" t="str">
        <f>IFERROR(VLOOKUP(AB82,'P1'!$B:$AP,31,FALSE),"")</f>
        <v/>
      </c>
      <c r="AC84" s="239" t="str">
        <f>IFERROR(VLOOKUP(AC82,'P1'!$B:$AP,31,FALSE),"")</f>
        <v/>
      </c>
      <c r="AD84" s="239" t="str">
        <f>IFERROR(VLOOKUP(AD82,'P1'!$B:$AP,31,FALSE),"")</f>
        <v/>
      </c>
      <c r="AE84" s="239" t="str">
        <f>IFERROR(VLOOKUP(AE82,'P1'!$B:$AP,31,FALSE),"")</f>
        <v/>
      </c>
      <c r="AF84" s="239" t="str">
        <f>IFERROR(VLOOKUP(AF82,'P1'!$B:$AP,31,FALSE),"")</f>
        <v/>
      </c>
      <c r="AG84" s="239" t="str">
        <f>IFERROR(VLOOKUP(AG82,'P1'!$B:$AP,31,FALSE),"")</f>
        <v/>
      </c>
      <c r="AH84" s="239" t="str">
        <f>IFERROR(VLOOKUP(AH82,'P1'!$B:$AP,31,FALSE),"")</f>
        <v/>
      </c>
      <c r="AI84" s="239" t="str">
        <f>IFERROR(VLOOKUP(AI82,'P1'!$B:$AP,31,FALSE),"")</f>
        <v/>
      </c>
      <c r="AJ84" s="239" t="str">
        <f>IFERROR(VLOOKUP(AJ82,'P1'!$B:$AP,31,FALSE),"")</f>
        <v/>
      </c>
      <c r="AK84" s="239" t="str">
        <f>IFERROR(VLOOKUP(AK82,'P1'!$B:$AP,31,FALSE),"")</f>
        <v/>
      </c>
      <c r="AL84" s="239" t="str">
        <f>IFERROR(VLOOKUP(AL82,'P1'!$B:$AP,31,FALSE),"")</f>
        <v/>
      </c>
      <c r="AM84" s="239" t="str">
        <f>IFERROR(VLOOKUP(AM82,'P1'!$B:$AP,31,FALSE),"")</f>
        <v/>
      </c>
      <c r="AN84" s="589"/>
      <c r="AO84" s="565"/>
      <c r="AP84" s="594"/>
      <c r="AQ84" s="595"/>
      <c r="AR84" s="565"/>
      <c r="AS84" s="211"/>
      <c r="AT84" s="206"/>
      <c r="AU84" s="242"/>
      <c r="AV84" s="242"/>
      <c r="AX84" s="242"/>
      <c r="AY84" s="242"/>
    </row>
    <row r="85" spans="1:51" ht="12" customHeight="1">
      <c r="A85" s="566">
        <v>22</v>
      </c>
      <c r="B85" s="569"/>
      <c r="C85" s="572"/>
      <c r="D85" s="575" t="s">
        <v>243</v>
      </c>
      <c r="E85" s="578"/>
      <c r="F85" s="581"/>
      <c r="G85" s="582"/>
      <c r="H85" s="236" t="s">
        <v>368</v>
      </c>
      <c r="I85" s="483"/>
      <c r="J85" s="483"/>
      <c r="K85" s="483"/>
      <c r="L85" s="483"/>
      <c r="M85" s="483"/>
      <c r="N85" s="483"/>
      <c r="O85" s="483"/>
      <c r="P85" s="483"/>
      <c r="Q85" s="483"/>
      <c r="R85" s="483"/>
      <c r="S85" s="483"/>
      <c r="T85" s="483"/>
      <c r="U85" s="483"/>
      <c r="V85" s="483"/>
      <c r="W85" s="483"/>
      <c r="X85" s="483"/>
      <c r="Y85" s="483"/>
      <c r="Z85" s="483"/>
      <c r="AA85" s="483"/>
      <c r="AB85" s="483"/>
      <c r="AC85" s="483"/>
      <c r="AD85" s="483"/>
      <c r="AE85" s="483"/>
      <c r="AF85" s="483"/>
      <c r="AG85" s="483"/>
      <c r="AH85" s="483"/>
      <c r="AI85" s="483"/>
      <c r="AJ85" s="483"/>
      <c r="AK85" s="483"/>
      <c r="AL85" s="483"/>
      <c r="AM85" s="483"/>
      <c r="AN85" s="587">
        <f>+SUM(I86:AM87)</f>
        <v>0</v>
      </c>
      <c r="AO85" s="563">
        <f>IF($AN$4="４週",AN85/4,AN85/(DAY(EOMONTH($I$20,0))/7))</f>
        <v>0</v>
      </c>
      <c r="AP85" s="590"/>
      <c r="AQ85" s="591"/>
      <c r="AR85" s="563" t="str">
        <f>IF(AN67="４週",AU86,AV86)</f>
        <v/>
      </c>
      <c r="AS85" s="211"/>
      <c r="AT85" s="206"/>
      <c r="AU85" s="237" t="s">
        <v>369</v>
      </c>
      <c r="AV85" s="237" t="s">
        <v>370</v>
      </c>
      <c r="AX85" s="237" t="s">
        <v>371</v>
      </c>
      <c r="AY85" s="237" t="s">
        <v>372</v>
      </c>
    </row>
    <row r="86" spans="1:51" ht="12" customHeight="1">
      <c r="A86" s="567"/>
      <c r="B86" s="570"/>
      <c r="C86" s="573"/>
      <c r="D86" s="576"/>
      <c r="E86" s="579"/>
      <c r="F86" s="583"/>
      <c r="G86" s="584"/>
      <c r="H86" s="238" t="s">
        <v>373</v>
      </c>
      <c r="I86" s="239" t="str">
        <f>IFERROR(VLOOKUP(I85,'P1'!$B:$AP,41,FALSE),"")</f>
        <v/>
      </c>
      <c r="J86" s="239" t="str">
        <f>IFERROR(VLOOKUP(J85,'P1'!$B:$AP,41,FALSE),"")</f>
        <v/>
      </c>
      <c r="K86" s="239" t="str">
        <f>IFERROR(VLOOKUP(K85,'P1'!$B:$AP,41,FALSE),"")</f>
        <v/>
      </c>
      <c r="L86" s="239" t="str">
        <f>IFERROR(VLOOKUP(L85,'P1'!$B:$AP,41,FALSE),"")</f>
        <v/>
      </c>
      <c r="M86" s="239" t="str">
        <f>IFERROR(VLOOKUP(M85,'P1'!$B:$AP,41,FALSE),"")</f>
        <v/>
      </c>
      <c r="N86" s="239" t="str">
        <f>IFERROR(VLOOKUP(N85,'P1'!$B:$AP,41,FALSE),"")</f>
        <v/>
      </c>
      <c r="O86" s="239" t="str">
        <f>IFERROR(VLOOKUP(O85,'P1'!$B:$AP,41,FALSE),"")</f>
        <v/>
      </c>
      <c r="P86" s="239" t="str">
        <f>IFERROR(VLOOKUP(P85,'P1'!$B:$AP,41,FALSE),"")</f>
        <v/>
      </c>
      <c r="Q86" s="239" t="str">
        <f>IFERROR(VLOOKUP(Q85,'P1'!$B:$AP,41,FALSE),"")</f>
        <v/>
      </c>
      <c r="R86" s="239" t="str">
        <f>IFERROR(VLOOKUP(R85,'P1'!$B:$AP,41,FALSE),"")</f>
        <v/>
      </c>
      <c r="S86" s="239" t="str">
        <f>IFERROR(VLOOKUP(S85,'P1'!$B:$AP,41,FALSE),"")</f>
        <v/>
      </c>
      <c r="T86" s="239" t="str">
        <f>IFERROR(VLOOKUP(T85,'P1'!$B:$AP,41,FALSE),"")</f>
        <v/>
      </c>
      <c r="U86" s="239" t="str">
        <f>IFERROR(VLOOKUP(U85,'P1'!$B:$AP,41,FALSE),"")</f>
        <v/>
      </c>
      <c r="V86" s="239" t="str">
        <f>IFERROR(VLOOKUP(V85,'P1'!$B:$AP,41,FALSE),"")</f>
        <v/>
      </c>
      <c r="W86" s="239" t="str">
        <f>IFERROR(VLOOKUP(W85,'P1'!$B:$AP,41,FALSE),"")</f>
        <v/>
      </c>
      <c r="X86" s="239" t="str">
        <f>IFERROR(VLOOKUP(X85,'P1'!$B:$AP,41,FALSE),"")</f>
        <v/>
      </c>
      <c r="Y86" s="239" t="str">
        <f>IFERROR(VLOOKUP(Y85,'P1'!$B:$AP,41,FALSE),"")</f>
        <v/>
      </c>
      <c r="Z86" s="239" t="str">
        <f>IFERROR(VLOOKUP(Z85,'P1'!$B:$AP,41,FALSE),"")</f>
        <v/>
      </c>
      <c r="AA86" s="239" t="str">
        <f>IFERROR(VLOOKUP(AA85,'P1'!$B:$AP,41,FALSE),"")</f>
        <v/>
      </c>
      <c r="AB86" s="239" t="str">
        <f>IFERROR(VLOOKUP(AB85,'P1'!$B:$AP,41,FALSE),"")</f>
        <v/>
      </c>
      <c r="AC86" s="239" t="str">
        <f>IFERROR(VLOOKUP(AC85,'P1'!$B:$AP,41,FALSE),"")</f>
        <v/>
      </c>
      <c r="AD86" s="239" t="str">
        <f>IFERROR(VLOOKUP(AD85,'P1'!$B:$AP,41,FALSE),"")</f>
        <v/>
      </c>
      <c r="AE86" s="239" t="str">
        <f>IFERROR(VLOOKUP(AE85,'P1'!$B:$AP,41,FALSE),"")</f>
        <v/>
      </c>
      <c r="AF86" s="239" t="str">
        <f>IFERROR(VLOOKUP(AF85,'P1'!$B:$AP,41,FALSE),"")</f>
        <v/>
      </c>
      <c r="AG86" s="239" t="str">
        <f>IFERROR(VLOOKUP(AG85,'P1'!$B:$AP,41,FALSE),"")</f>
        <v/>
      </c>
      <c r="AH86" s="239" t="str">
        <f>IFERROR(VLOOKUP(AH85,'P1'!$B:$AP,41,FALSE),"")</f>
        <v/>
      </c>
      <c r="AI86" s="239" t="str">
        <f>IFERROR(VLOOKUP(AI85,'P1'!$B:$AP,41,FALSE),"")</f>
        <v/>
      </c>
      <c r="AJ86" s="239" t="str">
        <f>IFERROR(VLOOKUP(AJ85,'P1'!$B:$AP,41,FALSE),"")</f>
        <v/>
      </c>
      <c r="AK86" s="239" t="str">
        <f>IFERROR(VLOOKUP(AK85,'P1'!$B:$AP,41,FALSE),"")</f>
        <v/>
      </c>
      <c r="AL86" s="239" t="str">
        <f>IFERROR(VLOOKUP(AL85,'P1'!$B:$AP,41,FALSE),"")</f>
        <v/>
      </c>
      <c r="AM86" s="239" t="str">
        <f>IFERROR(VLOOKUP(AM85,'P1'!$B:$AP,41,FALSE),"")</f>
        <v/>
      </c>
      <c r="AN86" s="588"/>
      <c r="AO86" s="564"/>
      <c r="AP86" s="592"/>
      <c r="AQ86" s="593"/>
      <c r="AR86" s="564"/>
      <c r="AS86" s="205"/>
      <c r="AT86" s="206"/>
      <c r="AU86" s="240" t="str">
        <f>IFERROR(IF($D85="□",ROUNDDOWN($AO85/$AK$7,1),ROUNDDOWN($AO85/$AK$9,1)),"")</f>
        <v/>
      </c>
      <c r="AV86" s="240" t="str">
        <f>IFERROR(IF($D85="□",ROUNDDOWN($AN85/$AO$7,1),ROUNDDOWN($AN85/$AO$9,1)),"")</f>
        <v/>
      </c>
      <c r="AX86" s="240" t="str">
        <f>IFERROR(IF($D85="□",(VLOOKUP(F85,'[8]ますた君 '!$C:$E,3,FALSE)/($AK$7*4)),(VLOOKUP(F85,'[8]ますた君 '!$C:$E,3,FALSE)/($AK$9*4))),"")</f>
        <v/>
      </c>
      <c r="AY86" s="240" t="str">
        <f>IFERROR(IF($D85="□",(VLOOKUP(F85,'[8]ますた君 '!$C:$E,3,FALSE)/$AO$7),(VLOOKUP(F85,'[8]ますた君 '!$C:$E,3,FALSE)/$AO$9)),"")</f>
        <v/>
      </c>
    </row>
    <row r="87" spans="1:51" ht="12" customHeight="1">
      <c r="A87" s="568"/>
      <c r="B87" s="571"/>
      <c r="C87" s="574"/>
      <c r="D87" s="577"/>
      <c r="E87" s="580"/>
      <c r="F87" s="585"/>
      <c r="G87" s="586"/>
      <c r="H87" s="241" t="s">
        <v>374</v>
      </c>
      <c r="I87" s="239" t="str">
        <f>IFERROR(VLOOKUP(I85,'P1'!$B:$AP,31,FALSE),"")</f>
        <v/>
      </c>
      <c r="J87" s="239" t="str">
        <f>IFERROR(VLOOKUP(J85,'P1'!$B:$AP,31,FALSE),"")</f>
        <v/>
      </c>
      <c r="K87" s="239" t="str">
        <f>IFERROR(VLOOKUP(K85,'P1'!$B:$AP,31,FALSE),"")</f>
        <v/>
      </c>
      <c r="L87" s="239" t="str">
        <f>IFERROR(VLOOKUP(L85,'P1'!$B:$AP,31,FALSE),"")</f>
        <v/>
      </c>
      <c r="M87" s="239" t="str">
        <f>IFERROR(VLOOKUP(M85,'P1'!$B:$AP,31,FALSE),"")</f>
        <v/>
      </c>
      <c r="N87" s="239" t="str">
        <f>IFERROR(VLOOKUP(N85,'P1'!$B:$AP,31,FALSE),"")</f>
        <v/>
      </c>
      <c r="O87" s="239" t="str">
        <f>IFERROR(VLOOKUP(O85,'P1'!$B:$AP,31,FALSE),"")</f>
        <v/>
      </c>
      <c r="P87" s="239" t="str">
        <f>IFERROR(VLOOKUP(P85,'P1'!$B:$AP,31,FALSE),"")</f>
        <v/>
      </c>
      <c r="Q87" s="239" t="str">
        <f>IFERROR(VLOOKUP(Q85,'P1'!$B:$AP,31,FALSE),"")</f>
        <v/>
      </c>
      <c r="R87" s="239" t="str">
        <f>IFERROR(VLOOKUP(R85,'P1'!$B:$AP,31,FALSE),"")</f>
        <v/>
      </c>
      <c r="S87" s="239" t="str">
        <f>IFERROR(VLOOKUP(S85,'P1'!$B:$AP,31,FALSE),"")</f>
        <v/>
      </c>
      <c r="T87" s="239" t="str">
        <f>IFERROR(VLOOKUP(T85,'P1'!$B:$AP,31,FALSE),"")</f>
        <v/>
      </c>
      <c r="U87" s="239" t="str">
        <f>IFERROR(VLOOKUP(U85,'P1'!$B:$AP,31,FALSE),"")</f>
        <v/>
      </c>
      <c r="V87" s="239" t="str">
        <f>IFERROR(VLOOKUP(V85,'P1'!$B:$AP,31,FALSE),"")</f>
        <v/>
      </c>
      <c r="W87" s="239" t="str">
        <f>IFERROR(VLOOKUP(W85,'P1'!$B:$AP,31,FALSE),"")</f>
        <v/>
      </c>
      <c r="X87" s="239" t="str">
        <f>IFERROR(VLOOKUP(X85,'P1'!$B:$AP,31,FALSE),"")</f>
        <v/>
      </c>
      <c r="Y87" s="239" t="str">
        <f>IFERROR(VLOOKUP(Y85,'P1'!$B:$AP,31,FALSE),"")</f>
        <v/>
      </c>
      <c r="Z87" s="239" t="str">
        <f>IFERROR(VLOOKUP(Z85,'P1'!$B:$AP,31,FALSE),"")</f>
        <v/>
      </c>
      <c r="AA87" s="239" t="str">
        <f>IFERROR(VLOOKUP(AA85,'P1'!$B:$AP,31,FALSE),"")</f>
        <v/>
      </c>
      <c r="AB87" s="239" t="str">
        <f>IFERROR(VLOOKUP(AB85,'P1'!$B:$AP,31,FALSE),"")</f>
        <v/>
      </c>
      <c r="AC87" s="239" t="str">
        <f>IFERROR(VLOOKUP(AC85,'P1'!$B:$AP,31,FALSE),"")</f>
        <v/>
      </c>
      <c r="AD87" s="239" t="str">
        <f>IFERROR(VLOOKUP(AD85,'P1'!$B:$AP,31,FALSE),"")</f>
        <v/>
      </c>
      <c r="AE87" s="239" t="str">
        <f>IFERROR(VLOOKUP(AE85,'P1'!$B:$AP,31,FALSE),"")</f>
        <v/>
      </c>
      <c r="AF87" s="239" t="str">
        <f>IFERROR(VLOOKUP(AF85,'P1'!$B:$AP,31,FALSE),"")</f>
        <v/>
      </c>
      <c r="AG87" s="239" t="str">
        <f>IFERROR(VLOOKUP(AG85,'P1'!$B:$AP,31,FALSE),"")</f>
        <v/>
      </c>
      <c r="AH87" s="239" t="str">
        <f>IFERROR(VLOOKUP(AH85,'P1'!$B:$AP,31,FALSE),"")</f>
        <v/>
      </c>
      <c r="AI87" s="239" t="str">
        <f>IFERROR(VLOOKUP(AI85,'P1'!$B:$AP,31,FALSE),"")</f>
        <v/>
      </c>
      <c r="AJ87" s="239" t="str">
        <f>IFERROR(VLOOKUP(AJ85,'P1'!$B:$AP,31,FALSE),"")</f>
        <v/>
      </c>
      <c r="AK87" s="239" t="str">
        <f>IFERROR(VLOOKUP(AK85,'P1'!$B:$AP,31,FALSE),"")</f>
        <v/>
      </c>
      <c r="AL87" s="239" t="str">
        <f>IFERROR(VLOOKUP(AL85,'P1'!$B:$AP,31,FALSE),"")</f>
        <v/>
      </c>
      <c r="AM87" s="239" t="str">
        <f>IFERROR(VLOOKUP(AM85,'P1'!$B:$AP,31,FALSE),"")</f>
        <v/>
      </c>
      <c r="AN87" s="589"/>
      <c r="AO87" s="565"/>
      <c r="AP87" s="594"/>
      <c r="AQ87" s="595"/>
      <c r="AR87" s="565"/>
      <c r="AS87" s="205"/>
      <c r="AT87" s="206"/>
      <c r="AU87" s="242"/>
      <c r="AV87" s="242"/>
      <c r="AX87" s="242"/>
      <c r="AY87" s="242"/>
    </row>
    <row r="88" spans="1:51" ht="12" customHeight="1">
      <c r="A88" s="566">
        <v>23</v>
      </c>
      <c r="B88" s="569"/>
      <c r="C88" s="572"/>
      <c r="D88" s="575" t="s">
        <v>243</v>
      </c>
      <c r="E88" s="578"/>
      <c r="F88" s="581"/>
      <c r="G88" s="582"/>
      <c r="H88" s="236" t="s">
        <v>368</v>
      </c>
      <c r="I88" s="483"/>
      <c r="J88" s="483"/>
      <c r="K88" s="483"/>
      <c r="L88" s="483"/>
      <c r="M88" s="483"/>
      <c r="N88" s="483"/>
      <c r="O88" s="483"/>
      <c r="P88" s="483"/>
      <c r="Q88" s="483"/>
      <c r="R88" s="483"/>
      <c r="S88" s="483"/>
      <c r="T88" s="483"/>
      <c r="U88" s="483"/>
      <c r="V88" s="483"/>
      <c r="W88" s="483"/>
      <c r="X88" s="483"/>
      <c r="Y88" s="483"/>
      <c r="Z88" s="483"/>
      <c r="AA88" s="483"/>
      <c r="AB88" s="483"/>
      <c r="AC88" s="483"/>
      <c r="AD88" s="483"/>
      <c r="AE88" s="483"/>
      <c r="AF88" s="483"/>
      <c r="AG88" s="483"/>
      <c r="AH88" s="483"/>
      <c r="AI88" s="483"/>
      <c r="AJ88" s="483"/>
      <c r="AK88" s="483"/>
      <c r="AL88" s="483"/>
      <c r="AM88" s="483"/>
      <c r="AN88" s="587">
        <f>+SUM(I89:AM90)</f>
        <v>0</v>
      </c>
      <c r="AO88" s="563">
        <f>IF($AN$4="４週",AN88/4,AN88/(DAY(EOMONTH($I$20,0))/7))</f>
        <v>0</v>
      </c>
      <c r="AP88" s="590"/>
      <c r="AQ88" s="591"/>
      <c r="AR88" s="563" t="str">
        <f>IF(AN77="４週",AU89,AV89)</f>
        <v/>
      </c>
      <c r="AS88" s="205"/>
      <c r="AT88" s="206"/>
      <c r="AU88" s="237" t="s">
        <v>369</v>
      </c>
      <c r="AV88" s="237" t="s">
        <v>370</v>
      </c>
      <c r="AX88" s="237" t="s">
        <v>371</v>
      </c>
      <c r="AY88" s="237" t="s">
        <v>372</v>
      </c>
    </row>
    <row r="89" spans="1:51" ht="12" customHeight="1">
      <c r="A89" s="567"/>
      <c r="B89" s="570"/>
      <c r="C89" s="573"/>
      <c r="D89" s="576"/>
      <c r="E89" s="579"/>
      <c r="F89" s="583"/>
      <c r="G89" s="584"/>
      <c r="H89" s="238" t="s">
        <v>373</v>
      </c>
      <c r="I89" s="239" t="str">
        <f>IFERROR(VLOOKUP(I88,'P1'!$B:$AP,41,FALSE),"")</f>
        <v/>
      </c>
      <c r="J89" s="239" t="str">
        <f>IFERROR(VLOOKUP(J88,'P1'!$B:$AP,41,FALSE),"")</f>
        <v/>
      </c>
      <c r="K89" s="239" t="str">
        <f>IFERROR(VLOOKUP(K88,'P1'!$B:$AP,41,FALSE),"")</f>
        <v/>
      </c>
      <c r="L89" s="239" t="str">
        <f>IFERROR(VLOOKUP(L88,'P1'!$B:$AP,41,FALSE),"")</f>
        <v/>
      </c>
      <c r="M89" s="239" t="str">
        <f>IFERROR(VLOOKUP(M88,'P1'!$B:$AP,41,FALSE),"")</f>
        <v/>
      </c>
      <c r="N89" s="239" t="str">
        <f>IFERROR(VLOOKUP(N88,'P1'!$B:$AP,41,FALSE),"")</f>
        <v/>
      </c>
      <c r="O89" s="239" t="str">
        <f>IFERROR(VLOOKUP(O88,'P1'!$B:$AP,41,FALSE),"")</f>
        <v/>
      </c>
      <c r="P89" s="239" t="str">
        <f>IFERROR(VLOOKUP(P88,'P1'!$B:$AP,41,FALSE),"")</f>
        <v/>
      </c>
      <c r="Q89" s="239" t="str">
        <f>IFERROR(VLOOKUP(Q88,'P1'!$B:$AP,41,FALSE),"")</f>
        <v/>
      </c>
      <c r="R89" s="239" t="str">
        <f>IFERROR(VLOOKUP(R88,'P1'!$B:$AP,41,FALSE),"")</f>
        <v/>
      </c>
      <c r="S89" s="239" t="str">
        <f>IFERROR(VLOOKUP(S88,'P1'!$B:$AP,41,FALSE),"")</f>
        <v/>
      </c>
      <c r="T89" s="239" t="str">
        <f>IFERROR(VLOOKUP(T88,'P1'!$B:$AP,41,FALSE),"")</f>
        <v/>
      </c>
      <c r="U89" s="239" t="str">
        <f>IFERROR(VLOOKUP(U88,'P1'!$B:$AP,41,FALSE),"")</f>
        <v/>
      </c>
      <c r="V89" s="239" t="str">
        <f>IFERROR(VLOOKUP(V88,'P1'!$B:$AP,41,FALSE),"")</f>
        <v/>
      </c>
      <c r="W89" s="239" t="str">
        <f>IFERROR(VLOOKUP(W88,'P1'!$B:$AP,41,FALSE),"")</f>
        <v/>
      </c>
      <c r="X89" s="239" t="str">
        <f>IFERROR(VLOOKUP(X88,'P1'!$B:$AP,41,FALSE),"")</f>
        <v/>
      </c>
      <c r="Y89" s="239" t="str">
        <f>IFERROR(VLOOKUP(Y88,'P1'!$B:$AP,41,FALSE),"")</f>
        <v/>
      </c>
      <c r="Z89" s="239" t="str">
        <f>IFERROR(VLOOKUP(Z88,'P1'!$B:$AP,41,FALSE),"")</f>
        <v/>
      </c>
      <c r="AA89" s="239" t="str">
        <f>IFERROR(VLOOKUP(AA88,'P1'!$B:$AP,41,FALSE),"")</f>
        <v/>
      </c>
      <c r="AB89" s="239" t="str">
        <f>IFERROR(VLOOKUP(AB88,'P1'!$B:$AP,41,FALSE),"")</f>
        <v/>
      </c>
      <c r="AC89" s="239" t="str">
        <f>IFERROR(VLOOKUP(AC88,'P1'!$B:$AP,41,FALSE),"")</f>
        <v/>
      </c>
      <c r="AD89" s="239" t="str">
        <f>IFERROR(VLOOKUP(AD88,'P1'!$B:$AP,41,FALSE),"")</f>
        <v/>
      </c>
      <c r="AE89" s="239" t="str">
        <f>IFERROR(VLOOKUP(AE88,'P1'!$B:$AP,41,FALSE),"")</f>
        <v/>
      </c>
      <c r="AF89" s="239" t="str">
        <f>IFERROR(VLOOKUP(AF88,'P1'!$B:$AP,41,FALSE),"")</f>
        <v/>
      </c>
      <c r="AG89" s="239" t="str">
        <f>IFERROR(VLOOKUP(AG88,'P1'!$B:$AP,41,FALSE),"")</f>
        <v/>
      </c>
      <c r="AH89" s="239" t="str">
        <f>IFERROR(VLOOKUP(AH88,'P1'!$B:$AP,41,FALSE),"")</f>
        <v/>
      </c>
      <c r="AI89" s="239" t="str">
        <f>IFERROR(VLOOKUP(AI88,'P1'!$B:$AP,41,FALSE),"")</f>
        <v/>
      </c>
      <c r="AJ89" s="239" t="str">
        <f>IFERROR(VLOOKUP(AJ88,'P1'!$B:$AP,41,FALSE),"")</f>
        <v/>
      </c>
      <c r="AK89" s="239" t="str">
        <f>IFERROR(VLOOKUP(AK88,'P1'!$B:$AP,41,FALSE),"")</f>
        <v/>
      </c>
      <c r="AL89" s="239" t="str">
        <f>IFERROR(VLOOKUP(AL88,'P1'!$B:$AP,41,FALSE),"")</f>
        <v/>
      </c>
      <c r="AM89" s="239" t="str">
        <f>IFERROR(VLOOKUP(AM88,'P1'!$B:$AP,41,FALSE),"")</f>
        <v/>
      </c>
      <c r="AN89" s="588"/>
      <c r="AO89" s="564"/>
      <c r="AP89" s="592"/>
      <c r="AQ89" s="593"/>
      <c r="AR89" s="564"/>
      <c r="AS89" s="205"/>
      <c r="AT89" s="206"/>
      <c r="AU89" s="240" t="str">
        <f>IFERROR(IF($D88="□",ROUNDDOWN($AO88/$AK$7,1),ROUNDDOWN($AO88/$AK$9,1)),"")</f>
        <v/>
      </c>
      <c r="AV89" s="240" t="str">
        <f>IFERROR(IF($D88="□",ROUNDDOWN($AN88/$AO$7,1),ROUNDDOWN($AN88/$AO$9,1)),"")</f>
        <v/>
      </c>
      <c r="AX89" s="240" t="str">
        <f>IFERROR(IF($D88="□",(VLOOKUP(F88,'[8]ますた君 '!$C:$E,3,FALSE)/($AK$7*4)),(VLOOKUP(F88,'[8]ますた君 '!$C:$E,3,FALSE)/($AK$9*4))),"")</f>
        <v/>
      </c>
      <c r="AY89" s="240" t="str">
        <f>IFERROR(IF($D88="□",(VLOOKUP(F88,'[8]ますた君 '!$C:$E,3,FALSE)/$AO$7),(VLOOKUP(F88,'[8]ますた君 '!$C:$E,3,FALSE)/$AO$9)),"")</f>
        <v/>
      </c>
    </row>
    <row r="90" spans="1:51" ht="12" customHeight="1">
      <c r="A90" s="568"/>
      <c r="B90" s="571"/>
      <c r="C90" s="574"/>
      <c r="D90" s="577"/>
      <c r="E90" s="580"/>
      <c r="F90" s="585"/>
      <c r="G90" s="586"/>
      <c r="H90" s="241" t="s">
        <v>374</v>
      </c>
      <c r="I90" s="239" t="str">
        <f>IFERROR(VLOOKUP(I88,'P1'!$B:$AP,31,FALSE),"")</f>
        <v/>
      </c>
      <c r="J90" s="239" t="str">
        <f>IFERROR(VLOOKUP(J88,'P1'!$B:$AP,31,FALSE),"")</f>
        <v/>
      </c>
      <c r="K90" s="239" t="str">
        <f>IFERROR(VLOOKUP(K88,'P1'!$B:$AP,31,FALSE),"")</f>
        <v/>
      </c>
      <c r="L90" s="239" t="str">
        <f>IFERROR(VLOOKUP(L88,'P1'!$B:$AP,31,FALSE),"")</f>
        <v/>
      </c>
      <c r="M90" s="239" t="str">
        <f>IFERROR(VLOOKUP(M88,'P1'!$B:$AP,31,FALSE),"")</f>
        <v/>
      </c>
      <c r="N90" s="239" t="str">
        <f>IFERROR(VLOOKUP(N88,'P1'!$B:$AP,31,FALSE),"")</f>
        <v/>
      </c>
      <c r="O90" s="239" t="str">
        <f>IFERROR(VLOOKUP(O88,'P1'!$B:$AP,31,FALSE),"")</f>
        <v/>
      </c>
      <c r="P90" s="239" t="str">
        <f>IFERROR(VLOOKUP(P88,'P1'!$B:$AP,31,FALSE),"")</f>
        <v/>
      </c>
      <c r="Q90" s="239" t="str">
        <f>IFERROR(VLOOKUP(Q88,'P1'!$B:$AP,31,FALSE),"")</f>
        <v/>
      </c>
      <c r="R90" s="239" t="str">
        <f>IFERROR(VLOOKUP(R88,'P1'!$B:$AP,31,FALSE),"")</f>
        <v/>
      </c>
      <c r="S90" s="239" t="str">
        <f>IFERROR(VLOOKUP(S88,'P1'!$B:$AP,31,FALSE),"")</f>
        <v/>
      </c>
      <c r="T90" s="239" t="str">
        <f>IFERROR(VLOOKUP(T88,'P1'!$B:$AP,31,FALSE),"")</f>
        <v/>
      </c>
      <c r="U90" s="239" t="str">
        <f>IFERROR(VLOOKUP(U88,'P1'!$B:$AP,31,FALSE),"")</f>
        <v/>
      </c>
      <c r="V90" s="239" t="str">
        <f>IFERROR(VLOOKUP(V88,'P1'!$B:$AP,31,FALSE),"")</f>
        <v/>
      </c>
      <c r="W90" s="239" t="str">
        <f>IFERROR(VLOOKUP(W88,'P1'!$B:$AP,31,FALSE),"")</f>
        <v/>
      </c>
      <c r="X90" s="239" t="str">
        <f>IFERROR(VLOOKUP(X88,'P1'!$B:$AP,31,FALSE),"")</f>
        <v/>
      </c>
      <c r="Y90" s="239" t="str">
        <f>IFERROR(VLOOKUP(Y88,'P1'!$B:$AP,31,FALSE),"")</f>
        <v/>
      </c>
      <c r="Z90" s="239" t="str">
        <f>IFERROR(VLOOKUP(Z88,'P1'!$B:$AP,31,FALSE),"")</f>
        <v/>
      </c>
      <c r="AA90" s="239" t="str">
        <f>IFERROR(VLOOKUP(AA88,'P1'!$B:$AP,31,FALSE),"")</f>
        <v/>
      </c>
      <c r="AB90" s="239" t="str">
        <f>IFERROR(VLOOKUP(AB88,'P1'!$B:$AP,31,FALSE),"")</f>
        <v/>
      </c>
      <c r="AC90" s="239" t="str">
        <f>IFERROR(VLOOKUP(AC88,'P1'!$B:$AP,31,FALSE),"")</f>
        <v/>
      </c>
      <c r="AD90" s="239" t="str">
        <f>IFERROR(VLOOKUP(AD88,'P1'!$B:$AP,31,FALSE),"")</f>
        <v/>
      </c>
      <c r="AE90" s="239" t="str">
        <f>IFERROR(VLOOKUP(AE88,'P1'!$B:$AP,31,FALSE),"")</f>
        <v/>
      </c>
      <c r="AF90" s="239" t="str">
        <f>IFERROR(VLOOKUP(AF88,'P1'!$B:$AP,31,FALSE),"")</f>
        <v/>
      </c>
      <c r="AG90" s="239" t="str">
        <f>IFERROR(VLOOKUP(AG88,'P1'!$B:$AP,31,FALSE),"")</f>
        <v/>
      </c>
      <c r="AH90" s="239" t="str">
        <f>IFERROR(VLOOKUP(AH88,'P1'!$B:$AP,31,FALSE),"")</f>
        <v/>
      </c>
      <c r="AI90" s="239" t="str">
        <f>IFERROR(VLOOKUP(AI88,'P1'!$B:$AP,31,FALSE),"")</f>
        <v/>
      </c>
      <c r="AJ90" s="239" t="str">
        <f>IFERROR(VLOOKUP(AJ88,'P1'!$B:$AP,31,FALSE),"")</f>
        <v/>
      </c>
      <c r="AK90" s="239" t="str">
        <f>IFERROR(VLOOKUP(AK88,'P1'!$B:$AP,31,FALSE),"")</f>
        <v/>
      </c>
      <c r="AL90" s="239" t="str">
        <f>IFERROR(VLOOKUP(AL88,'P1'!$B:$AP,31,FALSE),"")</f>
        <v/>
      </c>
      <c r="AM90" s="239" t="str">
        <f>IFERROR(VLOOKUP(AM88,'P1'!$B:$AP,31,FALSE),"")</f>
        <v/>
      </c>
      <c r="AN90" s="589"/>
      <c r="AO90" s="565"/>
      <c r="AP90" s="594"/>
      <c r="AQ90" s="595"/>
      <c r="AR90" s="565"/>
      <c r="AS90" s="205"/>
      <c r="AT90" s="206"/>
      <c r="AU90" s="242"/>
      <c r="AV90" s="242"/>
      <c r="AX90" s="242"/>
      <c r="AY90" s="242"/>
    </row>
    <row r="91" spans="1:51" ht="12" customHeight="1">
      <c r="A91" s="566">
        <v>24</v>
      </c>
      <c r="B91" s="569"/>
      <c r="C91" s="572"/>
      <c r="D91" s="575" t="s">
        <v>243</v>
      </c>
      <c r="E91" s="578"/>
      <c r="F91" s="581"/>
      <c r="G91" s="582"/>
      <c r="H91" s="236" t="s">
        <v>368</v>
      </c>
      <c r="I91" s="483"/>
      <c r="J91" s="483"/>
      <c r="K91" s="483"/>
      <c r="L91" s="483"/>
      <c r="M91" s="483"/>
      <c r="N91" s="483"/>
      <c r="O91" s="483"/>
      <c r="P91" s="483"/>
      <c r="Q91" s="483"/>
      <c r="R91" s="483"/>
      <c r="S91" s="483"/>
      <c r="T91" s="483"/>
      <c r="U91" s="483"/>
      <c r="V91" s="483"/>
      <c r="W91" s="483"/>
      <c r="X91" s="483"/>
      <c r="Y91" s="483"/>
      <c r="Z91" s="483"/>
      <c r="AA91" s="483"/>
      <c r="AB91" s="483"/>
      <c r="AC91" s="483"/>
      <c r="AD91" s="483"/>
      <c r="AE91" s="483"/>
      <c r="AF91" s="483"/>
      <c r="AG91" s="483"/>
      <c r="AH91" s="483"/>
      <c r="AI91" s="483"/>
      <c r="AJ91" s="483"/>
      <c r="AK91" s="483"/>
      <c r="AL91" s="483"/>
      <c r="AM91" s="483"/>
      <c r="AN91" s="587">
        <f>+SUM(I92:AM93)</f>
        <v>0</v>
      </c>
      <c r="AO91" s="563">
        <f>IF($AN$4="４週",AN91/4,AN91/(DAY(EOMONTH($I$20,0))/7))</f>
        <v>0</v>
      </c>
      <c r="AP91" s="590"/>
      <c r="AQ91" s="591"/>
      <c r="AR91" s="563" t="str">
        <f>IF(AN80="４週",AU92,AV92)</f>
        <v/>
      </c>
      <c r="AS91" s="211"/>
      <c r="AT91" s="206"/>
      <c r="AU91" s="237" t="s">
        <v>369</v>
      </c>
      <c r="AV91" s="237" t="s">
        <v>370</v>
      </c>
      <c r="AX91" s="237" t="s">
        <v>371</v>
      </c>
      <c r="AY91" s="237" t="s">
        <v>372</v>
      </c>
    </row>
    <row r="92" spans="1:51" ht="12" customHeight="1">
      <c r="A92" s="567"/>
      <c r="B92" s="570"/>
      <c r="C92" s="573"/>
      <c r="D92" s="576"/>
      <c r="E92" s="579"/>
      <c r="F92" s="583"/>
      <c r="G92" s="584"/>
      <c r="H92" s="238" t="s">
        <v>373</v>
      </c>
      <c r="I92" s="239" t="str">
        <f>IFERROR(VLOOKUP(I91,'P1'!$B:$AP,41,FALSE),"")</f>
        <v/>
      </c>
      <c r="J92" s="243" t="str">
        <f>IFERROR(VLOOKUP(J91,'P1'!$B:$AP,41,FALSE),"")</f>
        <v/>
      </c>
      <c r="K92" s="239" t="str">
        <f>IFERROR(VLOOKUP(K91,'P1'!$B:$AP,41,FALSE),"")</f>
        <v/>
      </c>
      <c r="L92" s="239" t="str">
        <f>IFERROR(VLOOKUP(L91,'P1'!$B:$AP,41,FALSE),"")</f>
        <v/>
      </c>
      <c r="M92" s="239" t="str">
        <f>IFERROR(VLOOKUP(M91,'P1'!$B:$AP,41,FALSE),"")</f>
        <v/>
      </c>
      <c r="N92" s="239" t="str">
        <f>IFERROR(VLOOKUP(N91,'P1'!$B:$AP,41,FALSE),"")</f>
        <v/>
      </c>
      <c r="O92" s="239" t="str">
        <f>IFERROR(VLOOKUP(O91,'P1'!$B:$AP,41,FALSE),"")</f>
        <v/>
      </c>
      <c r="P92" s="239" t="str">
        <f>IFERROR(VLOOKUP(P91,'P1'!$B:$AP,41,FALSE),"")</f>
        <v/>
      </c>
      <c r="Q92" s="239" t="str">
        <f>IFERROR(VLOOKUP(Q91,'P1'!$B:$AP,41,FALSE),"")</f>
        <v/>
      </c>
      <c r="R92" s="239" t="str">
        <f>IFERROR(VLOOKUP(R91,'P1'!$B:$AP,41,FALSE),"")</f>
        <v/>
      </c>
      <c r="S92" s="239" t="str">
        <f>IFERROR(VLOOKUP(S91,'P1'!$B:$AP,41,FALSE),"")</f>
        <v/>
      </c>
      <c r="T92" s="239" t="str">
        <f>IFERROR(VLOOKUP(T91,'P1'!$B:$AP,41,FALSE),"")</f>
        <v/>
      </c>
      <c r="U92" s="239" t="str">
        <f>IFERROR(VLOOKUP(U91,'P1'!$B:$AP,41,FALSE),"")</f>
        <v/>
      </c>
      <c r="V92" s="239" t="str">
        <f>IFERROR(VLOOKUP(V91,'P1'!$B:$AP,41,FALSE),"")</f>
        <v/>
      </c>
      <c r="W92" s="239" t="str">
        <f>IFERROR(VLOOKUP(W91,'P1'!$B:$AP,41,FALSE),"")</f>
        <v/>
      </c>
      <c r="X92" s="239" t="str">
        <f>IFERROR(VLOOKUP(X91,'P1'!$B:$AP,41,FALSE),"")</f>
        <v/>
      </c>
      <c r="Y92" s="239" t="str">
        <f>IFERROR(VLOOKUP(Y91,'P1'!$B:$AP,41,FALSE),"")</f>
        <v/>
      </c>
      <c r="Z92" s="239" t="str">
        <f>IFERROR(VLOOKUP(Z91,'P1'!$B:$AP,41,FALSE),"")</f>
        <v/>
      </c>
      <c r="AA92" s="239" t="str">
        <f>IFERROR(VLOOKUP(AA91,'P1'!$B:$AP,41,FALSE),"")</f>
        <v/>
      </c>
      <c r="AB92" s="239" t="str">
        <f>IFERROR(VLOOKUP(AB91,'P1'!$B:$AP,41,FALSE),"")</f>
        <v/>
      </c>
      <c r="AC92" s="239" t="str">
        <f>IFERROR(VLOOKUP(AC91,'P1'!$B:$AP,41,FALSE),"")</f>
        <v/>
      </c>
      <c r="AD92" s="239" t="str">
        <f>IFERROR(VLOOKUP(AD91,'P1'!$B:$AP,41,FALSE),"")</f>
        <v/>
      </c>
      <c r="AE92" s="239" t="str">
        <f>IFERROR(VLOOKUP(AE91,'P1'!$B:$AP,41,FALSE),"")</f>
        <v/>
      </c>
      <c r="AF92" s="239" t="str">
        <f>IFERROR(VLOOKUP(AF91,'P1'!$B:$AP,41,FALSE),"")</f>
        <v/>
      </c>
      <c r="AG92" s="239" t="str">
        <f>IFERROR(VLOOKUP(AG91,'P1'!$B:$AP,41,FALSE),"")</f>
        <v/>
      </c>
      <c r="AH92" s="239" t="str">
        <f>IFERROR(VLOOKUP(AH91,'P1'!$B:$AP,41,FALSE),"")</f>
        <v/>
      </c>
      <c r="AI92" s="239" t="str">
        <f>IFERROR(VLOOKUP(AI91,'P1'!$B:$AP,41,FALSE),"")</f>
        <v/>
      </c>
      <c r="AJ92" s="239" t="str">
        <f>IFERROR(VLOOKUP(AJ91,'P1'!$B:$AP,41,FALSE),"")</f>
        <v/>
      </c>
      <c r="AK92" s="239" t="str">
        <f>IFERROR(VLOOKUP(AK91,'P1'!$B:$AP,41,FALSE),"")</f>
        <v/>
      </c>
      <c r="AL92" s="239" t="str">
        <f>IFERROR(VLOOKUP(AL91,'P1'!$B:$AP,41,FALSE),"")</f>
        <v/>
      </c>
      <c r="AM92" s="239" t="str">
        <f>IFERROR(VLOOKUP(AM91,'P1'!$B:$AP,41,FALSE),"")</f>
        <v/>
      </c>
      <c r="AN92" s="588"/>
      <c r="AO92" s="564"/>
      <c r="AP92" s="592"/>
      <c r="AQ92" s="593"/>
      <c r="AR92" s="564"/>
      <c r="AS92" s="211"/>
      <c r="AT92" s="206"/>
      <c r="AU92" s="240" t="str">
        <f>IFERROR(IF($D91="□",ROUNDDOWN($AO91/$AK$7,1),ROUNDDOWN($AO91/$AK$9,1)),"")</f>
        <v/>
      </c>
      <c r="AV92" s="240" t="str">
        <f>IFERROR(IF($D91="□",ROUNDDOWN($AN91/$AO$7,1),ROUNDDOWN($AN91/$AO$9,1)),"")</f>
        <v/>
      </c>
      <c r="AX92" s="240" t="str">
        <f>IFERROR(IF($D91="□",(VLOOKUP(F91,'[8]ますた君 '!$C:$E,3,FALSE)/($AK$7*4)),(VLOOKUP(F91,'[8]ますた君 '!$C:$E,3,FALSE)/($AK$9*4))),"")</f>
        <v/>
      </c>
      <c r="AY92" s="240" t="str">
        <f>IFERROR(IF($D91="□",(VLOOKUP(F91,'[8]ますた君 '!$C:$E,3,FALSE)/$AO$7),(VLOOKUP(F91,'[8]ますた君 '!$C:$E,3,FALSE)/$AO$9)),"")</f>
        <v/>
      </c>
    </row>
    <row r="93" spans="1:51" ht="12" customHeight="1">
      <c r="A93" s="568"/>
      <c r="B93" s="571"/>
      <c r="C93" s="574"/>
      <c r="D93" s="577"/>
      <c r="E93" s="580"/>
      <c r="F93" s="585"/>
      <c r="G93" s="586"/>
      <c r="H93" s="241" t="s">
        <v>374</v>
      </c>
      <c r="I93" s="239" t="str">
        <f>IFERROR(VLOOKUP(I91,'P1'!$B:$AP,31,FALSE),"")</f>
        <v/>
      </c>
      <c r="J93" s="239" t="str">
        <f>IFERROR(VLOOKUP(J91,'P1'!$B:$AP,31,FALSE),"")</f>
        <v/>
      </c>
      <c r="K93" s="239" t="str">
        <f>IFERROR(VLOOKUP(K91,'P1'!$B:$AP,31,FALSE),"")</f>
        <v/>
      </c>
      <c r="L93" s="239" t="str">
        <f>IFERROR(VLOOKUP(L91,'P1'!$B:$AP,31,FALSE),"")</f>
        <v/>
      </c>
      <c r="M93" s="239" t="str">
        <f>IFERROR(VLOOKUP(M91,'P1'!$B:$AP,31,FALSE),"")</f>
        <v/>
      </c>
      <c r="N93" s="239" t="str">
        <f>IFERROR(VLOOKUP(N91,'P1'!$B:$AP,31,FALSE),"")</f>
        <v/>
      </c>
      <c r="O93" s="239" t="str">
        <f>IFERROR(VLOOKUP(O91,'P1'!$B:$AP,31,FALSE),"")</f>
        <v/>
      </c>
      <c r="P93" s="239" t="str">
        <f>IFERROR(VLOOKUP(P91,'P1'!$B:$AP,31,FALSE),"")</f>
        <v/>
      </c>
      <c r="Q93" s="239" t="str">
        <f>IFERROR(VLOOKUP(Q91,'P1'!$B:$AP,31,FALSE),"")</f>
        <v/>
      </c>
      <c r="R93" s="239" t="str">
        <f>IFERROR(VLOOKUP(R91,'P1'!$B:$AP,31,FALSE),"")</f>
        <v/>
      </c>
      <c r="S93" s="239" t="str">
        <f>IFERROR(VLOOKUP(S91,'P1'!$B:$AP,31,FALSE),"")</f>
        <v/>
      </c>
      <c r="T93" s="239" t="str">
        <f>IFERROR(VLOOKUP(T91,'P1'!$B:$AP,31,FALSE),"")</f>
        <v/>
      </c>
      <c r="U93" s="239" t="str">
        <f>IFERROR(VLOOKUP(U91,'P1'!$B:$AP,31,FALSE),"")</f>
        <v/>
      </c>
      <c r="V93" s="239" t="str">
        <f>IFERROR(VLOOKUP(V91,'P1'!$B:$AP,31,FALSE),"")</f>
        <v/>
      </c>
      <c r="W93" s="239" t="str">
        <f>IFERROR(VLOOKUP(W91,'P1'!$B:$AP,31,FALSE),"")</f>
        <v/>
      </c>
      <c r="X93" s="239" t="str">
        <f>IFERROR(VLOOKUP(X91,'P1'!$B:$AP,31,FALSE),"")</f>
        <v/>
      </c>
      <c r="Y93" s="239" t="str">
        <f>IFERROR(VLOOKUP(Y91,'P1'!$B:$AP,31,FALSE),"")</f>
        <v/>
      </c>
      <c r="Z93" s="239" t="str">
        <f>IFERROR(VLOOKUP(Z91,'P1'!$B:$AP,31,FALSE),"")</f>
        <v/>
      </c>
      <c r="AA93" s="239" t="str">
        <f>IFERROR(VLOOKUP(AA91,'P1'!$B:$AP,31,FALSE),"")</f>
        <v/>
      </c>
      <c r="AB93" s="239" t="str">
        <f>IFERROR(VLOOKUP(AB91,'P1'!$B:$AP,31,FALSE),"")</f>
        <v/>
      </c>
      <c r="AC93" s="239" t="str">
        <f>IFERROR(VLOOKUP(AC91,'P1'!$B:$AP,31,FALSE),"")</f>
        <v/>
      </c>
      <c r="AD93" s="239" t="str">
        <f>IFERROR(VLOOKUP(AD91,'P1'!$B:$AP,31,FALSE),"")</f>
        <v/>
      </c>
      <c r="AE93" s="239" t="str">
        <f>IFERROR(VLOOKUP(AE91,'P1'!$B:$AP,31,FALSE),"")</f>
        <v/>
      </c>
      <c r="AF93" s="239" t="str">
        <f>IFERROR(VLOOKUP(AF91,'P1'!$B:$AP,31,FALSE),"")</f>
        <v/>
      </c>
      <c r="AG93" s="239" t="str">
        <f>IFERROR(VLOOKUP(AG91,'P1'!$B:$AP,31,FALSE),"")</f>
        <v/>
      </c>
      <c r="AH93" s="239" t="str">
        <f>IFERROR(VLOOKUP(AH91,'P1'!$B:$AP,31,FALSE),"")</f>
        <v/>
      </c>
      <c r="AI93" s="239" t="str">
        <f>IFERROR(VLOOKUP(AI91,'P1'!$B:$AP,31,FALSE),"")</f>
        <v/>
      </c>
      <c r="AJ93" s="239" t="str">
        <f>IFERROR(VLOOKUP(AJ91,'P1'!$B:$AP,31,FALSE),"")</f>
        <v/>
      </c>
      <c r="AK93" s="239" t="str">
        <f>IFERROR(VLOOKUP(AK91,'P1'!$B:$AP,31,FALSE),"")</f>
        <v/>
      </c>
      <c r="AL93" s="239" t="str">
        <f>IFERROR(VLOOKUP(AL91,'P1'!$B:$AP,31,FALSE),"")</f>
        <v/>
      </c>
      <c r="AM93" s="239" t="str">
        <f>IFERROR(VLOOKUP(AM91,'P1'!$B:$AP,31,FALSE),"")</f>
        <v/>
      </c>
      <c r="AN93" s="589"/>
      <c r="AO93" s="565"/>
      <c r="AP93" s="594"/>
      <c r="AQ93" s="595"/>
      <c r="AR93" s="565"/>
      <c r="AS93" s="211"/>
      <c r="AT93" s="206"/>
      <c r="AU93" s="242"/>
      <c r="AV93" s="242"/>
      <c r="AX93" s="242"/>
      <c r="AY93" s="242"/>
    </row>
    <row r="94" spans="1:51" ht="12" customHeight="1">
      <c r="A94" s="566">
        <v>25</v>
      </c>
      <c r="B94" s="569"/>
      <c r="C94" s="572"/>
      <c r="D94" s="575" t="s">
        <v>243</v>
      </c>
      <c r="E94" s="578"/>
      <c r="F94" s="581"/>
      <c r="G94" s="582"/>
      <c r="H94" s="236" t="s">
        <v>368</v>
      </c>
      <c r="I94" s="483"/>
      <c r="J94" s="483"/>
      <c r="K94" s="483"/>
      <c r="L94" s="483"/>
      <c r="M94" s="483"/>
      <c r="N94" s="483"/>
      <c r="O94" s="483"/>
      <c r="P94" s="483"/>
      <c r="Q94" s="483"/>
      <c r="R94" s="483"/>
      <c r="S94" s="483"/>
      <c r="T94" s="483"/>
      <c r="U94" s="483"/>
      <c r="V94" s="483"/>
      <c r="W94" s="483"/>
      <c r="X94" s="483"/>
      <c r="Y94" s="483"/>
      <c r="Z94" s="483"/>
      <c r="AA94" s="483"/>
      <c r="AB94" s="483"/>
      <c r="AC94" s="483"/>
      <c r="AD94" s="483"/>
      <c r="AE94" s="483"/>
      <c r="AF94" s="483"/>
      <c r="AG94" s="483"/>
      <c r="AH94" s="483"/>
      <c r="AI94" s="483"/>
      <c r="AJ94" s="483"/>
      <c r="AK94" s="483"/>
      <c r="AL94" s="483"/>
      <c r="AM94" s="483"/>
      <c r="AN94" s="587">
        <f>+SUM(I95:AM96)</f>
        <v>0</v>
      </c>
      <c r="AO94" s="563">
        <f>IF($AN$4="４週",AN94/4,AN94/(DAY(EOMONTH($I$20,0))/7))</f>
        <v>0</v>
      </c>
      <c r="AP94" s="590"/>
      <c r="AQ94" s="591"/>
      <c r="AR94" s="563" t="str">
        <f>IF(AN83="４週",AU95,AV95)</f>
        <v/>
      </c>
      <c r="AS94" s="211"/>
      <c r="AT94" s="206"/>
      <c r="AU94" s="237" t="s">
        <v>369</v>
      </c>
      <c r="AV94" s="237" t="s">
        <v>370</v>
      </c>
      <c r="AX94" s="237" t="s">
        <v>371</v>
      </c>
      <c r="AY94" s="237" t="s">
        <v>372</v>
      </c>
    </row>
    <row r="95" spans="1:51" ht="12" customHeight="1">
      <c r="A95" s="567"/>
      <c r="B95" s="570"/>
      <c r="C95" s="573"/>
      <c r="D95" s="576"/>
      <c r="E95" s="579"/>
      <c r="F95" s="583"/>
      <c r="G95" s="584"/>
      <c r="H95" s="238" t="s">
        <v>373</v>
      </c>
      <c r="I95" s="239" t="str">
        <f>IFERROR(VLOOKUP(I94,'P1'!$B:$AP,41,FALSE),"")</f>
        <v/>
      </c>
      <c r="J95" s="239" t="str">
        <f>IFERROR(VLOOKUP(J94,'P1'!$B:$AP,41,FALSE),"")</f>
        <v/>
      </c>
      <c r="K95" s="239" t="str">
        <f>IFERROR(VLOOKUP(K94,'P1'!$B:$AP,41,FALSE),"")</f>
        <v/>
      </c>
      <c r="L95" s="239" t="str">
        <f>IFERROR(VLOOKUP(L94,'P1'!$B:$AP,41,FALSE),"")</f>
        <v/>
      </c>
      <c r="M95" s="239" t="str">
        <f>IFERROR(VLOOKUP(M94,'P1'!$B:$AP,41,FALSE),"")</f>
        <v/>
      </c>
      <c r="N95" s="239" t="str">
        <f>IFERROR(VLOOKUP(N94,'P1'!$B:$AP,41,FALSE),"")</f>
        <v/>
      </c>
      <c r="O95" s="239" t="str">
        <f>IFERROR(VLOOKUP(O94,'P1'!$B:$AP,41,FALSE),"")</f>
        <v/>
      </c>
      <c r="P95" s="239" t="str">
        <f>IFERROR(VLOOKUP(P94,'P1'!$B:$AP,41,FALSE),"")</f>
        <v/>
      </c>
      <c r="Q95" s="239" t="str">
        <f>IFERROR(VLOOKUP(Q94,'P1'!$B:$AP,41,FALSE),"")</f>
        <v/>
      </c>
      <c r="R95" s="239" t="str">
        <f>IFERROR(VLOOKUP(R94,'P1'!$B:$AP,41,FALSE),"")</f>
        <v/>
      </c>
      <c r="S95" s="239" t="str">
        <f>IFERROR(VLOOKUP(S94,'P1'!$B:$AP,41,FALSE),"")</f>
        <v/>
      </c>
      <c r="T95" s="239" t="str">
        <f>IFERROR(VLOOKUP(T94,'P1'!$B:$AP,41,FALSE),"")</f>
        <v/>
      </c>
      <c r="U95" s="239" t="str">
        <f>IFERROR(VLOOKUP(U94,'P1'!$B:$AP,41,FALSE),"")</f>
        <v/>
      </c>
      <c r="V95" s="239" t="str">
        <f>IFERROR(VLOOKUP(V94,'P1'!$B:$AP,41,FALSE),"")</f>
        <v/>
      </c>
      <c r="W95" s="239" t="str">
        <f>IFERROR(VLOOKUP(W94,'P1'!$B:$AP,41,FALSE),"")</f>
        <v/>
      </c>
      <c r="X95" s="239" t="str">
        <f>IFERROR(VLOOKUP(X94,'P1'!$B:$AP,41,FALSE),"")</f>
        <v/>
      </c>
      <c r="Y95" s="239" t="str">
        <f>IFERROR(VLOOKUP(Y94,'P1'!$B:$AP,41,FALSE),"")</f>
        <v/>
      </c>
      <c r="Z95" s="239" t="str">
        <f>IFERROR(VLOOKUP(Z94,'P1'!$B:$AP,41,FALSE),"")</f>
        <v/>
      </c>
      <c r="AA95" s="239" t="str">
        <f>IFERROR(VLOOKUP(AA94,'P1'!$B:$AP,41,FALSE),"")</f>
        <v/>
      </c>
      <c r="AB95" s="239" t="str">
        <f>IFERROR(VLOOKUP(AB94,'P1'!$B:$AP,41,FALSE),"")</f>
        <v/>
      </c>
      <c r="AC95" s="239" t="str">
        <f>IFERROR(VLOOKUP(AC94,'P1'!$B:$AP,41,FALSE),"")</f>
        <v/>
      </c>
      <c r="AD95" s="239" t="str">
        <f>IFERROR(VLOOKUP(AD94,'P1'!$B:$AP,41,FALSE),"")</f>
        <v/>
      </c>
      <c r="AE95" s="239" t="str">
        <f>IFERROR(VLOOKUP(AE94,'P1'!$B:$AP,41,FALSE),"")</f>
        <v/>
      </c>
      <c r="AF95" s="239" t="str">
        <f>IFERROR(VLOOKUP(AF94,'P1'!$B:$AP,41,FALSE),"")</f>
        <v/>
      </c>
      <c r="AG95" s="239" t="str">
        <f>IFERROR(VLOOKUP(AG94,'P1'!$B:$AP,41,FALSE),"")</f>
        <v/>
      </c>
      <c r="AH95" s="239" t="str">
        <f>IFERROR(VLOOKUP(AH94,'P1'!$B:$AP,41,FALSE),"")</f>
        <v/>
      </c>
      <c r="AI95" s="239" t="str">
        <f>IFERROR(VLOOKUP(AI94,'P1'!$B:$AP,41,FALSE),"")</f>
        <v/>
      </c>
      <c r="AJ95" s="239" t="str">
        <f>IFERROR(VLOOKUP(AJ94,'P1'!$B:$AP,41,FALSE),"")</f>
        <v/>
      </c>
      <c r="AK95" s="239" t="str">
        <f>IFERROR(VLOOKUP(AK94,'P1'!$B:$AP,41,FALSE),"")</f>
        <v/>
      </c>
      <c r="AL95" s="239" t="str">
        <f>IFERROR(VLOOKUP(AL94,'P1'!$B:$AP,41,FALSE),"")</f>
        <v/>
      </c>
      <c r="AM95" s="239" t="str">
        <f>IFERROR(VLOOKUP(AM94,'P1'!$B:$AP,41,FALSE),"")</f>
        <v/>
      </c>
      <c r="AN95" s="588"/>
      <c r="AO95" s="564"/>
      <c r="AP95" s="592"/>
      <c r="AQ95" s="593"/>
      <c r="AR95" s="564"/>
      <c r="AS95" s="211"/>
      <c r="AT95" s="206"/>
      <c r="AU95" s="240" t="str">
        <f>IFERROR(IF($D94="□",ROUNDDOWN($AO94/$AK$7,1),ROUNDDOWN($AO94/$AK$9,1)),"")</f>
        <v/>
      </c>
      <c r="AV95" s="240" t="str">
        <f>IFERROR(IF($D94="□",ROUNDDOWN($AN94/$AO$7,1),ROUNDDOWN($AN94/$AO$9,1)),"")</f>
        <v/>
      </c>
      <c r="AX95" s="240" t="str">
        <f>IFERROR(IF($D94="□",(VLOOKUP(F94,'[8]ますた君 '!$C:$E,3,FALSE)/($AK$7*4)),(VLOOKUP(F94,'[8]ますた君 '!$C:$E,3,FALSE)/($AK$9*4))),"")</f>
        <v/>
      </c>
      <c r="AY95" s="240" t="str">
        <f>IFERROR(IF($D94="□",(VLOOKUP(F94,'[8]ますた君 '!$C:$E,3,FALSE)/$AO$7),(VLOOKUP(F94,'[8]ますた君 '!$C:$E,3,FALSE)/$AO$9)),"")</f>
        <v/>
      </c>
    </row>
    <row r="96" spans="1:51" ht="12" customHeight="1">
      <c r="A96" s="568"/>
      <c r="B96" s="571"/>
      <c r="C96" s="574"/>
      <c r="D96" s="577"/>
      <c r="E96" s="580"/>
      <c r="F96" s="585"/>
      <c r="G96" s="586"/>
      <c r="H96" s="241" t="s">
        <v>374</v>
      </c>
      <c r="I96" s="239" t="str">
        <f>IFERROR(VLOOKUP(I94,'P1'!$B:$AP,31,FALSE),"")</f>
        <v/>
      </c>
      <c r="J96" s="239" t="str">
        <f>IFERROR(VLOOKUP(J94,'P1'!$B:$AP,31,FALSE),"")</f>
        <v/>
      </c>
      <c r="K96" s="239" t="str">
        <f>IFERROR(VLOOKUP(K94,'P1'!$B:$AP,31,FALSE),"")</f>
        <v/>
      </c>
      <c r="L96" s="239" t="str">
        <f>IFERROR(VLOOKUP(L94,'P1'!$B:$AP,31,FALSE),"")</f>
        <v/>
      </c>
      <c r="M96" s="239" t="str">
        <f>IFERROR(VLOOKUP(M94,'P1'!$B:$AP,31,FALSE),"")</f>
        <v/>
      </c>
      <c r="N96" s="239" t="str">
        <f>IFERROR(VLOOKUP(N94,'P1'!$B:$AP,31,FALSE),"")</f>
        <v/>
      </c>
      <c r="O96" s="239" t="str">
        <f>IFERROR(VLOOKUP(O94,'P1'!$B:$AP,31,FALSE),"")</f>
        <v/>
      </c>
      <c r="P96" s="239" t="str">
        <f>IFERROR(VLOOKUP(P94,'P1'!$B:$AP,31,FALSE),"")</f>
        <v/>
      </c>
      <c r="Q96" s="239" t="str">
        <f>IFERROR(VLOOKUP(Q94,'P1'!$B:$AP,31,FALSE),"")</f>
        <v/>
      </c>
      <c r="R96" s="239" t="str">
        <f>IFERROR(VLOOKUP(R94,'P1'!$B:$AP,31,FALSE),"")</f>
        <v/>
      </c>
      <c r="S96" s="239" t="str">
        <f>IFERROR(VLOOKUP(S94,'P1'!$B:$AP,31,FALSE),"")</f>
        <v/>
      </c>
      <c r="T96" s="239" t="str">
        <f>IFERROR(VLOOKUP(T94,'P1'!$B:$AP,31,FALSE),"")</f>
        <v/>
      </c>
      <c r="U96" s="239" t="str">
        <f>IFERROR(VLOOKUP(U94,'P1'!$B:$AP,31,FALSE),"")</f>
        <v/>
      </c>
      <c r="V96" s="239" t="str">
        <f>IFERROR(VLOOKUP(V94,'P1'!$B:$AP,31,FALSE),"")</f>
        <v/>
      </c>
      <c r="W96" s="239" t="str">
        <f>IFERROR(VLOOKUP(W94,'P1'!$B:$AP,31,FALSE),"")</f>
        <v/>
      </c>
      <c r="X96" s="239" t="str">
        <f>IFERROR(VLOOKUP(X94,'P1'!$B:$AP,31,FALSE),"")</f>
        <v/>
      </c>
      <c r="Y96" s="239" t="str">
        <f>IFERROR(VLOOKUP(Y94,'P1'!$B:$AP,31,FALSE),"")</f>
        <v/>
      </c>
      <c r="Z96" s="239" t="str">
        <f>IFERROR(VLOOKUP(Z94,'P1'!$B:$AP,31,FALSE),"")</f>
        <v/>
      </c>
      <c r="AA96" s="239" t="str">
        <f>IFERROR(VLOOKUP(AA94,'P1'!$B:$AP,31,FALSE),"")</f>
        <v/>
      </c>
      <c r="AB96" s="239" t="str">
        <f>IFERROR(VLOOKUP(AB94,'P1'!$B:$AP,31,FALSE),"")</f>
        <v/>
      </c>
      <c r="AC96" s="239" t="str">
        <f>IFERROR(VLOOKUP(AC94,'P1'!$B:$AP,31,FALSE),"")</f>
        <v/>
      </c>
      <c r="AD96" s="239" t="str">
        <f>IFERROR(VLOOKUP(AD94,'P1'!$B:$AP,31,FALSE),"")</f>
        <v/>
      </c>
      <c r="AE96" s="239" t="str">
        <f>IFERROR(VLOOKUP(AE94,'P1'!$B:$AP,31,FALSE),"")</f>
        <v/>
      </c>
      <c r="AF96" s="239" t="str">
        <f>IFERROR(VLOOKUP(AF94,'P1'!$B:$AP,31,FALSE),"")</f>
        <v/>
      </c>
      <c r="AG96" s="239" t="str">
        <f>IFERROR(VLOOKUP(AG94,'P1'!$B:$AP,31,FALSE),"")</f>
        <v/>
      </c>
      <c r="AH96" s="239" t="str">
        <f>IFERROR(VLOOKUP(AH94,'P1'!$B:$AP,31,FALSE),"")</f>
        <v/>
      </c>
      <c r="AI96" s="239" t="str">
        <f>IFERROR(VLOOKUP(AI94,'P1'!$B:$AP,31,FALSE),"")</f>
        <v/>
      </c>
      <c r="AJ96" s="239" t="str">
        <f>IFERROR(VLOOKUP(AJ94,'P1'!$B:$AP,31,FALSE),"")</f>
        <v/>
      </c>
      <c r="AK96" s="239" t="str">
        <f>IFERROR(VLOOKUP(AK94,'P1'!$B:$AP,31,FALSE),"")</f>
        <v/>
      </c>
      <c r="AL96" s="239" t="str">
        <f>IFERROR(VLOOKUP(AL94,'P1'!$B:$AP,31,FALSE),"")</f>
        <v/>
      </c>
      <c r="AM96" s="239" t="str">
        <f>IFERROR(VLOOKUP(AM94,'P1'!$B:$AP,31,FALSE),"")</f>
        <v/>
      </c>
      <c r="AN96" s="589"/>
      <c r="AO96" s="565"/>
      <c r="AP96" s="594"/>
      <c r="AQ96" s="595"/>
      <c r="AR96" s="565"/>
      <c r="AS96" s="211"/>
      <c r="AT96" s="206"/>
      <c r="AU96" s="242"/>
      <c r="AV96" s="242"/>
      <c r="AX96" s="242"/>
      <c r="AY96" s="242"/>
    </row>
    <row r="97" spans="1:51" ht="12" customHeight="1">
      <c r="A97" s="566">
        <v>26</v>
      </c>
      <c r="B97" s="569"/>
      <c r="C97" s="572"/>
      <c r="D97" s="575" t="s">
        <v>243</v>
      </c>
      <c r="E97" s="578"/>
      <c r="F97" s="581"/>
      <c r="G97" s="582"/>
      <c r="H97" s="236" t="s">
        <v>368</v>
      </c>
      <c r="I97" s="483"/>
      <c r="J97" s="483"/>
      <c r="K97" s="483"/>
      <c r="L97" s="483"/>
      <c r="M97" s="483"/>
      <c r="N97" s="483"/>
      <c r="O97" s="483"/>
      <c r="P97" s="483"/>
      <c r="Q97" s="483"/>
      <c r="R97" s="483"/>
      <c r="S97" s="483"/>
      <c r="T97" s="483"/>
      <c r="U97" s="483"/>
      <c r="V97" s="483"/>
      <c r="W97" s="483"/>
      <c r="X97" s="483"/>
      <c r="Y97" s="483"/>
      <c r="Z97" s="483"/>
      <c r="AA97" s="483"/>
      <c r="AB97" s="483"/>
      <c r="AC97" s="483"/>
      <c r="AD97" s="483"/>
      <c r="AE97" s="483"/>
      <c r="AF97" s="483"/>
      <c r="AG97" s="483"/>
      <c r="AH97" s="483"/>
      <c r="AI97" s="483"/>
      <c r="AJ97" s="483"/>
      <c r="AK97" s="483"/>
      <c r="AL97" s="483"/>
      <c r="AM97" s="483"/>
      <c r="AN97" s="587">
        <f>+SUM(I98:AM99)</f>
        <v>0</v>
      </c>
      <c r="AO97" s="563">
        <f>IF($AN$4="４週",AN97/4,AN97/(DAY(EOMONTH($I$20,0))/7))</f>
        <v>0</v>
      </c>
      <c r="AP97" s="590"/>
      <c r="AQ97" s="591"/>
      <c r="AR97" s="563" t="str">
        <f>IF(AN86="４週",AU98,AV98)</f>
        <v/>
      </c>
      <c r="AS97" s="211"/>
      <c r="AT97" s="206"/>
      <c r="AU97" s="237" t="s">
        <v>369</v>
      </c>
      <c r="AV97" s="237" t="s">
        <v>370</v>
      </c>
      <c r="AX97" s="237" t="s">
        <v>371</v>
      </c>
      <c r="AY97" s="237" t="s">
        <v>372</v>
      </c>
    </row>
    <row r="98" spans="1:51" ht="12" customHeight="1">
      <c r="A98" s="567"/>
      <c r="B98" s="570"/>
      <c r="C98" s="573"/>
      <c r="D98" s="576"/>
      <c r="E98" s="579"/>
      <c r="F98" s="583"/>
      <c r="G98" s="584"/>
      <c r="H98" s="238" t="s">
        <v>373</v>
      </c>
      <c r="I98" s="239" t="str">
        <f>IFERROR(VLOOKUP(I97,'P1'!$B:$AP,41,FALSE),"")</f>
        <v/>
      </c>
      <c r="J98" s="239" t="str">
        <f>IFERROR(VLOOKUP(J97,'P1'!$B:$AP,41,FALSE),"")</f>
        <v/>
      </c>
      <c r="K98" s="239" t="str">
        <f>IFERROR(VLOOKUP(K97,'P1'!$B:$AP,41,FALSE),"")</f>
        <v/>
      </c>
      <c r="L98" s="239" t="str">
        <f>IFERROR(VLOOKUP(L97,'P1'!$B:$AP,41,FALSE),"")</f>
        <v/>
      </c>
      <c r="M98" s="239" t="str">
        <f>IFERROR(VLOOKUP(M97,'P1'!$B:$AP,41,FALSE),"")</f>
        <v/>
      </c>
      <c r="N98" s="239" t="str">
        <f>IFERROR(VLOOKUP(N97,'P1'!$B:$AP,41,FALSE),"")</f>
        <v/>
      </c>
      <c r="O98" s="239" t="str">
        <f>IFERROR(VLOOKUP(O97,'P1'!$B:$AP,41,FALSE),"")</f>
        <v/>
      </c>
      <c r="P98" s="239" t="str">
        <f>IFERROR(VLOOKUP(P97,'P1'!$B:$AP,41,FALSE),"")</f>
        <v/>
      </c>
      <c r="Q98" s="239" t="str">
        <f>IFERROR(VLOOKUP(Q97,'P1'!$B:$AP,41,FALSE),"")</f>
        <v/>
      </c>
      <c r="R98" s="239" t="str">
        <f>IFERROR(VLOOKUP(R97,'P1'!$B:$AP,41,FALSE),"")</f>
        <v/>
      </c>
      <c r="S98" s="239" t="str">
        <f>IFERROR(VLOOKUP(S97,'P1'!$B:$AP,41,FALSE),"")</f>
        <v/>
      </c>
      <c r="T98" s="239" t="str">
        <f>IFERROR(VLOOKUP(T97,'P1'!$B:$AP,41,FALSE),"")</f>
        <v/>
      </c>
      <c r="U98" s="239" t="str">
        <f>IFERROR(VLOOKUP(U97,'P1'!$B:$AP,41,FALSE),"")</f>
        <v/>
      </c>
      <c r="V98" s="239" t="str">
        <f>IFERROR(VLOOKUP(V97,'P1'!$B:$AP,41,FALSE),"")</f>
        <v/>
      </c>
      <c r="W98" s="239" t="str">
        <f>IFERROR(VLOOKUP(W97,'P1'!$B:$AP,41,FALSE),"")</f>
        <v/>
      </c>
      <c r="X98" s="239" t="str">
        <f>IFERROR(VLOOKUP(X97,'P1'!$B:$AP,41,FALSE),"")</f>
        <v/>
      </c>
      <c r="Y98" s="239" t="str">
        <f>IFERROR(VLOOKUP(Y97,'P1'!$B:$AP,41,FALSE),"")</f>
        <v/>
      </c>
      <c r="Z98" s="239" t="str">
        <f>IFERROR(VLOOKUP(Z97,'P1'!$B:$AP,41,FALSE),"")</f>
        <v/>
      </c>
      <c r="AA98" s="239" t="str">
        <f>IFERROR(VLOOKUP(AA97,'P1'!$B:$AP,41,FALSE),"")</f>
        <v/>
      </c>
      <c r="AB98" s="239" t="str">
        <f>IFERROR(VLOOKUP(AB97,'P1'!$B:$AP,41,FALSE),"")</f>
        <v/>
      </c>
      <c r="AC98" s="239" t="str">
        <f>IFERROR(VLOOKUP(AC97,'P1'!$B:$AP,41,FALSE),"")</f>
        <v/>
      </c>
      <c r="AD98" s="239" t="str">
        <f>IFERROR(VLOOKUP(AD97,'P1'!$B:$AP,41,FALSE),"")</f>
        <v/>
      </c>
      <c r="AE98" s="239" t="str">
        <f>IFERROR(VLOOKUP(AE97,'P1'!$B:$AP,41,FALSE),"")</f>
        <v/>
      </c>
      <c r="AF98" s="239" t="str">
        <f>IFERROR(VLOOKUP(AF97,'P1'!$B:$AP,41,FALSE),"")</f>
        <v/>
      </c>
      <c r="AG98" s="239" t="str">
        <f>IFERROR(VLOOKUP(AG97,'P1'!$B:$AP,41,FALSE),"")</f>
        <v/>
      </c>
      <c r="AH98" s="239" t="str">
        <f>IFERROR(VLOOKUP(AH97,'P1'!$B:$AP,41,FALSE),"")</f>
        <v/>
      </c>
      <c r="AI98" s="239" t="str">
        <f>IFERROR(VLOOKUP(AI97,'P1'!$B:$AP,41,FALSE),"")</f>
        <v/>
      </c>
      <c r="AJ98" s="239" t="str">
        <f>IFERROR(VLOOKUP(AJ97,'P1'!$B:$AP,41,FALSE),"")</f>
        <v/>
      </c>
      <c r="AK98" s="239" t="str">
        <f>IFERROR(VLOOKUP(AK97,'P1'!$B:$AP,41,FALSE),"")</f>
        <v/>
      </c>
      <c r="AL98" s="239" t="str">
        <f>IFERROR(VLOOKUP(AL97,'P1'!$B:$AP,41,FALSE),"")</f>
        <v/>
      </c>
      <c r="AM98" s="239" t="str">
        <f>IFERROR(VLOOKUP(AM97,'P1'!$B:$AP,41,FALSE),"")</f>
        <v/>
      </c>
      <c r="AN98" s="588"/>
      <c r="AO98" s="564"/>
      <c r="AP98" s="592"/>
      <c r="AQ98" s="593"/>
      <c r="AR98" s="564"/>
      <c r="AS98" s="211"/>
      <c r="AT98" s="206"/>
      <c r="AU98" s="240" t="str">
        <f>IFERROR(IF($D97="□",ROUNDDOWN($AO97/$AK$7,1),ROUNDDOWN($AO97/$AK$9,1)),"")</f>
        <v/>
      </c>
      <c r="AV98" s="240" t="str">
        <f>IFERROR(IF($D97="□",ROUNDDOWN($AN97/$AO$7,1),ROUNDDOWN($AN97/$AO$9,1)),"")</f>
        <v/>
      </c>
      <c r="AX98" s="240" t="str">
        <f>IFERROR(IF($D97="□",(VLOOKUP(F97,'[8]ますた君 '!$C:$E,3,FALSE)/($AK$7*4)),(VLOOKUP(F97,'[8]ますた君 '!$C:$E,3,FALSE)/($AK$9*4))),"")</f>
        <v/>
      </c>
      <c r="AY98" s="240" t="str">
        <f>IFERROR(IF($D97="□",(VLOOKUP(F97,'[8]ますた君 '!$C:$E,3,FALSE)/$AO$7),(VLOOKUP(F97,'[8]ますた君 '!$C:$E,3,FALSE)/$AO$9)),"")</f>
        <v/>
      </c>
    </row>
    <row r="99" spans="1:51" ht="12" customHeight="1">
      <c r="A99" s="568"/>
      <c r="B99" s="571"/>
      <c r="C99" s="574"/>
      <c r="D99" s="577"/>
      <c r="E99" s="580"/>
      <c r="F99" s="585"/>
      <c r="G99" s="586"/>
      <c r="H99" s="241" t="s">
        <v>374</v>
      </c>
      <c r="I99" s="239" t="str">
        <f>IFERROR(VLOOKUP(I97,'P1'!$B:$AP,31,FALSE),"")</f>
        <v/>
      </c>
      <c r="J99" s="239" t="str">
        <f>IFERROR(VLOOKUP(J97,'P1'!$B:$AP,31,FALSE),"")</f>
        <v/>
      </c>
      <c r="K99" s="239" t="str">
        <f>IFERROR(VLOOKUP(K97,'P1'!$B:$AP,31,FALSE),"")</f>
        <v/>
      </c>
      <c r="L99" s="239" t="str">
        <f>IFERROR(VLOOKUP(L97,'P1'!$B:$AP,31,FALSE),"")</f>
        <v/>
      </c>
      <c r="M99" s="239" t="str">
        <f>IFERROR(VLOOKUP(M97,'P1'!$B:$AP,31,FALSE),"")</f>
        <v/>
      </c>
      <c r="N99" s="239" t="str">
        <f>IFERROR(VLOOKUP(N97,'P1'!$B:$AP,31,FALSE),"")</f>
        <v/>
      </c>
      <c r="O99" s="239" t="str">
        <f>IFERROR(VLOOKUP(O97,'P1'!$B:$AP,31,FALSE),"")</f>
        <v/>
      </c>
      <c r="P99" s="239" t="str">
        <f>IFERROR(VLOOKUP(P97,'P1'!$B:$AP,31,FALSE),"")</f>
        <v/>
      </c>
      <c r="Q99" s="239" t="str">
        <f>IFERROR(VLOOKUP(Q97,'P1'!$B:$AP,31,FALSE),"")</f>
        <v/>
      </c>
      <c r="R99" s="239" t="str">
        <f>IFERROR(VLOOKUP(R97,'P1'!$B:$AP,31,FALSE),"")</f>
        <v/>
      </c>
      <c r="S99" s="239" t="str">
        <f>IFERROR(VLOOKUP(S97,'P1'!$B:$AP,31,FALSE),"")</f>
        <v/>
      </c>
      <c r="T99" s="239" t="str">
        <f>IFERROR(VLOOKUP(T97,'P1'!$B:$AP,31,FALSE),"")</f>
        <v/>
      </c>
      <c r="U99" s="239" t="str">
        <f>IFERROR(VLOOKUP(U97,'P1'!$B:$AP,31,FALSE),"")</f>
        <v/>
      </c>
      <c r="V99" s="239" t="str">
        <f>IFERROR(VLOOKUP(V97,'P1'!$B:$AP,31,FALSE),"")</f>
        <v/>
      </c>
      <c r="W99" s="239" t="str">
        <f>IFERROR(VLOOKUP(W97,'P1'!$B:$AP,31,FALSE),"")</f>
        <v/>
      </c>
      <c r="X99" s="239" t="str">
        <f>IFERROR(VLOOKUP(X97,'P1'!$B:$AP,31,FALSE),"")</f>
        <v/>
      </c>
      <c r="Y99" s="239" t="str">
        <f>IFERROR(VLOOKUP(Y97,'P1'!$B:$AP,31,FALSE),"")</f>
        <v/>
      </c>
      <c r="Z99" s="239" t="str">
        <f>IFERROR(VLOOKUP(Z97,'P1'!$B:$AP,31,FALSE),"")</f>
        <v/>
      </c>
      <c r="AA99" s="239" t="str">
        <f>IFERROR(VLOOKUP(AA97,'P1'!$B:$AP,31,FALSE),"")</f>
        <v/>
      </c>
      <c r="AB99" s="239" t="str">
        <f>IFERROR(VLOOKUP(AB97,'P1'!$B:$AP,31,FALSE),"")</f>
        <v/>
      </c>
      <c r="AC99" s="239" t="str">
        <f>IFERROR(VLOOKUP(AC97,'P1'!$B:$AP,31,FALSE),"")</f>
        <v/>
      </c>
      <c r="AD99" s="239" t="str">
        <f>IFERROR(VLOOKUP(AD97,'P1'!$B:$AP,31,FALSE),"")</f>
        <v/>
      </c>
      <c r="AE99" s="239" t="str">
        <f>IFERROR(VLOOKUP(AE97,'P1'!$B:$AP,31,FALSE),"")</f>
        <v/>
      </c>
      <c r="AF99" s="239" t="str">
        <f>IFERROR(VLOOKUP(AF97,'P1'!$B:$AP,31,FALSE),"")</f>
        <v/>
      </c>
      <c r="AG99" s="239" t="str">
        <f>IFERROR(VLOOKUP(AG97,'P1'!$B:$AP,31,FALSE),"")</f>
        <v/>
      </c>
      <c r="AH99" s="239" t="str">
        <f>IFERROR(VLOOKUP(AH97,'P1'!$B:$AP,31,FALSE),"")</f>
        <v/>
      </c>
      <c r="AI99" s="239" t="str">
        <f>IFERROR(VLOOKUP(AI97,'P1'!$B:$AP,31,FALSE),"")</f>
        <v/>
      </c>
      <c r="AJ99" s="239" t="str">
        <f>IFERROR(VLOOKUP(AJ97,'P1'!$B:$AP,31,FALSE),"")</f>
        <v/>
      </c>
      <c r="AK99" s="239" t="str">
        <f>IFERROR(VLOOKUP(AK97,'P1'!$B:$AP,31,FALSE),"")</f>
        <v/>
      </c>
      <c r="AL99" s="239" t="str">
        <f>IFERROR(VLOOKUP(AL97,'P1'!$B:$AP,31,FALSE),"")</f>
        <v/>
      </c>
      <c r="AM99" s="239" t="str">
        <f>IFERROR(VLOOKUP(AM97,'P1'!$B:$AP,31,FALSE),"")</f>
        <v/>
      </c>
      <c r="AN99" s="589"/>
      <c r="AO99" s="565"/>
      <c r="AP99" s="594"/>
      <c r="AQ99" s="595"/>
      <c r="AR99" s="565"/>
      <c r="AS99" s="211"/>
      <c r="AT99" s="206"/>
      <c r="AU99" s="242"/>
      <c r="AV99" s="242"/>
      <c r="AX99" s="242"/>
      <c r="AY99" s="242"/>
    </row>
    <row r="100" spans="1:51" ht="12" customHeight="1">
      <c r="A100" s="566">
        <v>27</v>
      </c>
      <c r="B100" s="569"/>
      <c r="C100" s="572"/>
      <c r="D100" s="575" t="s">
        <v>243</v>
      </c>
      <c r="E100" s="578"/>
      <c r="F100" s="581"/>
      <c r="G100" s="582"/>
      <c r="H100" s="236" t="s">
        <v>368</v>
      </c>
      <c r="I100" s="483"/>
      <c r="J100" s="483"/>
      <c r="K100" s="483"/>
      <c r="L100" s="483"/>
      <c r="M100" s="483"/>
      <c r="N100" s="483"/>
      <c r="O100" s="483"/>
      <c r="P100" s="483"/>
      <c r="Q100" s="483"/>
      <c r="R100" s="483"/>
      <c r="S100" s="483"/>
      <c r="T100" s="483"/>
      <c r="U100" s="483"/>
      <c r="V100" s="483"/>
      <c r="W100" s="483"/>
      <c r="X100" s="483"/>
      <c r="Y100" s="483"/>
      <c r="Z100" s="483"/>
      <c r="AA100" s="483"/>
      <c r="AB100" s="483"/>
      <c r="AC100" s="483"/>
      <c r="AD100" s="483"/>
      <c r="AE100" s="483"/>
      <c r="AF100" s="483"/>
      <c r="AG100" s="483"/>
      <c r="AH100" s="483"/>
      <c r="AI100" s="483"/>
      <c r="AJ100" s="483"/>
      <c r="AK100" s="483"/>
      <c r="AL100" s="483"/>
      <c r="AM100" s="483"/>
      <c r="AN100" s="587">
        <f>+SUM(I101:AM102)</f>
        <v>0</v>
      </c>
      <c r="AO100" s="563">
        <f>IF($AN$4="４週",AN100/4,AN100/(DAY(EOMONTH($I$20,0))/7))</f>
        <v>0</v>
      </c>
      <c r="AP100" s="590"/>
      <c r="AQ100" s="591"/>
      <c r="AR100" s="563" t="str">
        <f>IF(AN89="４週",AU101,AV101)</f>
        <v/>
      </c>
      <c r="AS100" s="211"/>
      <c r="AT100" s="206"/>
      <c r="AU100" s="237" t="s">
        <v>369</v>
      </c>
      <c r="AV100" s="237" t="s">
        <v>370</v>
      </c>
      <c r="AX100" s="237" t="s">
        <v>371</v>
      </c>
      <c r="AY100" s="237" t="s">
        <v>372</v>
      </c>
    </row>
    <row r="101" spans="1:51" ht="12" customHeight="1">
      <c r="A101" s="567"/>
      <c r="B101" s="570"/>
      <c r="C101" s="573"/>
      <c r="D101" s="576"/>
      <c r="E101" s="579"/>
      <c r="F101" s="583"/>
      <c r="G101" s="584"/>
      <c r="H101" s="238" t="s">
        <v>373</v>
      </c>
      <c r="I101" s="239" t="str">
        <f>IFERROR(VLOOKUP(I100,'P1'!$B:$AP,41,FALSE),"")</f>
        <v/>
      </c>
      <c r="J101" s="239" t="str">
        <f>IFERROR(VLOOKUP(J100,'P1'!$B:$AP,41,FALSE),"")</f>
        <v/>
      </c>
      <c r="K101" s="239" t="str">
        <f>IFERROR(VLOOKUP(K100,'P1'!$B:$AP,41,FALSE),"")</f>
        <v/>
      </c>
      <c r="L101" s="239" t="str">
        <f>IFERROR(VLOOKUP(L100,'P1'!$B:$AP,41,FALSE),"")</f>
        <v/>
      </c>
      <c r="M101" s="239" t="str">
        <f>IFERROR(VLOOKUP(M100,'P1'!$B:$AP,41,FALSE),"")</f>
        <v/>
      </c>
      <c r="N101" s="239" t="str">
        <f>IFERROR(VLOOKUP(N100,'P1'!$B:$AP,41,FALSE),"")</f>
        <v/>
      </c>
      <c r="O101" s="239" t="str">
        <f>IFERROR(VLOOKUP(O100,'P1'!$B:$AP,41,FALSE),"")</f>
        <v/>
      </c>
      <c r="P101" s="239" t="str">
        <f>IFERROR(VLOOKUP(P100,'P1'!$B:$AP,41,FALSE),"")</f>
        <v/>
      </c>
      <c r="Q101" s="239" t="str">
        <f>IFERROR(VLOOKUP(Q100,'P1'!$B:$AP,41,FALSE),"")</f>
        <v/>
      </c>
      <c r="R101" s="239" t="str">
        <f>IFERROR(VLOOKUP(R100,'P1'!$B:$AP,41,FALSE),"")</f>
        <v/>
      </c>
      <c r="S101" s="239" t="str">
        <f>IFERROR(VLOOKUP(S100,'P1'!$B:$AP,41,FALSE),"")</f>
        <v/>
      </c>
      <c r="T101" s="239" t="str">
        <f>IFERROR(VLOOKUP(T100,'P1'!$B:$AP,41,FALSE),"")</f>
        <v/>
      </c>
      <c r="U101" s="239" t="str">
        <f>IFERROR(VLOOKUP(U100,'P1'!$B:$AP,41,FALSE),"")</f>
        <v/>
      </c>
      <c r="V101" s="239" t="str">
        <f>IFERROR(VLOOKUP(V100,'P1'!$B:$AP,41,FALSE),"")</f>
        <v/>
      </c>
      <c r="W101" s="239" t="str">
        <f>IFERROR(VLOOKUP(W100,'P1'!$B:$AP,41,FALSE),"")</f>
        <v/>
      </c>
      <c r="X101" s="239" t="str">
        <f>IFERROR(VLOOKUP(X100,'P1'!$B:$AP,41,FALSE),"")</f>
        <v/>
      </c>
      <c r="Y101" s="239" t="str">
        <f>IFERROR(VLOOKUP(Y100,'P1'!$B:$AP,41,FALSE),"")</f>
        <v/>
      </c>
      <c r="Z101" s="239" t="str">
        <f>IFERROR(VLOOKUP(Z100,'P1'!$B:$AP,41,FALSE),"")</f>
        <v/>
      </c>
      <c r="AA101" s="239" t="str">
        <f>IFERROR(VLOOKUP(AA100,'P1'!$B:$AP,41,FALSE),"")</f>
        <v/>
      </c>
      <c r="AB101" s="239" t="str">
        <f>IFERROR(VLOOKUP(AB100,'P1'!$B:$AP,41,FALSE),"")</f>
        <v/>
      </c>
      <c r="AC101" s="239" t="str">
        <f>IFERROR(VLOOKUP(AC100,'P1'!$B:$AP,41,FALSE),"")</f>
        <v/>
      </c>
      <c r="AD101" s="239" t="str">
        <f>IFERROR(VLOOKUP(AD100,'P1'!$B:$AP,41,FALSE),"")</f>
        <v/>
      </c>
      <c r="AE101" s="239" t="str">
        <f>IFERROR(VLOOKUP(AE100,'P1'!$B:$AP,41,FALSE),"")</f>
        <v/>
      </c>
      <c r="AF101" s="239" t="str">
        <f>IFERROR(VLOOKUP(AF100,'P1'!$B:$AP,41,FALSE),"")</f>
        <v/>
      </c>
      <c r="AG101" s="239" t="str">
        <f>IFERROR(VLOOKUP(AG100,'P1'!$B:$AP,41,FALSE),"")</f>
        <v/>
      </c>
      <c r="AH101" s="239" t="str">
        <f>IFERROR(VLOOKUP(AH100,'P1'!$B:$AP,41,FALSE),"")</f>
        <v/>
      </c>
      <c r="AI101" s="239" t="str">
        <f>IFERROR(VLOOKUP(AI100,'P1'!$B:$AP,41,FALSE),"")</f>
        <v/>
      </c>
      <c r="AJ101" s="239" t="str">
        <f>IFERROR(VLOOKUP(AJ100,'P1'!$B:$AP,41,FALSE),"")</f>
        <v/>
      </c>
      <c r="AK101" s="239" t="str">
        <f>IFERROR(VLOOKUP(AK100,'P1'!$B:$AP,41,FALSE),"")</f>
        <v/>
      </c>
      <c r="AL101" s="239" t="str">
        <f>IFERROR(VLOOKUP(AL100,'P1'!$B:$AP,41,FALSE),"")</f>
        <v/>
      </c>
      <c r="AM101" s="239" t="str">
        <f>IFERROR(VLOOKUP(AM100,'P1'!$B:$AP,41,FALSE),"")</f>
        <v/>
      </c>
      <c r="AN101" s="588"/>
      <c r="AO101" s="564"/>
      <c r="AP101" s="592"/>
      <c r="AQ101" s="593"/>
      <c r="AR101" s="564"/>
      <c r="AS101" s="211"/>
      <c r="AT101" s="206"/>
      <c r="AU101" s="240" t="str">
        <f>IFERROR(IF($D100="□",ROUNDDOWN($AO100/$AK$7,1),ROUNDDOWN($AO100/$AK$9,1)),"")</f>
        <v/>
      </c>
      <c r="AV101" s="240" t="str">
        <f>IFERROR(IF($D100="□",ROUNDDOWN($AN100/$AO$7,1),ROUNDDOWN($AN100/$AO$9,1)),"")</f>
        <v/>
      </c>
      <c r="AX101" s="240" t="str">
        <f>IFERROR(IF($D100="□",(VLOOKUP(F100,'[8]ますた君 '!$C:$E,3,FALSE)/($AK$7*4)),(VLOOKUP(F100,'[8]ますた君 '!$C:$E,3,FALSE)/($AK$9*4))),"")</f>
        <v/>
      </c>
      <c r="AY101" s="240" t="str">
        <f>IFERROR(IF($D100="□",(VLOOKUP(F100,'[8]ますた君 '!$C:$E,3,FALSE)/$AO$7),(VLOOKUP(F100,'[8]ますた君 '!$C:$E,3,FALSE)/$AO$9)),"")</f>
        <v/>
      </c>
    </row>
    <row r="102" spans="1:51" ht="12" customHeight="1">
      <c r="A102" s="568"/>
      <c r="B102" s="571"/>
      <c r="C102" s="574"/>
      <c r="D102" s="577"/>
      <c r="E102" s="580"/>
      <c r="F102" s="585"/>
      <c r="G102" s="586"/>
      <c r="H102" s="241" t="s">
        <v>374</v>
      </c>
      <c r="I102" s="239" t="str">
        <f>IFERROR(VLOOKUP(I100,'P1'!$B:$AP,31,FALSE),"")</f>
        <v/>
      </c>
      <c r="J102" s="239" t="str">
        <f>IFERROR(VLOOKUP(J100,'P1'!$B:$AP,31,FALSE),"")</f>
        <v/>
      </c>
      <c r="K102" s="239" t="str">
        <f>IFERROR(VLOOKUP(K100,'P1'!$B:$AP,31,FALSE),"")</f>
        <v/>
      </c>
      <c r="L102" s="239" t="str">
        <f>IFERROR(VLOOKUP(L100,'P1'!$B:$AP,31,FALSE),"")</f>
        <v/>
      </c>
      <c r="M102" s="239" t="str">
        <f>IFERROR(VLOOKUP(M100,'P1'!$B:$AP,31,FALSE),"")</f>
        <v/>
      </c>
      <c r="N102" s="239" t="str">
        <f>IFERROR(VLOOKUP(N100,'P1'!$B:$AP,31,FALSE),"")</f>
        <v/>
      </c>
      <c r="O102" s="239" t="str">
        <f>IFERROR(VLOOKUP(O100,'P1'!$B:$AP,31,FALSE),"")</f>
        <v/>
      </c>
      <c r="P102" s="239" t="str">
        <f>IFERROR(VLOOKUP(P100,'P1'!$B:$AP,31,FALSE),"")</f>
        <v/>
      </c>
      <c r="Q102" s="239" t="str">
        <f>IFERROR(VLOOKUP(Q100,'P1'!$B:$AP,31,FALSE),"")</f>
        <v/>
      </c>
      <c r="R102" s="239" t="str">
        <f>IFERROR(VLOOKUP(R100,'P1'!$B:$AP,31,FALSE),"")</f>
        <v/>
      </c>
      <c r="S102" s="239" t="str">
        <f>IFERROR(VLOOKUP(S100,'P1'!$B:$AP,31,FALSE),"")</f>
        <v/>
      </c>
      <c r="T102" s="239" t="str">
        <f>IFERROR(VLOOKUP(T100,'P1'!$B:$AP,31,FALSE),"")</f>
        <v/>
      </c>
      <c r="U102" s="239" t="str">
        <f>IFERROR(VLOOKUP(U100,'P1'!$B:$AP,31,FALSE),"")</f>
        <v/>
      </c>
      <c r="V102" s="239" t="str">
        <f>IFERROR(VLOOKUP(V100,'P1'!$B:$AP,31,FALSE),"")</f>
        <v/>
      </c>
      <c r="W102" s="239" t="str">
        <f>IFERROR(VLOOKUP(W100,'P1'!$B:$AP,31,FALSE),"")</f>
        <v/>
      </c>
      <c r="X102" s="239" t="str">
        <f>IFERROR(VLOOKUP(X100,'P1'!$B:$AP,31,FALSE),"")</f>
        <v/>
      </c>
      <c r="Y102" s="239" t="str">
        <f>IFERROR(VLOOKUP(Y100,'P1'!$B:$AP,31,FALSE),"")</f>
        <v/>
      </c>
      <c r="Z102" s="239" t="str">
        <f>IFERROR(VLOOKUP(Z100,'P1'!$B:$AP,31,FALSE),"")</f>
        <v/>
      </c>
      <c r="AA102" s="239" t="str">
        <f>IFERROR(VLOOKUP(AA100,'P1'!$B:$AP,31,FALSE),"")</f>
        <v/>
      </c>
      <c r="AB102" s="239" t="str">
        <f>IFERROR(VLOOKUP(AB100,'P1'!$B:$AP,31,FALSE),"")</f>
        <v/>
      </c>
      <c r="AC102" s="239" t="str">
        <f>IFERROR(VLOOKUP(AC100,'P1'!$B:$AP,31,FALSE),"")</f>
        <v/>
      </c>
      <c r="AD102" s="239" t="str">
        <f>IFERROR(VLOOKUP(AD100,'P1'!$B:$AP,31,FALSE),"")</f>
        <v/>
      </c>
      <c r="AE102" s="239" t="str">
        <f>IFERROR(VLOOKUP(AE100,'P1'!$B:$AP,31,FALSE),"")</f>
        <v/>
      </c>
      <c r="AF102" s="239" t="str">
        <f>IFERROR(VLOOKUP(AF100,'P1'!$B:$AP,31,FALSE),"")</f>
        <v/>
      </c>
      <c r="AG102" s="239" t="str">
        <f>IFERROR(VLOOKUP(AG100,'P1'!$B:$AP,31,FALSE),"")</f>
        <v/>
      </c>
      <c r="AH102" s="239" t="str">
        <f>IFERROR(VLOOKUP(AH100,'P1'!$B:$AP,31,FALSE),"")</f>
        <v/>
      </c>
      <c r="AI102" s="239" t="str">
        <f>IFERROR(VLOOKUP(AI100,'P1'!$B:$AP,31,FALSE),"")</f>
        <v/>
      </c>
      <c r="AJ102" s="239" t="str">
        <f>IFERROR(VLOOKUP(AJ100,'P1'!$B:$AP,31,FALSE),"")</f>
        <v/>
      </c>
      <c r="AK102" s="239" t="str">
        <f>IFERROR(VLOOKUP(AK100,'P1'!$B:$AP,31,FALSE),"")</f>
        <v/>
      </c>
      <c r="AL102" s="239" t="str">
        <f>IFERROR(VLOOKUP(AL100,'P1'!$B:$AP,31,FALSE),"")</f>
        <v/>
      </c>
      <c r="AM102" s="239" t="str">
        <f>IFERROR(VLOOKUP(AM100,'P1'!$B:$AP,31,FALSE),"")</f>
        <v/>
      </c>
      <c r="AN102" s="589"/>
      <c r="AO102" s="565"/>
      <c r="AP102" s="594"/>
      <c r="AQ102" s="595"/>
      <c r="AR102" s="565"/>
      <c r="AS102" s="211"/>
      <c r="AT102" s="206"/>
      <c r="AU102" s="242"/>
      <c r="AV102" s="242"/>
      <c r="AX102" s="242"/>
      <c r="AY102" s="242"/>
    </row>
    <row r="103" spans="1:51" ht="12" customHeight="1">
      <c r="A103" s="566">
        <v>28</v>
      </c>
      <c r="B103" s="569"/>
      <c r="C103" s="572"/>
      <c r="D103" s="575" t="s">
        <v>243</v>
      </c>
      <c r="E103" s="578"/>
      <c r="F103" s="581"/>
      <c r="G103" s="582"/>
      <c r="H103" s="236" t="s">
        <v>368</v>
      </c>
      <c r="I103" s="483"/>
      <c r="J103" s="483"/>
      <c r="K103" s="483"/>
      <c r="L103" s="483"/>
      <c r="M103" s="483"/>
      <c r="N103" s="483"/>
      <c r="O103" s="483"/>
      <c r="P103" s="483"/>
      <c r="Q103" s="483"/>
      <c r="R103" s="483"/>
      <c r="S103" s="483"/>
      <c r="T103" s="483"/>
      <c r="U103" s="483"/>
      <c r="V103" s="483"/>
      <c r="W103" s="483"/>
      <c r="X103" s="483"/>
      <c r="Y103" s="483"/>
      <c r="Z103" s="483"/>
      <c r="AA103" s="483"/>
      <c r="AB103" s="483"/>
      <c r="AC103" s="483"/>
      <c r="AD103" s="483"/>
      <c r="AE103" s="483"/>
      <c r="AF103" s="483"/>
      <c r="AG103" s="483"/>
      <c r="AH103" s="483"/>
      <c r="AI103" s="483"/>
      <c r="AJ103" s="483"/>
      <c r="AK103" s="483"/>
      <c r="AL103" s="483"/>
      <c r="AM103" s="483"/>
      <c r="AN103" s="587">
        <f>+SUM(I104:AM105)</f>
        <v>0</v>
      </c>
      <c r="AO103" s="563">
        <f>IF($AN$4="４週",AN103/4,AN103/(DAY(EOMONTH($I$20,0))/7))</f>
        <v>0</v>
      </c>
      <c r="AP103" s="590"/>
      <c r="AQ103" s="591"/>
      <c r="AR103" s="563" t="str">
        <f>IF(AN92="４週",AU104,AV104)</f>
        <v/>
      </c>
      <c r="AS103" s="211"/>
      <c r="AT103" s="206"/>
      <c r="AU103" s="237" t="s">
        <v>369</v>
      </c>
      <c r="AV103" s="237" t="s">
        <v>370</v>
      </c>
      <c r="AX103" s="237" t="s">
        <v>371</v>
      </c>
      <c r="AY103" s="237" t="s">
        <v>372</v>
      </c>
    </row>
    <row r="104" spans="1:51" ht="12" customHeight="1">
      <c r="A104" s="567"/>
      <c r="B104" s="570"/>
      <c r="C104" s="573"/>
      <c r="D104" s="576"/>
      <c r="E104" s="579"/>
      <c r="F104" s="583"/>
      <c r="G104" s="584"/>
      <c r="H104" s="238" t="s">
        <v>373</v>
      </c>
      <c r="I104" s="239" t="str">
        <f>IFERROR(VLOOKUP(I103,'P1'!$B:$AP,41,FALSE),"")</f>
        <v/>
      </c>
      <c r="J104" s="239" t="str">
        <f>IFERROR(VLOOKUP(J103,'P1'!$B:$AP,41,FALSE),"")</f>
        <v/>
      </c>
      <c r="K104" s="239" t="str">
        <f>IFERROR(VLOOKUP(K103,'P1'!$B:$AP,41,FALSE),"")</f>
        <v/>
      </c>
      <c r="L104" s="239" t="str">
        <f>IFERROR(VLOOKUP(L103,'P1'!$B:$AP,41,FALSE),"")</f>
        <v/>
      </c>
      <c r="M104" s="239" t="str">
        <f>IFERROR(VLOOKUP(M103,'P1'!$B:$AP,41,FALSE),"")</f>
        <v/>
      </c>
      <c r="N104" s="239" t="str">
        <f>IFERROR(VLOOKUP(N103,'P1'!$B:$AP,41,FALSE),"")</f>
        <v/>
      </c>
      <c r="O104" s="239" t="str">
        <f>IFERROR(VLOOKUP(O103,'P1'!$B:$AP,41,FALSE),"")</f>
        <v/>
      </c>
      <c r="P104" s="239" t="str">
        <f>IFERROR(VLOOKUP(P103,'P1'!$B:$AP,41,FALSE),"")</f>
        <v/>
      </c>
      <c r="Q104" s="239" t="str">
        <f>IFERROR(VLOOKUP(Q103,'P1'!$B:$AP,41,FALSE),"")</f>
        <v/>
      </c>
      <c r="R104" s="239" t="str">
        <f>IFERROR(VLOOKUP(R103,'P1'!$B:$AP,41,FALSE),"")</f>
        <v/>
      </c>
      <c r="S104" s="239" t="str">
        <f>IFERROR(VLOOKUP(S103,'P1'!$B:$AP,41,FALSE),"")</f>
        <v/>
      </c>
      <c r="T104" s="239" t="str">
        <f>IFERROR(VLOOKUP(T103,'P1'!$B:$AP,41,FALSE),"")</f>
        <v/>
      </c>
      <c r="U104" s="239" t="str">
        <f>IFERROR(VLOOKUP(U103,'P1'!$B:$AP,41,FALSE),"")</f>
        <v/>
      </c>
      <c r="V104" s="239" t="str">
        <f>IFERROR(VLOOKUP(V103,'P1'!$B:$AP,41,FALSE),"")</f>
        <v/>
      </c>
      <c r="W104" s="239" t="str">
        <f>IFERROR(VLOOKUP(W103,'P1'!$B:$AP,41,FALSE),"")</f>
        <v/>
      </c>
      <c r="X104" s="239" t="str">
        <f>IFERROR(VLOOKUP(X103,'P1'!$B:$AP,41,FALSE),"")</f>
        <v/>
      </c>
      <c r="Y104" s="239" t="str">
        <f>IFERROR(VLOOKUP(Y103,'P1'!$B:$AP,41,FALSE),"")</f>
        <v/>
      </c>
      <c r="Z104" s="239" t="str">
        <f>IFERROR(VLOOKUP(Z103,'P1'!$B:$AP,41,FALSE),"")</f>
        <v/>
      </c>
      <c r="AA104" s="239" t="str">
        <f>IFERROR(VLOOKUP(AA103,'P1'!$B:$AP,41,FALSE),"")</f>
        <v/>
      </c>
      <c r="AB104" s="239" t="str">
        <f>IFERROR(VLOOKUP(AB103,'P1'!$B:$AP,41,FALSE),"")</f>
        <v/>
      </c>
      <c r="AC104" s="239" t="str">
        <f>IFERROR(VLOOKUP(AC103,'P1'!$B:$AP,41,FALSE),"")</f>
        <v/>
      </c>
      <c r="AD104" s="239" t="str">
        <f>IFERROR(VLOOKUP(AD103,'P1'!$B:$AP,41,FALSE),"")</f>
        <v/>
      </c>
      <c r="AE104" s="239" t="str">
        <f>IFERROR(VLOOKUP(AE103,'P1'!$B:$AP,41,FALSE),"")</f>
        <v/>
      </c>
      <c r="AF104" s="239" t="str">
        <f>IFERROR(VLOOKUP(AF103,'P1'!$B:$AP,41,FALSE),"")</f>
        <v/>
      </c>
      <c r="AG104" s="239" t="str">
        <f>IFERROR(VLOOKUP(AG103,'P1'!$B:$AP,41,FALSE),"")</f>
        <v/>
      </c>
      <c r="AH104" s="239" t="str">
        <f>IFERROR(VLOOKUP(AH103,'P1'!$B:$AP,41,FALSE),"")</f>
        <v/>
      </c>
      <c r="AI104" s="239" t="str">
        <f>IFERROR(VLOOKUP(AI103,'P1'!$B:$AP,41,FALSE),"")</f>
        <v/>
      </c>
      <c r="AJ104" s="239" t="str">
        <f>IFERROR(VLOOKUP(AJ103,'P1'!$B:$AP,41,FALSE),"")</f>
        <v/>
      </c>
      <c r="AK104" s="239" t="str">
        <f>IFERROR(VLOOKUP(AK103,'P1'!$B:$AP,41,FALSE),"")</f>
        <v/>
      </c>
      <c r="AL104" s="239" t="str">
        <f>IFERROR(VLOOKUP(AL103,'P1'!$B:$AP,41,FALSE),"")</f>
        <v/>
      </c>
      <c r="AM104" s="239" t="str">
        <f>IFERROR(VLOOKUP(AM103,'P1'!$B:$AP,41,FALSE),"")</f>
        <v/>
      </c>
      <c r="AN104" s="588"/>
      <c r="AO104" s="564"/>
      <c r="AP104" s="592"/>
      <c r="AQ104" s="593"/>
      <c r="AR104" s="564"/>
      <c r="AS104" s="211"/>
      <c r="AT104" s="206"/>
      <c r="AU104" s="240" t="str">
        <f>IFERROR(IF($D103="□",ROUNDDOWN($AO103/$AK$7,1),ROUNDDOWN($AO103/$AK$9,1)),"")</f>
        <v/>
      </c>
      <c r="AV104" s="240" t="str">
        <f>IFERROR(IF($D103="□",ROUNDDOWN($AN103/$AO$7,1),ROUNDDOWN($AN103/$AO$9,1)),"")</f>
        <v/>
      </c>
      <c r="AX104" s="240" t="str">
        <f>IFERROR(IF($D103="□",(VLOOKUP(F103,'[8]ますた君 '!$C:$E,3,FALSE)/($AK$7*4)),(VLOOKUP(F103,'[8]ますた君 '!$C:$E,3,FALSE)/($AK$9*4))),"")</f>
        <v/>
      </c>
      <c r="AY104" s="240" t="str">
        <f>IFERROR(IF($D103="□",(VLOOKUP(F103,'[8]ますた君 '!$C:$E,3,FALSE)/$AO$7),(VLOOKUP(F103,'[8]ますた君 '!$C:$E,3,FALSE)/$AO$9)),"")</f>
        <v/>
      </c>
    </row>
    <row r="105" spans="1:51" ht="12" customHeight="1">
      <c r="A105" s="568"/>
      <c r="B105" s="571"/>
      <c r="C105" s="574"/>
      <c r="D105" s="577"/>
      <c r="E105" s="580"/>
      <c r="F105" s="585"/>
      <c r="G105" s="586"/>
      <c r="H105" s="241" t="s">
        <v>374</v>
      </c>
      <c r="I105" s="239" t="str">
        <f>IFERROR(VLOOKUP(I103,'P1'!$B:$AP,31,FALSE),"")</f>
        <v/>
      </c>
      <c r="J105" s="239" t="str">
        <f>IFERROR(VLOOKUP(J103,'P1'!$B:$AP,31,FALSE),"")</f>
        <v/>
      </c>
      <c r="K105" s="239" t="str">
        <f>IFERROR(VLOOKUP(K103,'P1'!$B:$AP,31,FALSE),"")</f>
        <v/>
      </c>
      <c r="L105" s="239" t="str">
        <f>IFERROR(VLOOKUP(L103,'P1'!$B:$AP,31,FALSE),"")</f>
        <v/>
      </c>
      <c r="M105" s="239" t="str">
        <f>IFERROR(VLOOKUP(M103,'P1'!$B:$AP,31,FALSE),"")</f>
        <v/>
      </c>
      <c r="N105" s="239" t="str">
        <f>IFERROR(VLOOKUP(N103,'P1'!$B:$AP,31,FALSE),"")</f>
        <v/>
      </c>
      <c r="O105" s="239" t="str">
        <f>IFERROR(VLOOKUP(O103,'P1'!$B:$AP,31,FALSE),"")</f>
        <v/>
      </c>
      <c r="P105" s="239" t="str">
        <f>IFERROR(VLOOKUP(P103,'P1'!$B:$AP,31,FALSE),"")</f>
        <v/>
      </c>
      <c r="Q105" s="239" t="str">
        <f>IFERROR(VLOOKUP(Q103,'P1'!$B:$AP,31,FALSE),"")</f>
        <v/>
      </c>
      <c r="R105" s="239" t="str">
        <f>IFERROR(VLOOKUP(R103,'P1'!$B:$AP,31,FALSE),"")</f>
        <v/>
      </c>
      <c r="S105" s="239" t="str">
        <f>IFERROR(VLOOKUP(S103,'P1'!$B:$AP,31,FALSE),"")</f>
        <v/>
      </c>
      <c r="T105" s="239" t="str">
        <f>IFERROR(VLOOKUP(T103,'P1'!$B:$AP,31,FALSE),"")</f>
        <v/>
      </c>
      <c r="U105" s="239" t="str">
        <f>IFERROR(VLOOKUP(U103,'P1'!$B:$AP,31,FALSE),"")</f>
        <v/>
      </c>
      <c r="V105" s="239" t="str">
        <f>IFERROR(VLOOKUP(V103,'P1'!$B:$AP,31,FALSE),"")</f>
        <v/>
      </c>
      <c r="W105" s="239" t="str">
        <f>IFERROR(VLOOKUP(W103,'P1'!$B:$AP,31,FALSE),"")</f>
        <v/>
      </c>
      <c r="X105" s="239" t="str">
        <f>IFERROR(VLOOKUP(X103,'P1'!$B:$AP,31,FALSE),"")</f>
        <v/>
      </c>
      <c r="Y105" s="239" t="str">
        <f>IFERROR(VLOOKUP(Y103,'P1'!$B:$AP,31,FALSE),"")</f>
        <v/>
      </c>
      <c r="Z105" s="239" t="str">
        <f>IFERROR(VLOOKUP(Z103,'P1'!$B:$AP,31,FALSE),"")</f>
        <v/>
      </c>
      <c r="AA105" s="239" t="str">
        <f>IFERROR(VLOOKUP(AA103,'P1'!$B:$AP,31,FALSE),"")</f>
        <v/>
      </c>
      <c r="AB105" s="239" t="str">
        <f>IFERROR(VLOOKUP(AB103,'P1'!$B:$AP,31,FALSE),"")</f>
        <v/>
      </c>
      <c r="AC105" s="239" t="str">
        <f>IFERROR(VLOOKUP(AC103,'P1'!$B:$AP,31,FALSE),"")</f>
        <v/>
      </c>
      <c r="AD105" s="239" t="str">
        <f>IFERROR(VLOOKUP(AD103,'P1'!$B:$AP,31,FALSE),"")</f>
        <v/>
      </c>
      <c r="AE105" s="239" t="str">
        <f>IFERROR(VLOOKUP(AE103,'P1'!$B:$AP,31,FALSE),"")</f>
        <v/>
      </c>
      <c r="AF105" s="239" t="str">
        <f>IFERROR(VLOOKUP(AF103,'P1'!$B:$AP,31,FALSE),"")</f>
        <v/>
      </c>
      <c r="AG105" s="239" t="str">
        <f>IFERROR(VLOOKUP(AG103,'P1'!$B:$AP,31,FALSE),"")</f>
        <v/>
      </c>
      <c r="AH105" s="239" t="str">
        <f>IFERROR(VLOOKUP(AH103,'P1'!$B:$AP,31,FALSE),"")</f>
        <v/>
      </c>
      <c r="AI105" s="239" t="str">
        <f>IFERROR(VLOOKUP(AI103,'P1'!$B:$AP,31,FALSE),"")</f>
        <v/>
      </c>
      <c r="AJ105" s="239" t="str">
        <f>IFERROR(VLOOKUP(AJ103,'P1'!$B:$AP,31,FALSE),"")</f>
        <v/>
      </c>
      <c r="AK105" s="239" t="str">
        <f>IFERROR(VLOOKUP(AK103,'P1'!$B:$AP,31,FALSE),"")</f>
        <v/>
      </c>
      <c r="AL105" s="239" t="str">
        <f>IFERROR(VLOOKUP(AL103,'P1'!$B:$AP,31,FALSE),"")</f>
        <v/>
      </c>
      <c r="AM105" s="239" t="str">
        <f>IFERROR(VLOOKUP(AM103,'P1'!$B:$AP,31,FALSE),"")</f>
        <v/>
      </c>
      <c r="AN105" s="589"/>
      <c r="AO105" s="565"/>
      <c r="AP105" s="594"/>
      <c r="AQ105" s="595"/>
      <c r="AR105" s="565"/>
      <c r="AS105" s="211"/>
      <c r="AT105" s="206"/>
      <c r="AU105" s="242"/>
      <c r="AV105" s="242"/>
      <c r="AX105" s="242"/>
      <c r="AY105" s="242"/>
    </row>
    <row r="106" spans="1:51" ht="12" customHeight="1">
      <c r="A106" s="566">
        <v>29</v>
      </c>
      <c r="B106" s="569"/>
      <c r="C106" s="572"/>
      <c r="D106" s="575" t="s">
        <v>243</v>
      </c>
      <c r="E106" s="578"/>
      <c r="F106" s="581"/>
      <c r="G106" s="582"/>
      <c r="H106" s="236" t="s">
        <v>368</v>
      </c>
      <c r="I106" s="483"/>
      <c r="J106" s="483"/>
      <c r="K106" s="483"/>
      <c r="L106" s="483"/>
      <c r="M106" s="483"/>
      <c r="N106" s="483"/>
      <c r="O106" s="483"/>
      <c r="P106" s="483"/>
      <c r="Q106" s="483"/>
      <c r="R106" s="483"/>
      <c r="S106" s="483"/>
      <c r="T106" s="483"/>
      <c r="U106" s="483"/>
      <c r="V106" s="483"/>
      <c r="W106" s="483"/>
      <c r="X106" s="483"/>
      <c r="Y106" s="483"/>
      <c r="Z106" s="483"/>
      <c r="AA106" s="483"/>
      <c r="AB106" s="483"/>
      <c r="AC106" s="483"/>
      <c r="AD106" s="483"/>
      <c r="AE106" s="483"/>
      <c r="AF106" s="483"/>
      <c r="AG106" s="483"/>
      <c r="AH106" s="483"/>
      <c r="AI106" s="483"/>
      <c r="AJ106" s="483"/>
      <c r="AK106" s="483"/>
      <c r="AL106" s="483"/>
      <c r="AM106" s="483"/>
      <c r="AN106" s="587">
        <f>+SUM(I107:AM108)</f>
        <v>0</v>
      </c>
      <c r="AO106" s="563">
        <f>IF($AN$4="４週",AN106/4,AN106/(DAY(EOMONTH($I$20,0))/7))</f>
        <v>0</v>
      </c>
      <c r="AP106" s="590"/>
      <c r="AQ106" s="591"/>
      <c r="AR106" s="563" t="str">
        <f>IF(AN95="４週",AU107,AV107)</f>
        <v/>
      </c>
      <c r="AS106" s="211"/>
      <c r="AT106" s="206"/>
      <c r="AU106" s="237" t="s">
        <v>369</v>
      </c>
      <c r="AV106" s="237" t="s">
        <v>370</v>
      </c>
      <c r="AX106" s="237" t="s">
        <v>371</v>
      </c>
      <c r="AY106" s="237" t="s">
        <v>372</v>
      </c>
    </row>
    <row r="107" spans="1:51" ht="12" customHeight="1">
      <c r="A107" s="567"/>
      <c r="B107" s="570"/>
      <c r="C107" s="573"/>
      <c r="D107" s="576"/>
      <c r="E107" s="579"/>
      <c r="F107" s="583"/>
      <c r="G107" s="584"/>
      <c r="H107" s="238" t="s">
        <v>373</v>
      </c>
      <c r="I107" s="239" t="str">
        <f>IFERROR(VLOOKUP(I106,'P1'!$B:$AP,41,FALSE),"")</f>
        <v/>
      </c>
      <c r="J107" s="239" t="str">
        <f>IFERROR(VLOOKUP(J106,'P1'!$B:$AP,41,FALSE),"")</f>
        <v/>
      </c>
      <c r="K107" s="239" t="str">
        <f>IFERROR(VLOOKUP(K106,'P1'!$B:$AP,41,FALSE),"")</f>
        <v/>
      </c>
      <c r="L107" s="239" t="str">
        <f>IFERROR(VLOOKUP(L106,'P1'!$B:$AP,41,FALSE),"")</f>
        <v/>
      </c>
      <c r="M107" s="239" t="str">
        <f>IFERROR(VLOOKUP(M106,'P1'!$B:$AP,41,FALSE),"")</f>
        <v/>
      </c>
      <c r="N107" s="239" t="str">
        <f>IFERROR(VLOOKUP(N106,'P1'!$B:$AP,41,FALSE),"")</f>
        <v/>
      </c>
      <c r="O107" s="239" t="str">
        <f>IFERROR(VLOOKUP(O106,'P1'!$B:$AP,41,FALSE),"")</f>
        <v/>
      </c>
      <c r="P107" s="239" t="str">
        <f>IFERROR(VLOOKUP(P106,'P1'!$B:$AP,41,FALSE),"")</f>
        <v/>
      </c>
      <c r="Q107" s="239" t="str">
        <f>IFERROR(VLOOKUP(Q106,'P1'!$B:$AP,41,FALSE),"")</f>
        <v/>
      </c>
      <c r="R107" s="239" t="str">
        <f>IFERROR(VLOOKUP(R106,'P1'!$B:$AP,41,FALSE),"")</f>
        <v/>
      </c>
      <c r="S107" s="239" t="str">
        <f>IFERROR(VLOOKUP(S106,'P1'!$B:$AP,41,FALSE),"")</f>
        <v/>
      </c>
      <c r="T107" s="239" t="str">
        <f>IFERROR(VLOOKUP(T106,'P1'!$B:$AP,41,FALSE),"")</f>
        <v/>
      </c>
      <c r="U107" s="239" t="str">
        <f>IFERROR(VLOOKUP(U106,'P1'!$B:$AP,41,FALSE),"")</f>
        <v/>
      </c>
      <c r="V107" s="239" t="str">
        <f>IFERROR(VLOOKUP(V106,'P1'!$B:$AP,41,FALSE),"")</f>
        <v/>
      </c>
      <c r="W107" s="239" t="str">
        <f>IFERROR(VLOOKUP(W106,'P1'!$B:$AP,41,FALSE),"")</f>
        <v/>
      </c>
      <c r="X107" s="239" t="str">
        <f>IFERROR(VLOOKUP(X106,'P1'!$B:$AP,41,FALSE),"")</f>
        <v/>
      </c>
      <c r="Y107" s="239" t="str">
        <f>IFERROR(VLOOKUP(Y106,'P1'!$B:$AP,41,FALSE),"")</f>
        <v/>
      </c>
      <c r="Z107" s="239" t="str">
        <f>IFERROR(VLOOKUP(Z106,'P1'!$B:$AP,41,FALSE),"")</f>
        <v/>
      </c>
      <c r="AA107" s="239" t="str">
        <f>IFERROR(VLOOKUP(AA106,'P1'!$B:$AP,41,FALSE),"")</f>
        <v/>
      </c>
      <c r="AB107" s="239" t="str">
        <f>IFERROR(VLOOKUP(AB106,'P1'!$B:$AP,41,FALSE),"")</f>
        <v/>
      </c>
      <c r="AC107" s="239" t="str">
        <f>IFERROR(VLOOKUP(AC106,'P1'!$B:$AP,41,FALSE),"")</f>
        <v/>
      </c>
      <c r="AD107" s="239" t="str">
        <f>IFERROR(VLOOKUP(AD106,'P1'!$B:$AP,41,FALSE),"")</f>
        <v/>
      </c>
      <c r="AE107" s="239" t="str">
        <f>IFERROR(VLOOKUP(AE106,'P1'!$B:$AP,41,FALSE),"")</f>
        <v/>
      </c>
      <c r="AF107" s="239" t="str">
        <f>IFERROR(VLOOKUP(AF106,'P1'!$B:$AP,41,FALSE),"")</f>
        <v/>
      </c>
      <c r="AG107" s="239" t="str">
        <f>IFERROR(VLOOKUP(AG106,'P1'!$B:$AP,41,FALSE),"")</f>
        <v/>
      </c>
      <c r="AH107" s="239" t="str">
        <f>IFERROR(VLOOKUP(AH106,'P1'!$B:$AP,41,FALSE),"")</f>
        <v/>
      </c>
      <c r="AI107" s="239" t="str">
        <f>IFERROR(VLOOKUP(AI106,'P1'!$B:$AP,41,FALSE),"")</f>
        <v/>
      </c>
      <c r="AJ107" s="239" t="str">
        <f>IFERROR(VLOOKUP(AJ106,'P1'!$B:$AP,41,FALSE),"")</f>
        <v/>
      </c>
      <c r="AK107" s="239" t="str">
        <f>IFERROR(VLOOKUP(AK106,'P1'!$B:$AP,41,FALSE),"")</f>
        <v/>
      </c>
      <c r="AL107" s="239" t="str">
        <f>IFERROR(VLOOKUP(AL106,'P1'!$B:$AP,41,FALSE),"")</f>
        <v/>
      </c>
      <c r="AM107" s="239" t="str">
        <f>IFERROR(VLOOKUP(AM106,'P1'!$B:$AP,41,FALSE),"")</f>
        <v/>
      </c>
      <c r="AN107" s="588"/>
      <c r="AO107" s="564"/>
      <c r="AP107" s="592"/>
      <c r="AQ107" s="593"/>
      <c r="AR107" s="564"/>
      <c r="AS107" s="211"/>
      <c r="AT107" s="206"/>
      <c r="AU107" s="240" t="str">
        <f>IFERROR(IF($D106="□",ROUNDDOWN($AO106/$AK$7,1),ROUNDDOWN($AO106/$AK$9,1)),"")</f>
        <v/>
      </c>
      <c r="AV107" s="240" t="str">
        <f>IFERROR(IF($D106="□",ROUNDDOWN($AN106/$AO$7,1),ROUNDDOWN($AN106/$AO$9,1)),"")</f>
        <v/>
      </c>
      <c r="AX107" s="240" t="str">
        <f>IFERROR(IF($D106="□",(VLOOKUP(F106,'[8]ますた君 '!$C:$E,3,FALSE)/($AK$7*4)),(VLOOKUP(F106,'[8]ますた君 '!$C:$E,3,FALSE)/($AK$9*4))),"")</f>
        <v/>
      </c>
      <c r="AY107" s="240" t="str">
        <f>IFERROR(IF($D106="□",(VLOOKUP(F106,'[8]ますた君 '!$C:$E,3,FALSE)/$AO$7),(VLOOKUP(F106,'[8]ますた君 '!$C:$E,3,FALSE)/$AO$9)),"")</f>
        <v/>
      </c>
    </row>
    <row r="108" spans="1:51" ht="12" customHeight="1">
      <c r="A108" s="568"/>
      <c r="B108" s="571"/>
      <c r="C108" s="574"/>
      <c r="D108" s="577"/>
      <c r="E108" s="580"/>
      <c r="F108" s="585"/>
      <c r="G108" s="586"/>
      <c r="H108" s="241" t="s">
        <v>374</v>
      </c>
      <c r="I108" s="239" t="str">
        <f>IFERROR(VLOOKUP(I106,'P1'!$B:$AP,31,FALSE),"")</f>
        <v/>
      </c>
      <c r="J108" s="239" t="str">
        <f>IFERROR(VLOOKUP(J106,'P1'!$B:$AP,31,FALSE),"")</f>
        <v/>
      </c>
      <c r="K108" s="239" t="str">
        <f>IFERROR(VLOOKUP(K106,'P1'!$B:$AP,31,FALSE),"")</f>
        <v/>
      </c>
      <c r="L108" s="239" t="str">
        <f>IFERROR(VLOOKUP(L106,'P1'!$B:$AP,31,FALSE),"")</f>
        <v/>
      </c>
      <c r="M108" s="239" t="str">
        <f>IFERROR(VLOOKUP(M106,'P1'!$B:$AP,31,FALSE),"")</f>
        <v/>
      </c>
      <c r="N108" s="239" t="str">
        <f>IFERROR(VLOOKUP(N106,'P1'!$B:$AP,31,FALSE),"")</f>
        <v/>
      </c>
      <c r="O108" s="239" t="str">
        <f>IFERROR(VLOOKUP(O106,'P1'!$B:$AP,31,FALSE),"")</f>
        <v/>
      </c>
      <c r="P108" s="239" t="str">
        <f>IFERROR(VLOOKUP(P106,'P1'!$B:$AP,31,FALSE),"")</f>
        <v/>
      </c>
      <c r="Q108" s="239" t="str">
        <f>IFERROR(VLOOKUP(Q106,'P1'!$B:$AP,31,FALSE),"")</f>
        <v/>
      </c>
      <c r="R108" s="239" t="str">
        <f>IFERROR(VLOOKUP(R106,'P1'!$B:$AP,31,FALSE),"")</f>
        <v/>
      </c>
      <c r="S108" s="239" t="str">
        <f>IFERROR(VLOOKUP(S106,'P1'!$B:$AP,31,FALSE),"")</f>
        <v/>
      </c>
      <c r="T108" s="239" t="str">
        <f>IFERROR(VLOOKUP(T106,'P1'!$B:$AP,31,FALSE),"")</f>
        <v/>
      </c>
      <c r="U108" s="239" t="str">
        <f>IFERROR(VLOOKUP(U106,'P1'!$B:$AP,31,FALSE),"")</f>
        <v/>
      </c>
      <c r="V108" s="239" t="str">
        <f>IFERROR(VLOOKUP(V106,'P1'!$B:$AP,31,FALSE),"")</f>
        <v/>
      </c>
      <c r="W108" s="239" t="str">
        <f>IFERROR(VLOOKUP(W106,'P1'!$B:$AP,31,FALSE),"")</f>
        <v/>
      </c>
      <c r="X108" s="239" t="str">
        <f>IFERROR(VLOOKUP(X106,'P1'!$B:$AP,31,FALSE),"")</f>
        <v/>
      </c>
      <c r="Y108" s="239" t="str">
        <f>IFERROR(VLOOKUP(Y106,'P1'!$B:$AP,31,FALSE),"")</f>
        <v/>
      </c>
      <c r="Z108" s="239" t="str">
        <f>IFERROR(VLOOKUP(Z106,'P1'!$B:$AP,31,FALSE),"")</f>
        <v/>
      </c>
      <c r="AA108" s="239" t="str">
        <f>IFERROR(VLOOKUP(AA106,'P1'!$B:$AP,31,FALSE),"")</f>
        <v/>
      </c>
      <c r="AB108" s="239" t="str">
        <f>IFERROR(VLOOKUP(AB106,'P1'!$B:$AP,31,FALSE),"")</f>
        <v/>
      </c>
      <c r="AC108" s="239" t="str">
        <f>IFERROR(VLOOKUP(AC106,'P1'!$B:$AP,31,FALSE),"")</f>
        <v/>
      </c>
      <c r="AD108" s="239" t="str">
        <f>IFERROR(VLOOKUP(AD106,'P1'!$B:$AP,31,FALSE),"")</f>
        <v/>
      </c>
      <c r="AE108" s="239" t="str">
        <f>IFERROR(VLOOKUP(AE106,'P1'!$B:$AP,31,FALSE),"")</f>
        <v/>
      </c>
      <c r="AF108" s="239" t="str">
        <f>IFERROR(VLOOKUP(AF106,'P1'!$B:$AP,31,FALSE),"")</f>
        <v/>
      </c>
      <c r="AG108" s="239" t="str">
        <f>IFERROR(VLOOKUP(AG106,'P1'!$B:$AP,31,FALSE),"")</f>
        <v/>
      </c>
      <c r="AH108" s="239" t="str">
        <f>IFERROR(VLOOKUP(AH106,'P1'!$B:$AP,31,FALSE),"")</f>
        <v/>
      </c>
      <c r="AI108" s="239" t="str">
        <f>IFERROR(VLOOKUP(AI106,'P1'!$B:$AP,31,FALSE),"")</f>
        <v/>
      </c>
      <c r="AJ108" s="239" t="str">
        <f>IFERROR(VLOOKUP(AJ106,'P1'!$B:$AP,31,FALSE),"")</f>
        <v/>
      </c>
      <c r="AK108" s="239" t="str">
        <f>IFERROR(VLOOKUP(AK106,'P1'!$B:$AP,31,FALSE),"")</f>
        <v/>
      </c>
      <c r="AL108" s="239" t="str">
        <f>IFERROR(VLOOKUP(AL106,'P1'!$B:$AP,31,FALSE),"")</f>
        <v/>
      </c>
      <c r="AM108" s="239" t="str">
        <f>IFERROR(VLOOKUP(AM106,'P1'!$B:$AP,31,FALSE),"")</f>
        <v/>
      </c>
      <c r="AN108" s="589"/>
      <c r="AO108" s="565"/>
      <c r="AP108" s="594"/>
      <c r="AQ108" s="595"/>
      <c r="AR108" s="565"/>
      <c r="AU108" s="242"/>
      <c r="AV108" s="242"/>
      <c r="AX108" s="242"/>
      <c r="AY108" s="242"/>
    </row>
    <row r="109" spans="1:51" ht="12" customHeight="1">
      <c r="A109" s="566">
        <v>30</v>
      </c>
      <c r="B109" s="569"/>
      <c r="C109" s="572"/>
      <c r="D109" s="575" t="s">
        <v>243</v>
      </c>
      <c r="E109" s="578"/>
      <c r="F109" s="581"/>
      <c r="G109" s="582"/>
      <c r="H109" s="236" t="s">
        <v>368</v>
      </c>
      <c r="I109" s="483"/>
      <c r="J109" s="483"/>
      <c r="K109" s="483"/>
      <c r="L109" s="483"/>
      <c r="M109" s="483"/>
      <c r="N109" s="483"/>
      <c r="O109" s="483"/>
      <c r="P109" s="483"/>
      <c r="Q109" s="483"/>
      <c r="R109" s="483"/>
      <c r="S109" s="483"/>
      <c r="T109" s="483"/>
      <c r="U109" s="483"/>
      <c r="V109" s="483"/>
      <c r="W109" s="483"/>
      <c r="X109" s="483"/>
      <c r="Y109" s="483"/>
      <c r="Z109" s="483"/>
      <c r="AA109" s="483"/>
      <c r="AB109" s="483"/>
      <c r="AC109" s="483"/>
      <c r="AD109" s="483"/>
      <c r="AE109" s="483"/>
      <c r="AF109" s="483"/>
      <c r="AG109" s="483"/>
      <c r="AH109" s="483"/>
      <c r="AI109" s="483"/>
      <c r="AJ109" s="483"/>
      <c r="AK109" s="483"/>
      <c r="AL109" s="483"/>
      <c r="AM109" s="483"/>
      <c r="AN109" s="587">
        <f>+SUM(I110:AM111)</f>
        <v>0</v>
      </c>
      <c r="AO109" s="563">
        <f>IF($AN$4="４週",AN109/4,AN109/(DAY(EOMONTH($I$20,0))/7))</f>
        <v>0</v>
      </c>
      <c r="AP109" s="590"/>
      <c r="AQ109" s="591"/>
      <c r="AR109" s="563" t="str">
        <f>IF(AN98="４週",AU110,AV110)</f>
        <v/>
      </c>
      <c r="AU109" s="237" t="s">
        <v>369</v>
      </c>
      <c r="AV109" s="237" t="s">
        <v>370</v>
      </c>
      <c r="AX109" s="237" t="s">
        <v>371</v>
      </c>
      <c r="AY109" s="237" t="s">
        <v>372</v>
      </c>
    </row>
    <row r="110" spans="1:51" ht="12" customHeight="1">
      <c r="A110" s="567"/>
      <c r="B110" s="570"/>
      <c r="C110" s="573"/>
      <c r="D110" s="576"/>
      <c r="E110" s="579"/>
      <c r="F110" s="583"/>
      <c r="G110" s="584"/>
      <c r="H110" s="238" t="s">
        <v>373</v>
      </c>
      <c r="I110" s="239" t="str">
        <f>IFERROR(VLOOKUP(I109,'P1'!$B:$AP,41,FALSE),"")</f>
        <v/>
      </c>
      <c r="J110" s="239" t="str">
        <f>IFERROR(VLOOKUP(J109,'P1'!$B:$AP,41,FALSE),"")</f>
        <v/>
      </c>
      <c r="K110" s="239" t="str">
        <f>IFERROR(VLOOKUP(K109,'P1'!$B:$AP,41,FALSE),"")</f>
        <v/>
      </c>
      <c r="L110" s="239" t="str">
        <f>IFERROR(VLOOKUP(L109,'P1'!$B:$AP,41,FALSE),"")</f>
        <v/>
      </c>
      <c r="M110" s="239" t="str">
        <f>IFERROR(VLOOKUP(M109,'P1'!$B:$AP,41,FALSE),"")</f>
        <v/>
      </c>
      <c r="N110" s="239" t="str">
        <f>IFERROR(VLOOKUP(N109,'P1'!$B:$AP,41,FALSE),"")</f>
        <v/>
      </c>
      <c r="O110" s="239" t="str">
        <f>IFERROR(VLOOKUP(O109,'P1'!$B:$AP,41,FALSE),"")</f>
        <v/>
      </c>
      <c r="P110" s="239" t="str">
        <f>IFERROR(VLOOKUP(P109,'P1'!$B:$AP,41,FALSE),"")</f>
        <v/>
      </c>
      <c r="Q110" s="239" t="str">
        <f>IFERROR(VLOOKUP(Q109,'P1'!$B:$AP,41,FALSE),"")</f>
        <v/>
      </c>
      <c r="R110" s="239" t="str">
        <f>IFERROR(VLOOKUP(R109,'P1'!$B:$AP,41,FALSE),"")</f>
        <v/>
      </c>
      <c r="S110" s="239" t="str">
        <f>IFERROR(VLOOKUP(S109,'P1'!$B:$AP,41,FALSE),"")</f>
        <v/>
      </c>
      <c r="T110" s="239" t="str">
        <f>IFERROR(VLOOKUP(T109,'P1'!$B:$AP,41,FALSE),"")</f>
        <v/>
      </c>
      <c r="U110" s="239" t="str">
        <f>IFERROR(VLOOKUP(U109,'P1'!$B:$AP,41,FALSE),"")</f>
        <v/>
      </c>
      <c r="V110" s="239" t="str">
        <f>IFERROR(VLOOKUP(V109,'P1'!$B:$AP,41,FALSE),"")</f>
        <v/>
      </c>
      <c r="W110" s="239" t="str">
        <f>IFERROR(VLOOKUP(W109,'P1'!$B:$AP,41,FALSE),"")</f>
        <v/>
      </c>
      <c r="X110" s="239" t="str">
        <f>IFERROR(VLOOKUP(X109,'P1'!$B:$AP,41,FALSE),"")</f>
        <v/>
      </c>
      <c r="Y110" s="239" t="str">
        <f>IFERROR(VLOOKUP(Y109,'P1'!$B:$AP,41,FALSE),"")</f>
        <v/>
      </c>
      <c r="Z110" s="239" t="str">
        <f>IFERROR(VLOOKUP(Z109,'P1'!$B:$AP,41,FALSE),"")</f>
        <v/>
      </c>
      <c r="AA110" s="239" t="str">
        <f>IFERROR(VLOOKUP(AA109,'P1'!$B:$AP,41,FALSE),"")</f>
        <v/>
      </c>
      <c r="AB110" s="239" t="str">
        <f>IFERROR(VLOOKUP(AB109,'P1'!$B:$AP,41,FALSE),"")</f>
        <v/>
      </c>
      <c r="AC110" s="239" t="str">
        <f>IFERROR(VLOOKUP(AC109,'P1'!$B:$AP,41,FALSE),"")</f>
        <v/>
      </c>
      <c r="AD110" s="239" t="str">
        <f>IFERROR(VLOOKUP(AD109,'P1'!$B:$AP,41,FALSE),"")</f>
        <v/>
      </c>
      <c r="AE110" s="239" t="str">
        <f>IFERROR(VLOOKUP(AE109,'P1'!$B:$AP,41,FALSE),"")</f>
        <v/>
      </c>
      <c r="AF110" s="239" t="str">
        <f>IFERROR(VLOOKUP(AF109,'P1'!$B:$AP,41,FALSE),"")</f>
        <v/>
      </c>
      <c r="AG110" s="239" t="str">
        <f>IFERROR(VLOOKUP(AG109,'P1'!$B:$AP,41,FALSE),"")</f>
        <v/>
      </c>
      <c r="AH110" s="239" t="str">
        <f>IFERROR(VLOOKUP(AH109,'P1'!$B:$AP,41,FALSE),"")</f>
        <v/>
      </c>
      <c r="AI110" s="239" t="str">
        <f>IFERROR(VLOOKUP(AI109,'P1'!$B:$AP,41,FALSE),"")</f>
        <v/>
      </c>
      <c r="AJ110" s="239" t="str">
        <f>IFERROR(VLOOKUP(AJ109,'P1'!$B:$AP,41,FALSE),"")</f>
        <v/>
      </c>
      <c r="AK110" s="239" t="str">
        <f>IFERROR(VLOOKUP(AK109,'P1'!$B:$AP,41,FALSE),"")</f>
        <v/>
      </c>
      <c r="AL110" s="239" t="str">
        <f>IFERROR(VLOOKUP(AL109,'P1'!$B:$AP,41,FALSE),"")</f>
        <v/>
      </c>
      <c r="AM110" s="239" t="str">
        <f>IFERROR(VLOOKUP(AM109,'P1'!$B:$AP,41,FALSE),"")</f>
        <v/>
      </c>
      <c r="AN110" s="588"/>
      <c r="AO110" s="564"/>
      <c r="AP110" s="592"/>
      <c r="AQ110" s="593"/>
      <c r="AR110" s="564"/>
      <c r="AU110" s="240" t="str">
        <f>IFERROR(IF($D109="□",ROUNDDOWN($AO109/$AK$7,1),ROUNDDOWN($AO109/$AK$9,1)),"")</f>
        <v/>
      </c>
      <c r="AV110" s="240" t="str">
        <f>IFERROR(IF($D109="□",ROUNDDOWN($AN109/$AO$7,1),ROUNDDOWN($AN109/$AO$9,1)),"")</f>
        <v/>
      </c>
      <c r="AX110" s="240" t="str">
        <f>IFERROR(IF($D109="□",(VLOOKUP(F109,'[8]ますた君 '!$C:$E,3,FALSE)/($AK$7*4)),(VLOOKUP(F109,'[8]ますた君 '!$C:$E,3,FALSE)/($AK$9*4))),"")</f>
        <v/>
      </c>
      <c r="AY110" s="240" t="str">
        <f>IFERROR(IF($D109="□",(VLOOKUP(F109,'[8]ますた君 '!$C:$E,3,FALSE)/$AO$7),(VLOOKUP(F109,'[8]ますた君 '!$C:$E,3,FALSE)/$AO$9)),"")</f>
        <v/>
      </c>
    </row>
    <row r="111" spans="1:51" ht="12" customHeight="1">
      <c r="A111" s="568"/>
      <c r="B111" s="571"/>
      <c r="C111" s="574"/>
      <c r="D111" s="577"/>
      <c r="E111" s="580"/>
      <c r="F111" s="585"/>
      <c r="G111" s="586"/>
      <c r="H111" s="241" t="s">
        <v>374</v>
      </c>
      <c r="I111" s="239" t="str">
        <f>IFERROR(VLOOKUP(I109,'P1'!$B:$AP,31,FALSE),"")</f>
        <v/>
      </c>
      <c r="J111" s="239" t="str">
        <f>IFERROR(VLOOKUP(J109,'P1'!$B:$AP,31,FALSE),"")</f>
        <v/>
      </c>
      <c r="K111" s="239" t="str">
        <f>IFERROR(VLOOKUP(K109,'P1'!$B:$AP,31,FALSE),"")</f>
        <v/>
      </c>
      <c r="L111" s="239" t="str">
        <f>IFERROR(VLOOKUP(L109,'P1'!$B:$AP,31,FALSE),"")</f>
        <v/>
      </c>
      <c r="M111" s="239" t="str">
        <f>IFERROR(VLOOKUP(M109,'P1'!$B:$AP,31,FALSE),"")</f>
        <v/>
      </c>
      <c r="N111" s="239" t="str">
        <f>IFERROR(VLOOKUP(N109,'P1'!$B:$AP,31,FALSE),"")</f>
        <v/>
      </c>
      <c r="O111" s="239" t="str">
        <f>IFERROR(VLOOKUP(O109,'P1'!$B:$AP,31,FALSE),"")</f>
        <v/>
      </c>
      <c r="P111" s="239" t="str">
        <f>IFERROR(VLOOKUP(P109,'P1'!$B:$AP,31,FALSE),"")</f>
        <v/>
      </c>
      <c r="Q111" s="239" t="str">
        <f>IFERROR(VLOOKUP(Q109,'P1'!$B:$AP,31,FALSE),"")</f>
        <v/>
      </c>
      <c r="R111" s="239" t="str">
        <f>IFERROR(VLOOKUP(R109,'P1'!$B:$AP,31,FALSE),"")</f>
        <v/>
      </c>
      <c r="S111" s="239" t="str">
        <f>IFERROR(VLOOKUP(S109,'P1'!$B:$AP,31,FALSE),"")</f>
        <v/>
      </c>
      <c r="T111" s="239" t="str">
        <f>IFERROR(VLOOKUP(T109,'P1'!$B:$AP,31,FALSE),"")</f>
        <v/>
      </c>
      <c r="U111" s="239" t="str">
        <f>IFERROR(VLOOKUP(U109,'P1'!$B:$AP,31,FALSE),"")</f>
        <v/>
      </c>
      <c r="V111" s="239" t="str">
        <f>IFERROR(VLOOKUP(V109,'P1'!$B:$AP,31,FALSE),"")</f>
        <v/>
      </c>
      <c r="W111" s="239" t="str">
        <f>IFERROR(VLOOKUP(W109,'P1'!$B:$AP,31,FALSE),"")</f>
        <v/>
      </c>
      <c r="X111" s="239" t="str">
        <f>IFERROR(VLOOKUP(X109,'P1'!$B:$AP,31,FALSE),"")</f>
        <v/>
      </c>
      <c r="Y111" s="239" t="str">
        <f>IFERROR(VLOOKUP(Y109,'P1'!$B:$AP,31,FALSE),"")</f>
        <v/>
      </c>
      <c r="Z111" s="239" t="str">
        <f>IFERROR(VLOOKUP(Z109,'P1'!$B:$AP,31,FALSE),"")</f>
        <v/>
      </c>
      <c r="AA111" s="239" t="str">
        <f>IFERROR(VLOOKUP(AA109,'P1'!$B:$AP,31,FALSE),"")</f>
        <v/>
      </c>
      <c r="AB111" s="239" t="str">
        <f>IFERROR(VLOOKUP(AB109,'P1'!$B:$AP,31,FALSE),"")</f>
        <v/>
      </c>
      <c r="AC111" s="239" t="str">
        <f>IFERROR(VLOOKUP(AC109,'P1'!$B:$AP,31,FALSE),"")</f>
        <v/>
      </c>
      <c r="AD111" s="239" t="str">
        <f>IFERROR(VLOOKUP(AD109,'P1'!$B:$AP,31,FALSE),"")</f>
        <v/>
      </c>
      <c r="AE111" s="239" t="str">
        <f>IFERROR(VLOOKUP(AE109,'P1'!$B:$AP,31,FALSE),"")</f>
        <v/>
      </c>
      <c r="AF111" s="239" t="str">
        <f>IFERROR(VLOOKUP(AF109,'P1'!$B:$AP,31,FALSE),"")</f>
        <v/>
      </c>
      <c r="AG111" s="239" t="str">
        <f>IFERROR(VLOOKUP(AG109,'P1'!$B:$AP,31,FALSE),"")</f>
        <v/>
      </c>
      <c r="AH111" s="239" t="str">
        <f>IFERROR(VLOOKUP(AH109,'P1'!$B:$AP,31,FALSE),"")</f>
        <v/>
      </c>
      <c r="AI111" s="239" t="str">
        <f>IFERROR(VLOOKUP(AI109,'P1'!$B:$AP,31,FALSE),"")</f>
        <v/>
      </c>
      <c r="AJ111" s="239" t="str">
        <f>IFERROR(VLOOKUP(AJ109,'P1'!$B:$AP,31,FALSE),"")</f>
        <v/>
      </c>
      <c r="AK111" s="239" t="str">
        <f>IFERROR(VLOOKUP(AK109,'P1'!$B:$AP,31,FALSE),"")</f>
        <v/>
      </c>
      <c r="AL111" s="239" t="str">
        <f>IFERROR(VLOOKUP(AL109,'P1'!$B:$AP,31,FALSE),"")</f>
        <v/>
      </c>
      <c r="AM111" s="239" t="str">
        <f>IFERROR(VLOOKUP(AM109,'P1'!$B:$AP,31,FALSE),"")</f>
        <v/>
      </c>
      <c r="AN111" s="589"/>
      <c r="AO111" s="565"/>
      <c r="AP111" s="594"/>
      <c r="AQ111" s="595"/>
      <c r="AR111" s="565"/>
      <c r="AU111" s="242"/>
      <c r="AV111" s="242"/>
      <c r="AX111" s="242"/>
      <c r="AY111" s="242"/>
    </row>
    <row r="112" spans="1:51" ht="12" customHeight="1">
      <c r="A112" s="566">
        <v>31</v>
      </c>
      <c r="B112" s="569"/>
      <c r="C112" s="572"/>
      <c r="D112" s="575" t="s">
        <v>243</v>
      </c>
      <c r="E112" s="578"/>
      <c r="F112" s="581"/>
      <c r="G112" s="582"/>
      <c r="H112" s="236" t="s">
        <v>368</v>
      </c>
      <c r="I112" s="483"/>
      <c r="J112" s="483"/>
      <c r="K112" s="483"/>
      <c r="L112" s="483"/>
      <c r="M112" s="483"/>
      <c r="N112" s="483"/>
      <c r="O112" s="483"/>
      <c r="P112" s="483"/>
      <c r="Q112" s="483"/>
      <c r="R112" s="483"/>
      <c r="S112" s="483"/>
      <c r="T112" s="483"/>
      <c r="U112" s="483"/>
      <c r="V112" s="483"/>
      <c r="W112" s="483"/>
      <c r="X112" s="483"/>
      <c r="Y112" s="483"/>
      <c r="Z112" s="483"/>
      <c r="AA112" s="483"/>
      <c r="AB112" s="483"/>
      <c r="AC112" s="483"/>
      <c r="AD112" s="483"/>
      <c r="AE112" s="483"/>
      <c r="AF112" s="483"/>
      <c r="AG112" s="483"/>
      <c r="AH112" s="483"/>
      <c r="AI112" s="483"/>
      <c r="AJ112" s="483"/>
      <c r="AK112" s="483"/>
      <c r="AL112" s="483"/>
      <c r="AM112" s="483"/>
      <c r="AN112" s="587">
        <f>+SUM(I113:AM114)</f>
        <v>0</v>
      </c>
      <c r="AO112" s="563">
        <f>IF($AN$4="４週",AN112/4,AN112/(DAY(EOMONTH($I$20,0))/7))</f>
        <v>0</v>
      </c>
      <c r="AP112" s="590"/>
      <c r="AQ112" s="591"/>
      <c r="AR112" s="563" t="str">
        <f>IF(AN101="４週",AU113,AV113)</f>
        <v/>
      </c>
      <c r="AU112" s="237" t="s">
        <v>369</v>
      </c>
      <c r="AV112" s="237" t="s">
        <v>370</v>
      </c>
      <c r="AX112" s="237" t="s">
        <v>371</v>
      </c>
      <c r="AY112" s="237" t="s">
        <v>372</v>
      </c>
    </row>
    <row r="113" spans="1:51" ht="12" customHeight="1">
      <c r="A113" s="567"/>
      <c r="B113" s="570"/>
      <c r="C113" s="573"/>
      <c r="D113" s="576"/>
      <c r="E113" s="579"/>
      <c r="F113" s="583"/>
      <c r="G113" s="584"/>
      <c r="H113" s="238" t="s">
        <v>373</v>
      </c>
      <c r="I113" s="239" t="str">
        <f>IFERROR(VLOOKUP(I112,'P1'!$B:$AP,41,FALSE),"")</f>
        <v/>
      </c>
      <c r="J113" s="239" t="str">
        <f>IFERROR(VLOOKUP(J112,'P1'!$B:$AP,41,FALSE),"")</f>
        <v/>
      </c>
      <c r="K113" s="239" t="str">
        <f>IFERROR(VLOOKUP(K112,'P1'!$B:$AP,41,FALSE),"")</f>
        <v/>
      </c>
      <c r="L113" s="239" t="str">
        <f>IFERROR(VLOOKUP(L112,'P1'!$B:$AP,41,FALSE),"")</f>
        <v/>
      </c>
      <c r="M113" s="239" t="str">
        <f>IFERROR(VLOOKUP(M112,'P1'!$B:$AP,41,FALSE),"")</f>
        <v/>
      </c>
      <c r="N113" s="239" t="str">
        <f>IFERROR(VLOOKUP(N112,'P1'!$B:$AP,41,FALSE),"")</f>
        <v/>
      </c>
      <c r="O113" s="239" t="str">
        <f>IFERROR(VLOOKUP(O112,'P1'!$B:$AP,41,FALSE),"")</f>
        <v/>
      </c>
      <c r="P113" s="239" t="str">
        <f>IFERROR(VLOOKUP(P112,'P1'!$B:$AP,41,FALSE),"")</f>
        <v/>
      </c>
      <c r="Q113" s="239" t="str">
        <f>IFERROR(VLOOKUP(Q112,'P1'!$B:$AP,41,FALSE),"")</f>
        <v/>
      </c>
      <c r="R113" s="239" t="str">
        <f>IFERROR(VLOOKUP(R112,'P1'!$B:$AP,41,FALSE),"")</f>
        <v/>
      </c>
      <c r="S113" s="239" t="str">
        <f>IFERROR(VLOOKUP(S112,'P1'!$B:$AP,41,FALSE),"")</f>
        <v/>
      </c>
      <c r="T113" s="239" t="str">
        <f>IFERROR(VLOOKUP(T112,'P1'!$B:$AP,41,FALSE),"")</f>
        <v/>
      </c>
      <c r="U113" s="239" t="str">
        <f>IFERROR(VLOOKUP(U112,'P1'!$B:$AP,41,FALSE),"")</f>
        <v/>
      </c>
      <c r="V113" s="239" t="str">
        <f>IFERROR(VLOOKUP(V112,'P1'!$B:$AP,41,FALSE),"")</f>
        <v/>
      </c>
      <c r="W113" s="239" t="str">
        <f>IFERROR(VLOOKUP(W112,'P1'!$B:$AP,41,FALSE),"")</f>
        <v/>
      </c>
      <c r="X113" s="239" t="str">
        <f>IFERROR(VLOOKUP(X112,'P1'!$B:$AP,41,FALSE),"")</f>
        <v/>
      </c>
      <c r="Y113" s="239" t="str">
        <f>IFERROR(VLOOKUP(Y112,'P1'!$B:$AP,41,FALSE),"")</f>
        <v/>
      </c>
      <c r="Z113" s="239" t="str">
        <f>IFERROR(VLOOKUP(Z112,'P1'!$B:$AP,41,FALSE),"")</f>
        <v/>
      </c>
      <c r="AA113" s="239" t="str">
        <f>IFERROR(VLOOKUP(AA112,'P1'!$B:$AP,41,FALSE),"")</f>
        <v/>
      </c>
      <c r="AB113" s="239" t="str">
        <f>IFERROR(VLOOKUP(AB112,'P1'!$B:$AP,41,FALSE),"")</f>
        <v/>
      </c>
      <c r="AC113" s="239" t="str">
        <f>IFERROR(VLOOKUP(AC112,'P1'!$B:$AP,41,FALSE),"")</f>
        <v/>
      </c>
      <c r="AD113" s="239" t="str">
        <f>IFERROR(VLOOKUP(AD112,'P1'!$B:$AP,41,FALSE),"")</f>
        <v/>
      </c>
      <c r="AE113" s="239" t="str">
        <f>IFERROR(VLOOKUP(AE112,'P1'!$B:$AP,41,FALSE),"")</f>
        <v/>
      </c>
      <c r="AF113" s="239" t="str">
        <f>IFERROR(VLOOKUP(AF112,'P1'!$B:$AP,41,FALSE),"")</f>
        <v/>
      </c>
      <c r="AG113" s="239" t="str">
        <f>IFERROR(VLOOKUP(AG112,'P1'!$B:$AP,41,FALSE),"")</f>
        <v/>
      </c>
      <c r="AH113" s="239" t="str">
        <f>IFERROR(VLOOKUP(AH112,'P1'!$B:$AP,41,FALSE),"")</f>
        <v/>
      </c>
      <c r="AI113" s="239" t="str">
        <f>IFERROR(VLOOKUP(AI112,'P1'!$B:$AP,41,FALSE),"")</f>
        <v/>
      </c>
      <c r="AJ113" s="239" t="str">
        <f>IFERROR(VLOOKUP(AJ112,'P1'!$B:$AP,41,FALSE),"")</f>
        <v/>
      </c>
      <c r="AK113" s="239" t="str">
        <f>IFERROR(VLOOKUP(AK112,'P1'!$B:$AP,41,FALSE),"")</f>
        <v/>
      </c>
      <c r="AL113" s="239" t="str">
        <f>IFERROR(VLOOKUP(AL112,'P1'!$B:$AP,41,FALSE),"")</f>
        <v/>
      </c>
      <c r="AM113" s="239" t="str">
        <f>IFERROR(VLOOKUP(AM112,'P1'!$B:$AP,41,FALSE),"")</f>
        <v/>
      </c>
      <c r="AN113" s="588"/>
      <c r="AO113" s="564"/>
      <c r="AP113" s="592"/>
      <c r="AQ113" s="593"/>
      <c r="AR113" s="564"/>
      <c r="AU113" s="240" t="str">
        <f>IFERROR(IF($D112="□",ROUNDDOWN($AO112/$AK$7,1),ROUNDDOWN($AO112/$AK$9,1)),"")</f>
        <v/>
      </c>
      <c r="AV113" s="240" t="str">
        <f>IFERROR(IF($D112="□",ROUNDDOWN($AN112/$AO$7,1),ROUNDDOWN($AN112/$AO$9,1)),"")</f>
        <v/>
      </c>
      <c r="AX113" s="240" t="str">
        <f>IFERROR(IF($D112="□",(VLOOKUP(F112,'[8]ますた君 '!$C:$E,3,FALSE)/($AK$7*4)),(VLOOKUP(F112,'[8]ますた君 '!$C:$E,3,FALSE)/($AK$9*4))),"")</f>
        <v/>
      </c>
      <c r="AY113" s="240" t="str">
        <f>IFERROR(IF($D112="□",(VLOOKUP(F112,'[8]ますた君 '!$C:$E,3,FALSE)/$AO$7),(VLOOKUP(F112,'[8]ますた君 '!$C:$E,3,FALSE)/$AO$9)),"")</f>
        <v/>
      </c>
    </row>
    <row r="114" spans="1:51" ht="12" customHeight="1">
      <c r="A114" s="568"/>
      <c r="B114" s="571"/>
      <c r="C114" s="574"/>
      <c r="D114" s="577"/>
      <c r="E114" s="580"/>
      <c r="F114" s="585"/>
      <c r="G114" s="586"/>
      <c r="H114" s="241" t="s">
        <v>374</v>
      </c>
      <c r="I114" s="239" t="str">
        <f>IFERROR(VLOOKUP(I112,'P1'!$B:$AP,31,FALSE),"")</f>
        <v/>
      </c>
      <c r="J114" s="239" t="str">
        <f>IFERROR(VLOOKUP(J112,'P1'!$B:$AP,31,FALSE),"")</f>
        <v/>
      </c>
      <c r="K114" s="239" t="str">
        <f>IFERROR(VLOOKUP(K112,'P1'!$B:$AP,31,FALSE),"")</f>
        <v/>
      </c>
      <c r="L114" s="239" t="str">
        <f>IFERROR(VLOOKUP(L112,'P1'!$B:$AP,31,FALSE),"")</f>
        <v/>
      </c>
      <c r="M114" s="239" t="str">
        <f>IFERROR(VLOOKUP(M112,'P1'!$B:$AP,31,FALSE),"")</f>
        <v/>
      </c>
      <c r="N114" s="239" t="str">
        <f>IFERROR(VLOOKUP(N112,'P1'!$B:$AP,31,FALSE),"")</f>
        <v/>
      </c>
      <c r="O114" s="239" t="str">
        <f>IFERROR(VLOOKUP(O112,'P1'!$B:$AP,31,FALSE),"")</f>
        <v/>
      </c>
      <c r="P114" s="239" t="str">
        <f>IFERROR(VLOOKUP(P112,'P1'!$B:$AP,31,FALSE),"")</f>
        <v/>
      </c>
      <c r="Q114" s="239" t="str">
        <f>IFERROR(VLOOKUP(Q112,'P1'!$B:$AP,31,FALSE),"")</f>
        <v/>
      </c>
      <c r="R114" s="239" t="str">
        <f>IFERROR(VLOOKUP(R112,'P1'!$B:$AP,31,FALSE),"")</f>
        <v/>
      </c>
      <c r="S114" s="239" t="str">
        <f>IFERROR(VLOOKUP(S112,'P1'!$B:$AP,31,FALSE),"")</f>
        <v/>
      </c>
      <c r="T114" s="239" t="str">
        <f>IFERROR(VLOOKUP(T112,'P1'!$B:$AP,31,FALSE),"")</f>
        <v/>
      </c>
      <c r="U114" s="239" t="str">
        <f>IFERROR(VLOOKUP(U112,'P1'!$B:$AP,31,FALSE),"")</f>
        <v/>
      </c>
      <c r="V114" s="239" t="str">
        <f>IFERROR(VLOOKUP(V112,'P1'!$B:$AP,31,FALSE),"")</f>
        <v/>
      </c>
      <c r="W114" s="239" t="str">
        <f>IFERROR(VLOOKUP(W112,'P1'!$B:$AP,31,FALSE),"")</f>
        <v/>
      </c>
      <c r="X114" s="239" t="str">
        <f>IFERROR(VLOOKUP(X112,'P1'!$B:$AP,31,FALSE),"")</f>
        <v/>
      </c>
      <c r="Y114" s="239" t="str">
        <f>IFERROR(VLOOKUP(Y112,'P1'!$B:$AP,31,FALSE),"")</f>
        <v/>
      </c>
      <c r="Z114" s="239" t="str">
        <f>IFERROR(VLOOKUP(Z112,'P1'!$B:$AP,31,FALSE),"")</f>
        <v/>
      </c>
      <c r="AA114" s="239" t="str">
        <f>IFERROR(VLOOKUP(AA112,'P1'!$B:$AP,31,FALSE),"")</f>
        <v/>
      </c>
      <c r="AB114" s="239" t="str">
        <f>IFERROR(VLOOKUP(AB112,'P1'!$B:$AP,31,FALSE),"")</f>
        <v/>
      </c>
      <c r="AC114" s="239" t="str">
        <f>IFERROR(VLOOKUP(AC112,'P1'!$B:$AP,31,FALSE),"")</f>
        <v/>
      </c>
      <c r="AD114" s="239" t="str">
        <f>IFERROR(VLOOKUP(AD112,'P1'!$B:$AP,31,FALSE),"")</f>
        <v/>
      </c>
      <c r="AE114" s="239" t="str">
        <f>IFERROR(VLOOKUP(AE112,'P1'!$B:$AP,31,FALSE),"")</f>
        <v/>
      </c>
      <c r="AF114" s="239" t="str">
        <f>IFERROR(VLOOKUP(AF112,'P1'!$B:$AP,31,FALSE),"")</f>
        <v/>
      </c>
      <c r="AG114" s="239" t="str">
        <f>IFERROR(VLOOKUP(AG112,'P1'!$B:$AP,31,FALSE),"")</f>
        <v/>
      </c>
      <c r="AH114" s="239" t="str">
        <f>IFERROR(VLOOKUP(AH112,'P1'!$B:$AP,31,FALSE),"")</f>
        <v/>
      </c>
      <c r="AI114" s="239" t="str">
        <f>IFERROR(VLOOKUP(AI112,'P1'!$B:$AP,31,FALSE),"")</f>
        <v/>
      </c>
      <c r="AJ114" s="239" t="str">
        <f>IFERROR(VLOOKUP(AJ112,'P1'!$B:$AP,31,FALSE),"")</f>
        <v/>
      </c>
      <c r="AK114" s="239" t="str">
        <f>IFERROR(VLOOKUP(AK112,'P1'!$B:$AP,31,FALSE),"")</f>
        <v/>
      </c>
      <c r="AL114" s="239" t="str">
        <f>IFERROR(VLOOKUP(AL112,'P1'!$B:$AP,31,FALSE),"")</f>
        <v/>
      </c>
      <c r="AM114" s="239" t="str">
        <f>IFERROR(VLOOKUP(AM112,'P1'!$B:$AP,31,FALSE),"")</f>
        <v/>
      </c>
      <c r="AN114" s="589"/>
      <c r="AO114" s="565"/>
      <c r="AP114" s="594"/>
      <c r="AQ114" s="595"/>
      <c r="AR114" s="565"/>
      <c r="AU114" s="242"/>
      <c r="AV114" s="242"/>
      <c r="AX114" s="242"/>
      <c r="AY114" s="242"/>
    </row>
    <row r="115" spans="1:51" ht="12" customHeight="1">
      <c r="A115" s="566">
        <v>32</v>
      </c>
      <c r="B115" s="569"/>
      <c r="C115" s="572"/>
      <c r="D115" s="575" t="s">
        <v>243</v>
      </c>
      <c r="E115" s="578"/>
      <c r="F115" s="581"/>
      <c r="G115" s="582"/>
      <c r="H115" s="236" t="s">
        <v>368</v>
      </c>
      <c r="I115" s="483"/>
      <c r="J115" s="483"/>
      <c r="K115" s="483"/>
      <c r="L115" s="483"/>
      <c r="M115" s="483"/>
      <c r="N115" s="483"/>
      <c r="O115" s="483"/>
      <c r="P115" s="483"/>
      <c r="Q115" s="483"/>
      <c r="R115" s="483"/>
      <c r="S115" s="483"/>
      <c r="T115" s="483"/>
      <c r="U115" s="483"/>
      <c r="V115" s="483"/>
      <c r="W115" s="483"/>
      <c r="X115" s="483"/>
      <c r="Y115" s="483"/>
      <c r="Z115" s="483"/>
      <c r="AA115" s="483"/>
      <c r="AB115" s="483"/>
      <c r="AC115" s="483"/>
      <c r="AD115" s="483"/>
      <c r="AE115" s="483"/>
      <c r="AF115" s="483"/>
      <c r="AG115" s="483"/>
      <c r="AH115" s="483"/>
      <c r="AI115" s="483"/>
      <c r="AJ115" s="483"/>
      <c r="AK115" s="483"/>
      <c r="AL115" s="483"/>
      <c r="AM115" s="483"/>
      <c r="AN115" s="587">
        <f>+SUM(I116:AM117)</f>
        <v>0</v>
      </c>
      <c r="AO115" s="563">
        <f>IF($AN$4="４週",AN115/4,AN115/(DAY(EOMONTH($I$20,0))/7))</f>
        <v>0</v>
      </c>
      <c r="AP115" s="590"/>
      <c r="AQ115" s="591"/>
      <c r="AR115" s="563" t="str">
        <f>IF(AN104="４週",AU116,AV116)</f>
        <v/>
      </c>
      <c r="AU115" s="237" t="s">
        <v>369</v>
      </c>
      <c r="AV115" s="237" t="s">
        <v>370</v>
      </c>
      <c r="AX115" s="237" t="s">
        <v>371</v>
      </c>
      <c r="AY115" s="237" t="s">
        <v>372</v>
      </c>
    </row>
    <row r="116" spans="1:51" ht="12" customHeight="1">
      <c r="A116" s="567"/>
      <c r="B116" s="570"/>
      <c r="C116" s="573"/>
      <c r="D116" s="576"/>
      <c r="E116" s="579"/>
      <c r="F116" s="583"/>
      <c r="G116" s="584"/>
      <c r="H116" s="238" t="s">
        <v>373</v>
      </c>
      <c r="I116" s="239" t="str">
        <f>IFERROR(VLOOKUP(I115,'P1'!$B:$AP,41,FALSE),"")</f>
        <v/>
      </c>
      <c r="J116" s="239" t="str">
        <f>IFERROR(VLOOKUP(J115,'P1'!$B:$AP,41,FALSE),"")</f>
        <v/>
      </c>
      <c r="K116" s="239" t="str">
        <f>IFERROR(VLOOKUP(K115,'P1'!$B:$AP,41,FALSE),"")</f>
        <v/>
      </c>
      <c r="L116" s="239" t="str">
        <f>IFERROR(VLOOKUP(L115,'P1'!$B:$AP,41,FALSE),"")</f>
        <v/>
      </c>
      <c r="M116" s="239" t="str">
        <f>IFERROR(VLOOKUP(M115,'P1'!$B:$AP,41,FALSE),"")</f>
        <v/>
      </c>
      <c r="N116" s="239" t="str">
        <f>IFERROR(VLOOKUP(N115,'P1'!$B:$AP,41,FALSE),"")</f>
        <v/>
      </c>
      <c r="O116" s="239" t="str">
        <f>IFERROR(VLOOKUP(O115,'P1'!$B:$AP,41,FALSE),"")</f>
        <v/>
      </c>
      <c r="P116" s="239" t="str">
        <f>IFERROR(VLOOKUP(P115,'P1'!$B:$AP,41,FALSE),"")</f>
        <v/>
      </c>
      <c r="Q116" s="239" t="str">
        <f>IFERROR(VLOOKUP(Q115,'P1'!$B:$AP,41,FALSE),"")</f>
        <v/>
      </c>
      <c r="R116" s="239" t="str">
        <f>IFERROR(VLOOKUP(R115,'P1'!$B:$AP,41,FALSE),"")</f>
        <v/>
      </c>
      <c r="S116" s="239" t="str">
        <f>IFERROR(VLOOKUP(S115,'P1'!$B:$AP,41,FALSE),"")</f>
        <v/>
      </c>
      <c r="T116" s="239" t="str">
        <f>IFERROR(VLOOKUP(T115,'P1'!$B:$AP,41,FALSE),"")</f>
        <v/>
      </c>
      <c r="U116" s="239" t="str">
        <f>IFERROR(VLOOKUP(U115,'P1'!$B:$AP,41,FALSE),"")</f>
        <v/>
      </c>
      <c r="V116" s="239" t="str">
        <f>IFERROR(VLOOKUP(V115,'P1'!$B:$AP,41,FALSE),"")</f>
        <v/>
      </c>
      <c r="W116" s="239" t="str">
        <f>IFERROR(VLOOKUP(W115,'P1'!$B:$AP,41,FALSE),"")</f>
        <v/>
      </c>
      <c r="X116" s="239" t="str">
        <f>IFERROR(VLOOKUP(X115,'P1'!$B:$AP,41,FALSE),"")</f>
        <v/>
      </c>
      <c r="Y116" s="239" t="str">
        <f>IFERROR(VLOOKUP(Y115,'P1'!$B:$AP,41,FALSE),"")</f>
        <v/>
      </c>
      <c r="Z116" s="239" t="str">
        <f>IFERROR(VLOOKUP(Z115,'P1'!$B:$AP,41,FALSE),"")</f>
        <v/>
      </c>
      <c r="AA116" s="239" t="str">
        <f>IFERROR(VLOOKUP(AA115,'P1'!$B:$AP,41,FALSE),"")</f>
        <v/>
      </c>
      <c r="AB116" s="239" t="str">
        <f>IFERROR(VLOOKUP(AB115,'P1'!$B:$AP,41,FALSE),"")</f>
        <v/>
      </c>
      <c r="AC116" s="239" t="str">
        <f>IFERROR(VLOOKUP(AC115,'P1'!$B:$AP,41,FALSE),"")</f>
        <v/>
      </c>
      <c r="AD116" s="239" t="str">
        <f>IFERROR(VLOOKUP(AD115,'P1'!$B:$AP,41,FALSE),"")</f>
        <v/>
      </c>
      <c r="AE116" s="239" t="str">
        <f>IFERROR(VLOOKUP(AE115,'P1'!$B:$AP,41,FALSE),"")</f>
        <v/>
      </c>
      <c r="AF116" s="239" t="str">
        <f>IFERROR(VLOOKUP(AF115,'P1'!$B:$AP,41,FALSE),"")</f>
        <v/>
      </c>
      <c r="AG116" s="239" t="str">
        <f>IFERROR(VLOOKUP(AG115,'P1'!$B:$AP,41,FALSE),"")</f>
        <v/>
      </c>
      <c r="AH116" s="239" t="str">
        <f>IFERROR(VLOOKUP(AH115,'P1'!$B:$AP,41,FALSE),"")</f>
        <v/>
      </c>
      <c r="AI116" s="239" t="str">
        <f>IFERROR(VLOOKUP(AI115,'P1'!$B:$AP,41,FALSE),"")</f>
        <v/>
      </c>
      <c r="AJ116" s="239" t="str">
        <f>IFERROR(VLOOKUP(AJ115,'P1'!$B:$AP,41,FALSE),"")</f>
        <v/>
      </c>
      <c r="AK116" s="239" t="str">
        <f>IFERROR(VLOOKUP(AK115,'P1'!$B:$AP,41,FALSE),"")</f>
        <v/>
      </c>
      <c r="AL116" s="239" t="str">
        <f>IFERROR(VLOOKUP(AL115,'P1'!$B:$AP,41,FALSE),"")</f>
        <v/>
      </c>
      <c r="AM116" s="239" t="str">
        <f>IFERROR(VLOOKUP(AM115,'P1'!$B:$AP,41,FALSE),"")</f>
        <v/>
      </c>
      <c r="AN116" s="588"/>
      <c r="AO116" s="564"/>
      <c r="AP116" s="592"/>
      <c r="AQ116" s="593"/>
      <c r="AR116" s="564"/>
      <c r="AU116" s="240" t="str">
        <f>IFERROR(IF($D115="□",ROUNDDOWN($AO115/$AK$7,1),ROUNDDOWN($AO115/$AK$9,1)),"")</f>
        <v/>
      </c>
      <c r="AV116" s="240" t="str">
        <f>IFERROR(IF($D115="□",ROUNDDOWN($AN115/$AO$7,1),ROUNDDOWN($AN115/$AO$9,1)),"")</f>
        <v/>
      </c>
      <c r="AX116" s="240" t="str">
        <f>IFERROR(IF($D115="□",(VLOOKUP(F115,'[8]ますた君 '!$C:$E,3,FALSE)/($AK$7*4)),(VLOOKUP(F115,'[8]ますた君 '!$C:$E,3,FALSE)/($AK$9*4))),"")</f>
        <v/>
      </c>
      <c r="AY116" s="240" t="str">
        <f>IFERROR(IF($D115="□",(VLOOKUP(F115,'[8]ますた君 '!$C:$E,3,FALSE)/$AO$7),(VLOOKUP(F115,'[8]ますた君 '!$C:$E,3,FALSE)/$AO$9)),"")</f>
        <v/>
      </c>
    </row>
    <row r="117" spans="1:51" ht="12" customHeight="1">
      <c r="A117" s="568"/>
      <c r="B117" s="571"/>
      <c r="C117" s="574"/>
      <c r="D117" s="577"/>
      <c r="E117" s="580"/>
      <c r="F117" s="585"/>
      <c r="G117" s="586"/>
      <c r="H117" s="241" t="s">
        <v>374</v>
      </c>
      <c r="I117" s="239" t="str">
        <f>IFERROR(VLOOKUP(I115,'P1'!$B:$AP,31,FALSE),"")</f>
        <v/>
      </c>
      <c r="J117" s="239" t="str">
        <f>IFERROR(VLOOKUP(J115,'P1'!$B:$AP,31,FALSE),"")</f>
        <v/>
      </c>
      <c r="K117" s="239" t="str">
        <f>IFERROR(VLOOKUP(K115,'P1'!$B:$AP,31,FALSE),"")</f>
        <v/>
      </c>
      <c r="L117" s="239" t="str">
        <f>IFERROR(VLOOKUP(L115,'P1'!$B:$AP,31,FALSE),"")</f>
        <v/>
      </c>
      <c r="M117" s="239" t="str">
        <f>IFERROR(VLOOKUP(M115,'P1'!$B:$AP,31,FALSE),"")</f>
        <v/>
      </c>
      <c r="N117" s="239" t="str">
        <f>IFERROR(VLOOKUP(N115,'P1'!$B:$AP,31,FALSE),"")</f>
        <v/>
      </c>
      <c r="O117" s="239" t="str">
        <f>IFERROR(VLOOKUP(O115,'P1'!$B:$AP,31,FALSE),"")</f>
        <v/>
      </c>
      <c r="P117" s="239" t="str">
        <f>IFERROR(VLOOKUP(P115,'P1'!$B:$AP,31,FALSE),"")</f>
        <v/>
      </c>
      <c r="Q117" s="239" t="str">
        <f>IFERROR(VLOOKUP(Q115,'P1'!$B:$AP,31,FALSE),"")</f>
        <v/>
      </c>
      <c r="R117" s="239" t="str">
        <f>IFERROR(VLOOKUP(R115,'P1'!$B:$AP,31,FALSE),"")</f>
        <v/>
      </c>
      <c r="S117" s="239" t="str">
        <f>IFERROR(VLOOKUP(S115,'P1'!$B:$AP,31,FALSE),"")</f>
        <v/>
      </c>
      <c r="T117" s="239" t="str">
        <f>IFERROR(VLOOKUP(T115,'P1'!$B:$AP,31,FALSE),"")</f>
        <v/>
      </c>
      <c r="U117" s="239" t="str">
        <f>IFERROR(VLOOKUP(U115,'P1'!$B:$AP,31,FALSE),"")</f>
        <v/>
      </c>
      <c r="V117" s="239" t="str">
        <f>IFERROR(VLOOKUP(V115,'P1'!$B:$AP,31,FALSE),"")</f>
        <v/>
      </c>
      <c r="W117" s="239" t="str">
        <f>IFERROR(VLOOKUP(W115,'P1'!$B:$AP,31,FALSE),"")</f>
        <v/>
      </c>
      <c r="X117" s="239" t="str">
        <f>IFERROR(VLOOKUP(X115,'P1'!$B:$AP,31,FALSE),"")</f>
        <v/>
      </c>
      <c r="Y117" s="239" t="str">
        <f>IFERROR(VLOOKUP(Y115,'P1'!$B:$AP,31,FALSE),"")</f>
        <v/>
      </c>
      <c r="Z117" s="239" t="str">
        <f>IFERROR(VLOOKUP(Z115,'P1'!$B:$AP,31,FALSE),"")</f>
        <v/>
      </c>
      <c r="AA117" s="239" t="str">
        <f>IFERROR(VLOOKUP(AA115,'P1'!$B:$AP,31,FALSE),"")</f>
        <v/>
      </c>
      <c r="AB117" s="239" t="str">
        <f>IFERROR(VLOOKUP(AB115,'P1'!$B:$AP,31,FALSE),"")</f>
        <v/>
      </c>
      <c r="AC117" s="239" t="str">
        <f>IFERROR(VLOOKUP(AC115,'P1'!$B:$AP,31,FALSE),"")</f>
        <v/>
      </c>
      <c r="AD117" s="239" t="str">
        <f>IFERROR(VLOOKUP(AD115,'P1'!$B:$AP,31,FALSE),"")</f>
        <v/>
      </c>
      <c r="AE117" s="239" t="str">
        <f>IFERROR(VLOOKUP(AE115,'P1'!$B:$AP,31,FALSE),"")</f>
        <v/>
      </c>
      <c r="AF117" s="239" t="str">
        <f>IFERROR(VLOOKUP(AF115,'P1'!$B:$AP,31,FALSE),"")</f>
        <v/>
      </c>
      <c r="AG117" s="239" t="str">
        <f>IFERROR(VLOOKUP(AG115,'P1'!$B:$AP,31,FALSE),"")</f>
        <v/>
      </c>
      <c r="AH117" s="239" t="str">
        <f>IFERROR(VLOOKUP(AH115,'P1'!$B:$AP,31,FALSE),"")</f>
        <v/>
      </c>
      <c r="AI117" s="239" t="str">
        <f>IFERROR(VLOOKUP(AI115,'P1'!$B:$AP,31,FALSE),"")</f>
        <v/>
      </c>
      <c r="AJ117" s="239" t="str">
        <f>IFERROR(VLOOKUP(AJ115,'P1'!$B:$AP,31,FALSE),"")</f>
        <v/>
      </c>
      <c r="AK117" s="239" t="str">
        <f>IFERROR(VLOOKUP(AK115,'P1'!$B:$AP,31,FALSE),"")</f>
        <v/>
      </c>
      <c r="AL117" s="239" t="str">
        <f>IFERROR(VLOOKUP(AL115,'P1'!$B:$AP,31,FALSE),"")</f>
        <v/>
      </c>
      <c r="AM117" s="239" t="str">
        <f>IFERROR(VLOOKUP(AM115,'P1'!$B:$AP,31,FALSE),"")</f>
        <v/>
      </c>
      <c r="AN117" s="589"/>
      <c r="AO117" s="565"/>
      <c r="AP117" s="594"/>
      <c r="AQ117" s="595"/>
      <c r="AR117" s="565"/>
      <c r="AU117" s="242"/>
      <c r="AV117" s="242"/>
      <c r="AX117" s="242"/>
      <c r="AY117" s="242"/>
    </row>
    <row r="118" spans="1:51" ht="12" customHeight="1">
      <c r="A118" s="566">
        <v>33</v>
      </c>
      <c r="B118" s="569"/>
      <c r="C118" s="572"/>
      <c r="D118" s="575" t="s">
        <v>243</v>
      </c>
      <c r="E118" s="578"/>
      <c r="F118" s="581"/>
      <c r="G118" s="582"/>
      <c r="H118" s="236" t="s">
        <v>368</v>
      </c>
      <c r="I118" s="483"/>
      <c r="J118" s="483"/>
      <c r="K118" s="483"/>
      <c r="L118" s="483"/>
      <c r="M118" s="483"/>
      <c r="N118" s="483"/>
      <c r="O118" s="483"/>
      <c r="P118" s="483"/>
      <c r="Q118" s="483"/>
      <c r="R118" s="483"/>
      <c r="S118" s="483"/>
      <c r="T118" s="483"/>
      <c r="U118" s="483"/>
      <c r="V118" s="483"/>
      <c r="W118" s="483"/>
      <c r="X118" s="483"/>
      <c r="Y118" s="483"/>
      <c r="Z118" s="483"/>
      <c r="AA118" s="483"/>
      <c r="AB118" s="483"/>
      <c r="AC118" s="483"/>
      <c r="AD118" s="483"/>
      <c r="AE118" s="483"/>
      <c r="AF118" s="483"/>
      <c r="AG118" s="483"/>
      <c r="AH118" s="483"/>
      <c r="AI118" s="483"/>
      <c r="AJ118" s="483"/>
      <c r="AK118" s="483"/>
      <c r="AL118" s="483"/>
      <c r="AM118" s="483"/>
      <c r="AN118" s="587">
        <f>+SUM(I119:AM120)</f>
        <v>0</v>
      </c>
      <c r="AO118" s="563">
        <f>IF($AN$4="４週",AN118/4,AN118/(DAY(EOMONTH($I$20,0))/7))</f>
        <v>0</v>
      </c>
      <c r="AP118" s="590"/>
      <c r="AQ118" s="591"/>
      <c r="AR118" s="563" t="str">
        <f>IF(AN107="４週",AU119,AV119)</f>
        <v/>
      </c>
      <c r="AU118" s="237" t="s">
        <v>369</v>
      </c>
      <c r="AV118" s="237" t="s">
        <v>370</v>
      </c>
      <c r="AX118" s="237" t="s">
        <v>371</v>
      </c>
      <c r="AY118" s="237" t="s">
        <v>372</v>
      </c>
    </row>
    <row r="119" spans="1:51" ht="12" customHeight="1">
      <c r="A119" s="567"/>
      <c r="B119" s="570"/>
      <c r="C119" s="573"/>
      <c r="D119" s="576"/>
      <c r="E119" s="579"/>
      <c r="F119" s="583"/>
      <c r="G119" s="584"/>
      <c r="H119" s="238" t="s">
        <v>373</v>
      </c>
      <c r="I119" s="239" t="str">
        <f>IFERROR(VLOOKUP(I118,'P1'!$B:$AP,41,FALSE),"")</f>
        <v/>
      </c>
      <c r="J119" s="239" t="str">
        <f>IFERROR(VLOOKUP(J118,'P1'!$B:$AP,41,FALSE),"")</f>
        <v/>
      </c>
      <c r="K119" s="239" t="str">
        <f>IFERROR(VLOOKUP(K118,'P1'!$B:$AP,41,FALSE),"")</f>
        <v/>
      </c>
      <c r="L119" s="239" t="str">
        <f>IFERROR(VLOOKUP(L118,'P1'!$B:$AP,41,FALSE),"")</f>
        <v/>
      </c>
      <c r="M119" s="239" t="str">
        <f>IFERROR(VLOOKUP(M118,'P1'!$B:$AP,41,FALSE),"")</f>
        <v/>
      </c>
      <c r="N119" s="239" t="str">
        <f>IFERROR(VLOOKUP(N118,'P1'!$B:$AP,41,FALSE),"")</f>
        <v/>
      </c>
      <c r="O119" s="239" t="str">
        <f>IFERROR(VLOOKUP(O118,'P1'!$B:$AP,41,FALSE),"")</f>
        <v/>
      </c>
      <c r="P119" s="239" t="str">
        <f>IFERROR(VLOOKUP(P118,'P1'!$B:$AP,41,FALSE),"")</f>
        <v/>
      </c>
      <c r="Q119" s="239" t="str">
        <f>IFERROR(VLOOKUP(Q118,'P1'!$B:$AP,41,FALSE),"")</f>
        <v/>
      </c>
      <c r="R119" s="239" t="str">
        <f>IFERROR(VLOOKUP(R118,'P1'!$B:$AP,41,FALSE),"")</f>
        <v/>
      </c>
      <c r="S119" s="239" t="str">
        <f>IFERROR(VLOOKUP(S118,'P1'!$B:$AP,41,FALSE),"")</f>
        <v/>
      </c>
      <c r="T119" s="239" t="str">
        <f>IFERROR(VLOOKUP(T118,'P1'!$B:$AP,41,FALSE),"")</f>
        <v/>
      </c>
      <c r="U119" s="239" t="str">
        <f>IFERROR(VLOOKUP(U118,'P1'!$B:$AP,41,FALSE),"")</f>
        <v/>
      </c>
      <c r="V119" s="239" t="str">
        <f>IFERROR(VLOOKUP(V118,'P1'!$B:$AP,41,FALSE),"")</f>
        <v/>
      </c>
      <c r="W119" s="239" t="str">
        <f>IFERROR(VLOOKUP(W118,'P1'!$B:$AP,41,FALSE),"")</f>
        <v/>
      </c>
      <c r="X119" s="239" t="str">
        <f>IFERROR(VLOOKUP(X118,'P1'!$B:$AP,41,FALSE),"")</f>
        <v/>
      </c>
      <c r="Y119" s="239" t="str">
        <f>IFERROR(VLOOKUP(Y118,'P1'!$B:$AP,41,FALSE),"")</f>
        <v/>
      </c>
      <c r="Z119" s="239" t="str">
        <f>IFERROR(VLOOKUP(Z118,'P1'!$B:$AP,41,FALSE),"")</f>
        <v/>
      </c>
      <c r="AA119" s="239" t="str">
        <f>IFERROR(VLOOKUP(AA118,'P1'!$B:$AP,41,FALSE),"")</f>
        <v/>
      </c>
      <c r="AB119" s="239" t="str">
        <f>IFERROR(VLOOKUP(AB118,'P1'!$B:$AP,41,FALSE),"")</f>
        <v/>
      </c>
      <c r="AC119" s="239" t="str">
        <f>IFERROR(VLOOKUP(AC118,'P1'!$B:$AP,41,FALSE),"")</f>
        <v/>
      </c>
      <c r="AD119" s="239" t="str">
        <f>IFERROR(VLOOKUP(AD118,'P1'!$B:$AP,41,FALSE),"")</f>
        <v/>
      </c>
      <c r="AE119" s="239" t="str">
        <f>IFERROR(VLOOKUP(AE118,'P1'!$B:$AP,41,FALSE),"")</f>
        <v/>
      </c>
      <c r="AF119" s="239" t="str">
        <f>IFERROR(VLOOKUP(AF118,'P1'!$B:$AP,41,FALSE),"")</f>
        <v/>
      </c>
      <c r="AG119" s="239" t="str">
        <f>IFERROR(VLOOKUP(AG118,'P1'!$B:$AP,41,FALSE),"")</f>
        <v/>
      </c>
      <c r="AH119" s="239" t="str">
        <f>IFERROR(VLOOKUP(AH118,'P1'!$B:$AP,41,FALSE),"")</f>
        <v/>
      </c>
      <c r="AI119" s="239" t="str">
        <f>IFERROR(VLOOKUP(AI118,'P1'!$B:$AP,41,FALSE),"")</f>
        <v/>
      </c>
      <c r="AJ119" s="239" t="str">
        <f>IFERROR(VLOOKUP(AJ118,'P1'!$B:$AP,41,FALSE),"")</f>
        <v/>
      </c>
      <c r="AK119" s="239" t="str">
        <f>IFERROR(VLOOKUP(AK118,'P1'!$B:$AP,41,FALSE),"")</f>
        <v/>
      </c>
      <c r="AL119" s="239" t="str">
        <f>IFERROR(VLOOKUP(AL118,'P1'!$B:$AP,41,FALSE),"")</f>
        <v/>
      </c>
      <c r="AM119" s="239" t="str">
        <f>IFERROR(VLOOKUP(AM118,'P1'!$B:$AP,41,FALSE),"")</f>
        <v/>
      </c>
      <c r="AN119" s="588"/>
      <c r="AO119" s="564"/>
      <c r="AP119" s="592"/>
      <c r="AQ119" s="593"/>
      <c r="AR119" s="564"/>
      <c r="AU119" s="240" t="str">
        <f>IFERROR(IF($D118="□",ROUNDDOWN($AO118/$AK$7,1),ROUNDDOWN($AO118/$AK$9,1)),"")</f>
        <v/>
      </c>
      <c r="AV119" s="240" t="str">
        <f>IFERROR(IF($D118="□",ROUNDDOWN($AN118/$AO$7,1),ROUNDDOWN($AN118/$AO$9,1)),"")</f>
        <v/>
      </c>
      <c r="AX119" s="240" t="str">
        <f>IFERROR(IF($D118="□",(VLOOKUP(F118,'[8]ますた君 '!$C:$E,3,FALSE)/($AK$7*4)),(VLOOKUP(F118,'[8]ますた君 '!$C:$E,3,FALSE)/($AK$9*4))),"")</f>
        <v/>
      </c>
      <c r="AY119" s="240" t="str">
        <f>IFERROR(IF($D118="□",(VLOOKUP(F118,'[8]ますた君 '!$C:$E,3,FALSE)/$AO$7),(VLOOKUP(F118,'[8]ますた君 '!$C:$E,3,FALSE)/$AO$9)),"")</f>
        <v/>
      </c>
    </row>
    <row r="120" spans="1:51" ht="12" customHeight="1">
      <c r="A120" s="568"/>
      <c r="B120" s="571"/>
      <c r="C120" s="574"/>
      <c r="D120" s="577"/>
      <c r="E120" s="580"/>
      <c r="F120" s="585"/>
      <c r="G120" s="586"/>
      <c r="H120" s="241" t="s">
        <v>374</v>
      </c>
      <c r="I120" s="239" t="str">
        <f>IFERROR(VLOOKUP(I118,'P1'!$B:$AP,31,FALSE),"")</f>
        <v/>
      </c>
      <c r="J120" s="239" t="str">
        <f>IFERROR(VLOOKUP(J118,'P1'!$B:$AP,31,FALSE),"")</f>
        <v/>
      </c>
      <c r="K120" s="239" t="str">
        <f>IFERROR(VLOOKUP(K118,'P1'!$B:$AP,31,FALSE),"")</f>
        <v/>
      </c>
      <c r="L120" s="239" t="str">
        <f>IFERROR(VLOOKUP(L118,'P1'!$B:$AP,31,FALSE),"")</f>
        <v/>
      </c>
      <c r="M120" s="239" t="str">
        <f>IFERROR(VLOOKUP(M118,'P1'!$B:$AP,31,FALSE),"")</f>
        <v/>
      </c>
      <c r="N120" s="239" t="str">
        <f>IFERROR(VLOOKUP(N118,'P1'!$B:$AP,31,FALSE),"")</f>
        <v/>
      </c>
      <c r="O120" s="239" t="str">
        <f>IFERROR(VLOOKUP(O118,'P1'!$B:$AP,31,FALSE),"")</f>
        <v/>
      </c>
      <c r="P120" s="239" t="str">
        <f>IFERROR(VLOOKUP(P118,'P1'!$B:$AP,31,FALSE),"")</f>
        <v/>
      </c>
      <c r="Q120" s="239" t="str">
        <f>IFERROR(VLOOKUP(Q118,'P1'!$B:$AP,31,FALSE),"")</f>
        <v/>
      </c>
      <c r="R120" s="239" t="str">
        <f>IFERROR(VLOOKUP(R118,'P1'!$B:$AP,31,FALSE),"")</f>
        <v/>
      </c>
      <c r="S120" s="239" t="str">
        <f>IFERROR(VLOOKUP(S118,'P1'!$B:$AP,31,FALSE),"")</f>
        <v/>
      </c>
      <c r="T120" s="239" t="str">
        <f>IFERROR(VLOOKUP(T118,'P1'!$B:$AP,31,FALSE),"")</f>
        <v/>
      </c>
      <c r="U120" s="239" t="str">
        <f>IFERROR(VLOOKUP(U118,'P1'!$B:$AP,31,FALSE),"")</f>
        <v/>
      </c>
      <c r="V120" s="239" t="str">
        <f>IFERROR(VLOOKUP(V118,'P1'!$B:$AP,31,FALSE),"")</f>
        <v/>
      </c>
      <c r="W120" s="239" t="str">
        <f>IFERROR(VLOOKUP(W118,'P1'!$B:$AP,31,FALSE),"")</f>
        <v/>
      </c>
      <c r="X120" s="239" t="str">
        <f>IFERROR(VLOOKUP(X118,'P1'!$B:$AP,31,FALSE),"")</f>
        <v/>
      </c>
      <c r="Y120" s="239" t="str">
        <f>IFERROR(VLOOKUP(Y118,'P1'!$B:$AP,31,FALSE),"")</f>
        <v/>
      </c>
      <c r="Z120" s="239" t="str">
        <f>IFERROR(VLOOKUP(Z118,'P1'!$B:$AP,31,FALSE),"")</f>
        <v/>
      </c>
      <c r="AA120" s="239" t="str">
        <f>IFERROR(VLOOKUP(AA118,'P1'!$B:$AP,31,FALSE),"")</f>
        <v/>
      </c>
      <c r="AB120" s="239" t="str">
        <f>IFERROR(VLOOKUP(AB118,'P1'!$B:$AP,31,FALSE),"")</f>
        <v/>
      </c>
      <c r="AC120" s="239" t="str">
        <f>IFERROR(VLOOKUP(AC118,'P1'!$B:$AP,31,FALSE),"")</f>
        <v/>
      </c>
      <c r="AD120" s="239" t="str">
        <f>IFERROR(VLOOKUP(AD118,'P1'!$B:$AP,31,FALSE),"")</f>
        <v/>
      </c>
      <c r="AE120" s="239" t="str">
        <f>IFERROR(VLOOKUP(AE118,'P1'!$B:$AP,31,FALSE),"")</f>
        <v/>
      </c>
      <c r="AF120" s="239" t="str">
        <f>IFERROR(VLOOKUP(AF118,'P1'!$B:$AP,31,FALSE),"")</f>
        <v/>
      </c>
      <c r="AG120" s="239" t="str">
        <f>IFERROR(VLOOKUP(AG118,'P1'!$B:$AP,31,FALSE),"")</f>
        <v/>
      </c>
      <c r="AH120" s="239" t="str">
        <f>IFERROR(VLOOKUP(AH118,'P1'!$B:$AP,31,FALSE),"")</f>
        <v/>
      </c>
      <c r="AI120" s="239" t="str">
        <f>IFERROR(VLOOKUP(AI118,'P1'!$B:$AP,31,FALSE),"")</f>
        <v/>
      </c>
      <c r="AJ120" s="239" t="str">
        <f>IFERROR(VLOOKUP(AJ118,'P1'!$B:$AP,31,FALSE),"")</f>
        <v/>
      </c>
      <c r="AK120" s="239" t="str">
        <f>IFERROR(VLOOKUP(AK118,'P1'!$B:$AP,31,FALSE),"")</f>
        <v/>
      </c>
      <c r="AL120" s="239" t="str">
        <f>IFERROR(VLOOKUP(AL118,'P1'!$B:$AP,31,FALSE),"")</f>
        <v/>
      </c>
      <c r="AM120" s="239" t="str">
        <f>IFERROR(VLOOKUP(AM118,'P1'!$B:$AP,31,FALSE),"")</f>
        <v/>
      </c>
      <c r="AN120" s="589"/>
      <c r="AO120" s="565"/>
      <c r="AP120" s="594"/>
      <c r="AQ120" s="595"/>
      <c r="AR120" s="565"/>
      <c r="AU120" s="242"/>
      <c r="AV120" s="242"/>
      <c r="AX120" s="242"/>
      <c r="AY120" s="242"/>
    </row>
    <row r="121" spans="1:51" ht="12" customHeight="1">
      <c r="A121" s="566">
        <v>34</v>
      </c>
      <c r="B121" s="569"/>
      <c r="C121" s="572"/>
      <c r="D121" s="575" t="s">
        <v>243</v>
      </c>
      <c r="E121" s="578"/>
      <c r="F121" s="581"/>
      <c r="G121" s="582"/>
      <c r="H121" s="236" t="s">
        <v>368</v>
      </c>
      <c r="I121" s="483"/>
      <c r="J121" s="483"/>
      <c r="K121" s="483"/>
      <c r="L121" s="483"/>
      <c r="M121" s="483"/>
      <c r="N121" s="483"/>
      <c r="O121" s="483"/>
      <c r="P121" s="483"/>
      <c r="Q121" s="483"/>
      <c r="R121" s="483"/>
      <c r="S121" s="483"/>
      <c r="T121" s="483"/>
      <c r="U121" s="483"/>
      <c r="V121" s="483"/>
      <c r="W121" s="483"/>
      <c r="X121" s="483"/>
      <c r="Y121" s="483"/>
      <c r="Z121" s="483"/>
      <c r="AA121" s="483"/>
      <c r="AB121" s="483"/>
      <c r="AC121" s="483"/>
      <c r="AD121" s="483"/>
      <c r="AE121" s="483"/>
      <c r="AF121" s="483"/>
      <c r="AG121" s="483"/>
      <c r="AH121" s="483"/>
      <c r="AI121" s="483"/>
      <c r="AJ121" s="483"/>
      <c r="AK121" s="483"/>
      <c r="AL121" s="483"/>
      <c r="AM121" s="483"/>
      <c r="AN121" s="587">
        <f>+SUM(I122:AM123)</f>
        <v>0</v>
      </c>
      <c r="AO121" s="563">
        <f>IF($AN$4="４週",AN121/4,AN121/(DAY(EOMONTH($I$20,0))/7))</f>
        <v>0</v>
      </c>
      <c r="AP121" s="590"/>
      <c r="AQ121" s="591"/>
      <c r="AR121" s="563" t="str">
        <f>IF(AN110="４週",AU122,AV122)</f>
        <v/>
      </c>
      <c r="AU121" s="237" t="s">
        <v>369</v>
      </c>
      <c r="AV121" s="237" t="s">
        <v>370</v>
      </c>
      <c r="AX121" s="237" t="s">
        <v>371</v>
      </c>
      <c r="AY121" s="237" t="s">
        <v>372</v>
      </c>
    </row>
    <row r="122" spans="1:51" ht="12" customHeight="1">
      <c r="A122" s="567"/>
      <c r="B122" s="570"/>
      <c r="C122" s="573"/>
      <c r="D122" s="576"/>
      <c r="E122" s="579"/>
      <c r="F122" s="583"/>
      <c r="G122" s="584"/>
      <c r="H122" s="238" t="s">
        <v>373</v>
      </c>
      <c r="I122" s="239" t="str">
        <f>IFERROR(VLOOKUP(I121,'P1'!$B:$AP,41,FALSE),"")</f>
        <v/>
      </c>
      <c r="J122" s="239" t="str">
        <f>IFERROR(VLOOKUP(J121,'P1'!$B:$AP,41,FALSE),"")</f>
        <v/>
      </c>
      <c r="K122" s="239" t="str">
        <f>IFERROR(VLOOKUP(K121,'P1'!$B:$AP,41,FALSE),"")</f>
        <v/>
      </c>
      <c r="L122" s="239" t="str">
        <f>IFERROR(VLOOKUP(L121,'P1'!$B:$AP,41,FALSE),"")</f>
        <v/>
      </c>
      <c r="M122" s="239" t="str">
        <f>IFERROR(VLOOKUP(M121,'P1'!$B:$AP,41,FALSE),"")</f>
        <v/>
      </c>
      <c r="N122" s="239" t="str">
        <f>IFERROR(VLOOKUP(N121,'P1'!$B:$AP,41,FALSE),"")</f>
        <v/>
      </c>
      <c r="O122" s="239" t="str">
        <f>IFERROR(VLOOKUP(O121,'P1'!$B:$AP,41,FALSE),"")</f>
        <v/>
      </c>
      <c r="P122" s="239" t="str">
        <f>IFERROR(VLOOKUP(P121,'P1'!$B:$AP,41,FALSE),"")</f>
        <v/>
      </c>
      <c r="Q122" s="239" t="str">
        <f>IFERROR(VLOOKUP(Q121,'P1'!$B:$AP,41,FALSE),"")</f>
        <v/>
      </c>
      <c r="R122" s="239" t="str">
        <f>IFERROR(VLOOKUP(R121,'P1'!$B:$AP,41,FALSE),"")</f>
        <v/>
      </c>
      <c r="S122" s="239" t="str">
        <f>IFERROR(VLOOKUP(S121,'P1'!$B:$AP,41,FALSE),"")</f>
        <v/>
      </c>
      <c r="T122" s="239" t="str">
        <f>IFERROR(VLOOKUP(T121,'P1'!$B:$AP,41,FALSE),"")</f>
        <v/>
      </c>
      <c r="U122" s="239" t="str">
        <f>IFERROR(VLOOKUP(U121,'P1'!$B:$AP,41,FALSE),"")</f>
        <v/>
      </c>
      <c r="V122" s="239" t="str">
        <f>IFERROR(VLOOKUP(V121,'P1'!$B:$AP,41,FALSE),"")</f>
        <v/>
      </c>
      <c r="W122" s="239" t="str">
        <f>IFERROR(VLOOKUP(W121,'P1'!$B:$AP,41,FALSE),"")</f>
        <v/>
      </c>
      <c r="X122" s="239" t="str">
        <f>IFERROR(VLOOKUP(X121,'P1'!$B:$AP,41,FALSE),"")</f>
        <v/>
      </c>
      <c r="Y122" s="239" t="str">
        <f>IFERROR(VLOOKUP(Y121,'P1'!$B:$AP,41,FALSE),"")</f>
        <v/>
      </c>
      <c r="Z122" s="239" t="str">
        <f>IFERROR(VLOOKUP(Z121,'P1'!$B:$AP,41,FALSE),"")</f>
        <v/>
      </c>
      <c r="AA122" s="239" t="str">
        <f>IFERROR(VLOOKUP(AA121,'P1'!$B:$AP,41,FALSE),"")</f>
        <v/>
      </c>
      <c r="AB122" s="239" t="str">
        <f>IFERROR(VLOOKUP(AB121,'P1'!$B:$AP,41,FALSE),"")</f>
        <v/>
      </c>
      <c r="AC122" s="239" t="str">
        <f>IFERROR(VLOOKUP(AC121,'P1'!$B:$AP,41,FALSE),"")</f>
        <v/>
      </c>
      <c r="AD122" s="239" t="str">
        <f>IFERROR(VLOOKUP(AD121,'P1'!$B:$AP,41,FALSE),"")</f>
        <v/>
      </c>
      <c r="AE122" s="239" t="str">
        <f>IFERROR(VLOOKUP(AE121,'P1'!$B:$AP,41,FALSE),"")</f>
        <v/>
      </c>
      <c r="AF122" s="239" t="str">
        <f>IFERROR(VLOOKUP(AF121,'P1'!$B:$AP,41,FALSE),"")</f>
        <v/>
      </c>
      <c r="AG122" s="239" t="str">
        <f>IFERROR(VLOOKUP(AG121,'P1'!$B:$AP,41,FALSE),"")</f>
        <v/>
      </c>
      <c r="AH122" s="239" t="str">
        <f>IFERROR(VLOOKUP(AH121,'P1'!$B:$AP,41,FALSE),"")</f>
        <v/>
      </c>
      <c r="AI122" s="239" t="str">
        <f>IFERROR(VLOOKUP(AI121,'P1'!$B:$AP,41,FALSE),"")</f>
        <v/>
      </c>
      <c r="AJ122" s="239" t="str">
        <f>IFERROR(VLOOKUP(AJ121,'P1'!$B:$AP,41,FALSE),"")</f>
        <v/>
      </c>
      <c r="AK122" s="239" t="str">
        <f>IFERROR(VLOOKUP(AK121,'P1'!$B:$AP,41,FALSE),"")</f>
        <v/>
      </c>
      <c r="AL122" s="239" t="str">
        <f>IFERROR(VLOOKUP(AL121,'P1'!$B:$AP,41,FALSE),"")</f>
        <v/>
      </c>
      <c r="AM122" s="239" t="str">
        <f>IFERROR(VLOOKUP(AM121,'P1'!$B:$AP,41,FALSE),"")</f>
        <v/>
      </c>
      <c r="AN122" s="588"/>
      <c r="AO122" s="564"/>
      <c r="AP122" s="592"/>
      <c r="AQ122" s="593"/>
      <c r="AR122" s="564"/>
      <c r="AU122" s="240" t="str">
        <f>IFERROR(IF($D121="□",ROUNDDOWN($AO121/$AK$7,1),ROUNDDOWN($AO121/$AK$9,1)),"")</f>
        <v/>
      </c>
      <c r="AV122" s="240" t="str">
        <f>IFERROR(IF($D121="□",ROUNDDOWN($AN121/$AO$7,1),ROUNDDOWN($AN121/$AO$9,1)),"")</f>
        <v/>
      </c>
      <c r="AX122" s="240" t="str">
        <f>IFERROR(IF($D121="□",(VLOOKUP(F121,'[8]ますた君 '!$C:$E,3,FALSE)/($AK$7*4)),(VLOOKUP(F121,'[8]ますた君 '!$C:$E,3,FALSE)/($AK$9*4))),"")</f>
        <v/>
      </c>
      <c r="AY122" s="240" t="str">
        <f>IFERROR(IF($D121="□",(VLOOKUP(F121,'[8]ますた君 '!$C:$E,3,FALSE)/$AO$7),(VLOOKUP(F121,'[8]ますた君 '!$C:$E,3,FALSE)/$AO$9)),"")</f>
        <v/>
      </c>
    </row>
    <row r="123" spans="1:51" ht="12" customHeight="1">
      <c r="A123" s="568"/>
      <c r="B123" s="571"/>
      <c r="C123" s="574"/>
      <c r="D123" s="577"/>
      <c r="E123" s="580"/>
      <c r="F123" s="585"/>
      <c r="G123" s="586"/>
      <c r="H123" s="241" t="s">
        <v>374</v>
      </c>
      <c r="I123" s="243" t="str">
        <f>IFERROR(VLOOKUP(I121,'P1'!$B:$AP,31,FALSE),"")</f>
        <v/>
      </c>
      <c r="J123" s="239" t="str">
        <f>IFERROR(VLOOKUP(J121,'P1'!$B:$AP,31,FALSE),"")</f>
        <v/>
      </c>
      <c r="K123" s="239" t="str">
        <f>IFERROR(VLOOKUP(K121,'P1'!$B:$AP,31,FALSE),"")</f>
        <v/>
      </c>
      <c r="L123" s="239" t="str">
        <f>IFERROR(VLOOKUP(L121,'P1'!$B:$AP,31,FALSE),"")</f>
        <v/>
      </c>
      <c r="M123" s="239" t="str">
        <f>IFERROR(VLOOKUP(M121,'P1'!$B:$AP,31,FALSE),"")</f>
        <v/>
      </c>
      <c r="N123" s="239" t="str">
        <f>IFERROR(VLOOKUP(N121,'P1'!$B:$AP,31,FALSE),"")</f>
        <v/>
      </c>
      <c r="O123" s="239" t="str">
        <f>IFERROR(VLOOKUP(O121,'P1'!$B:$AP,31,FALSE),"")</f>
        <v/>
      </c>
      <c r="P123" s="239" t="str">
        <f>IFERROR(VLOOKUP(P121,'P1'!$B:$AP,31,FALSE),"")</f>
        <v/>
      </c>
      <c r="Q123" s="239" t="str">
        <f>IFERROR(VLOOKUP(Q121,'P1'!$B:$AP,31,FALSE),"")</f>
        <v/>
      </c>
      <c r="R123" s="239" t="str">
        <f>IFERROR(VLOOKUP(R121,'P1'!$B:$AP,31,FALSE),"")</f>
        <v/>
      </c>
      <c r="S123" s="239" t="str">
        <f>IFERROR(VLOOKUP(S121,'P1'!$B:$AP,31,FALSE),"")</f>
        <v/>
      </c>
      <c r="T123" s="239" t="str">
        <f>IFERROR(VLOOKUP(T121,'P1'!$B:$AP,31,FALSE),"")</f>
        <v/>
      </c>
      <c r="U123" s="239" t="str">
        <f>IFERROR(VLOOKUP(U121,'P1'!$B:$AP,31,FALSE),"")</f>
        <v/>
      </c>
      <c r="V123" s="239" t="str">
        <f>IFERROR(VLOOKUP(V121,'P1'!$B:$AP,31,FALSE),"")</f>
        <v/>
      </c>
      <c r="W123" s="239" t="str">
        <f>IFERROR(VLOOKUP(W121,'P1'!$B:$AP,31,FALSE),"")</f>
        <v/>
      </c>
      <c r="X123" s="239" t="str">
        <f>IFERROR(VLOOKUP(X121,'P1'!$B:$AP,31,FALSE),"")</f>
        <v/>
      </c>
      <c r="Y123" s="239" t="str">
        <f>IFERROR(VLOOKUP(Y121,'P1'!$B:$AP,31,FALSE),"")</f>
        <v/>
      </c>
      <c r="Z123" s="239" t="str">
        <f>IFERROR(VLOOKUP(Z121,'P1'!$B:$AP,31,FALSE),"")</f>
        <v/>
      </c>
      <c r="AA123" s="239" t="str">
        <f>IFERROR(VLOOKUP(AA121,'P1'!$B:$AP,31,FALSE),"")</f>
        <v/>
      </c>
      <c r="AB123" s="239" t="str">
        <f>IFERROR(VLOOKUP(AB121,'P1'!$B:$AP,31,FALSE),"")</f>
        <v/>
      </c>
      <c r="AC123" s="239" t="str">
        <f>IFERROR(VLOOKUP(AC121,'P1'!$B:$AP,31,FALSE),"")</f>
        <v/>
      </c>
      <c r="AD123" s="239" t="str">
        <f>IFERROR(VLOOKUP(AD121,'P1'!$B:$AP,31,FALSE),"")</f>
        <v/>
      </c>
      <c r="AE123" s="239" t="str">
        <f>IFERROR(VLOOKUP(AE121,'P1'!$B:$AP,31,FALSE),"")</f>
        <v/>
      </c>
      <c r="AF123" s="239" t="str">
        <f>IFERROR(VLOOKUP(AF121,'P1'!$B:$AP,31,FALSE),"")</f>
        <v/>
      </c>
      <c r="AG123" s="239" t="str">
        <f>IFERROR(VLOOKUP(AG121,'P1'!$B:$AP,31,FALSE),"")</f>
        <v/>
      </c>
      <c r="AH123" s="239" t="str">
        <f>IFERROR(VLOOKUP(AH121,'P1'!$B:$AP,31,FALSE),"")</f>
        <v/>
      </c>
      <c r="AI123" s="239" t="str">
        <f>IFERROR(VLOOKUP(AI121,'P1'!$B:$AP,31,FALSE),"")</f>
        <v/>
      </c>
      <c r="AJ123" s="239" t="str">
        <f>IFERROR(VLOOKUP(AJ121,'P1'!$B:$AP,31,FALSE),"")</f>
        <v/>
      </c>
      <c r="AK123" s="239" t="str">
        <f>IFERROR(VLOOKUP(AK121,'P1'!$B:$AP,31,FALSE),"")</f>
        <v/>
      </c>
      <c r="AL123" s="239" t="str">
        <f>IFERROR(VLOOKUP(AL121,'P1'!$B:$AP,31,FALSE),"")</f>
        <v/>
      </c>
      <c r="AM123" s="239" t="str">
        <f>IFERROR(VLOOKUP(AM121,'P1'!$B:$AP,31,FALSE),"")</f>
        <v/>
      </c>
      <c r="AN123" s="589"/>
      <c r="AO123" s="565"/>
      <c r="AP123" s="594"/>
      <c r="AQ123" s="595"/>
      <c r="AR123" s="565"/>
      <c r="AU123" s="242"/>
      <c r="AV123" s="242"/>
      <c r="AX123" s="242"/>
      <c r="AY123" s="242"/>
    </row>
    <row r="124" spans="1:51" ht="12" customHeight="1">
      <c r="A124" s="566">
        <v>35</v>
      </c>
      <c r="B124" s="569"/>
      <c r="C124" s="572"/>
      <c r="D124" s="575" t="s">
        <v>243</v>
      </c>
      <c r="E124" s="578"/>
      <c r="F124" s="581"/>
      <c r="G124" s="582"/>
      <c r="H124" s="236" t="s">
        <v>368</v>
      </c>
      <c r="I124" s="483"/>
      <c r="J124" s="483"/>
      <c r="K124" s="483"/>
      <c r="L124" s="483"/>
      <c r="M124" s="483"/>
      <c r="N124" s="483"/>
      <c r="O124" s="483"/>
      <c r="P124" s="483"/>
      <c r="Q124" s="483"/>
      <c r="R124" s="483"/>
      <c r="S124" s="483"/>
      <c r="T124" s="483"/>
      <c r="U124" s="483"/>
      <c r="V124" s="483"/>
      <c r="W124" s="483"/>
      <c r="X124" s="483"/>
      <c r="Y124" s="483"/>
      <c r="Z124" s="483"/>
      <c r="AA124" s="483"/>
      <c r="AB124" s="483"/>
      <c r="AC124" s="483"/>
      <c r="AD124" s="483"/>
      <c r="AE124" s="483"/>
      <c r="AF124" s="483"/>
      <c r="AG124" s="483"/>
      <c r="AH124" s="483"/>
      <c r="AI124" s="483"/>
      <c r="AJ124" s="483"/>
      <c r="AK124" s="483"/>
      <c r="AL124" s="483"/>
      <c r="AM124" s="483"/>
      <c r="AN124" s="587">
        <f>+SUM(I125:AM126)</f>
        <v>0</v>
      </c>
      <c r="AO124" s="563">
        <f>IF($AN$4="４週",AN124/4,AN124/(DAY(EOMONTH($I$20,0))/7))</f>
        <v>0</v>
      </c>
      <c r="AP124" s="590"/>
      <c r="AQ124" s="591"/>
      <c r="AR124" s="563" t="str">
        <f>IF(AN113="４週",AU125,AV125)</f>
        <v/>
      </c>
      <c r="AU124" s="237" t="s">
        <v>369</v>
      </c>
      <c r="AV124" s="237" t="s">
        <v>370</v>
      </c>
      <c r="AX124" s="237" t="s">
        <v>371</v>
      </c>
      <c r="AY124" s="237" t="s">
        <v>372</v>
      </c>
    </row>
    <row r="125" spans="1:51" ht="12" customHeight="1">
      <c r="A125" s="567"/>
      <c r="B125" s="570"/>
      <c r="C125" s="573"/>
      <c r="D125" s="576"/>
      <c r="E125" s="579"/>
      <c r="F125" s="583"/>
      <c r="G125" s="584"/>
      <c r="H125" s="238" t="s">
        <v>373</v>
      </c>
      <c r="I125" s="239" t="str">
        <f>IFERROR(VLOOKUP(I124,'P1'!$B:$AP,41,FALSE),"")</f>
        <v/>
      </c>
      <c r="J125" s="239" t="str">
        <f>IFERROR(VLOOKUP(J124,'P1'!$B:$AP,41,FALSE),"")</f>
        <v/>
      </c>
      <c r="K125" s="239" t="str">
        <f>IFERROR(VLOOKUP(K124,'P1'!$B:$AP,41,FALSE),"")</f>
        <v/>
      </c>
      <c r="L125" s="239" t="str">
        <f>IFERROR(VLOOKUP(L124,'P1'!$B:$AP,41,FALSE),"")</f>
        <v/>
      </c>
      <c r="M125" s="239" t="str">
        <f>IFERROR(VLOOKUP(M124,'P1'!$B:$AP,41,FALSE),"")</f>
        <v/>
      </c>
      <c r="N125" s="239" t="str">
        <f>IFERROR(VLOOKUP(N124,'P1'!$B:$AP,41,FALSE),"")</f>
        <v/>
      </c>
      <c r="O125" s="239" t="str">
        <f>IFERROR(VLOOKUP(O124,'P1'!$B:$AP,41,FALSE),"")</f>
        <v/>
      </c>
      <c r="P125" s="239" t="str">
        <f>IFERROR(VLOOKUP(P124,'P1'!$B:$AP,41,FALSE),"")</f>
        <v/>
      </c>
      <c r="Q125" s="239" t="str">
        <f>IFERROR(VLOOKUP(Q124,'P1'!$B:$AP,41,FALSE),"")</f>
        <v/>
      </c>
      <c r="R125" s="239" t="str">
        <f>IFERROR(VLOOKUP(R124,'P1'!$B:$AP,41,FALSE),"")</f>
        <v/>
      </c>
      <c r="S125" s="239" t="str">
        <f>IFERROR(VLOOKUP(S124,'P1'!$B:$AP,41,FALSE),"")</f>
        <v/>
      </c>
      <c r="T125" s="239" t="str">
        <f>IFERROR(VLOOKUP(T124,'P1'!$B:$AP,41,FALSE),"")</f>
        <v/>
      </c>
      <c r="U125" s="239" t="str">
        <f>IFERROR(VLOOKUP(U124,'P1'!$B:$AP,41,FALSE),"")</f>
        <v/>
      </c>
      <c r="V125" s="239" t="str">
        <f>IFERROR(VLOOKUP(V124,'P1'!$B:$AP,41,FALSE),"")</f>
        <v/>
      </c>
      <c r="W125" s="239" t="str">
        <f>IFERROR(VLOOKUP(W124,'P1'!$B:$AP,41,FALSE),"")</f>
        <v/>
      </c>
      <c r="X125" s="239" t="str">
        <f>IFERROR(VLOOKUP(X124,'P1'!$B:$AP,41,FALSE),"")</f>
        <v/>
      </c>
      <c r="Y125" s="239" t="str">
        <f>IFERROR(VLOOKUP(Y124,'P1'!$B:$AP,41,FALSE),"")</f>
        <v/>
      </c>
      <c r="Z125" s="239" t="str">
        <f>IFERROR(VLOOKUP(Z124,'P1'!$B:$AP,41,FALSE),"")</f>
        <v/>
      </c>
      <c r="AA125" s="239" t="str">
        <f>IFERROR(VLOOKUP(AA124,'P1'!$B:$AP,41,FALSE),"")</f>
        <v/>
      </c>
      <c r="AB125" s="239" t="str">
        <f>IFERROR(VLOOKUP(AB124,'P1'!$B:$AP,41,FALSE),"")</f>
        <v/>
      </c>
      <c r="AC125" s="239" t="str">
        <f>IFERROR(VLOOKUP(AC124,'P1'!$B:$AP,41,FALSE),"")</f>
        <v/>
      </c>
      <c r="AD125" s="239" t="str">
        <f>IFERROR(VLOOKUP(AD124,'P1'!$B:$AP,41,FALSE),"")</f>
        <v/>
      </c>
      <c r="AE125" s="239" t="str">
        <f>IFERROR(VLOOKUP(AE124,'P1'!$B:$AP,41,FALSE),"")</f>
        <v/>
      </c>
      <c r="AF125" s="239" t="str">
        <f>IFERROR(VLOOKUP(AF124,'P1'!$B:$AP,41,FALSE),"")</f>
        <v/>
      </c>
      <c r="AG125" s="239" t="str">
        <f>IFERROR(VLOOKUP(AG124,'P1'!$B:$AP,41,FALSE),"")</f>
        <v/>
      </c>
      <c r="AH125" s="239" t="str">
        <f>IFERROR(VLOOKUP(AH124,'P1'!$B:$AP,41,FALSE),"")</f>
        <v/>
      </c>
      <c r="AI125" s="239" t="str">
        <f>IFERROR(VLOOKUP(AI124,'P1'!$B:$AP,41,FALSE),"")</f>
        <v/>
      </c>
      <c r="AJ125" s="239" t="str">
        <f>IFERROR(VLOOKUP(AJ124,'P1'!$B:$AP,41,FALSE),"")</f>
        <v/>
      </c>
      <c r="AK125" s="239" t="str">
        <f>IFERROR(VLOOKUP(AK124,'P1'!$B:$AP,41,FALSE),"")</f>
        <v/>
      </c>
      <c r="AL125" s="239" t="str">
        <f>IFERROR(VLOOKUP(AL124,'P1'!$B:$AP,41,FALSE),"")</f>
        <v/>
      </c>
      <c r="AM125" s="239" t="str">
        <f>IFERROR(VLOOKUP(AM124,'P1'!$B:$AP,41,FALSE),"")</f>
        <v/>
      </c>
      <c r="AN125" s="588"/>
      <c r="AO125" s="564"/>
      <c r="AP125" s="592"/>
      <c r="AQ125" s="593"/>
      <c r="AR125" s="564"/>
      <c r="AU125" s="240" t="str">
        <f>IFERROR(IF($D124="□",ROUNDDOWN($AO124/$AK$7,1),ROUNDDOWN($AO124/$AK$9,1)),"")</f>
        <v/>
      </c>
      <c r="AV125" s="240" t="str">
        <f>IFERROR(IF($D124="□",ROUNDDOWN($AN124/$AO$7,1),ROUNDDOWN($AN124/$AO$9,1)),"")</f>
        <v/>
      </c>
      <c r="AX125" s="240" t="str">
        <f>IFERROR(IF($D124="□",(VLOOKUP(F124,'[8]ますた君 '!$C:$E,3,FALSE)/($AK$7*4)),(VLOOKUP(F124,'[8]ますた君 '!$C:$E,3,FALSE)/($AK$9*4))),"")</f>
        <v/>
      </c>
      <c r="AY125" s="240" t="str">
        <f>IFERROR(IF($D124="□",(VLOOKUP(F124,'[8]ますた君 '!$C:$E,3,FALSE)/$AO$7),(VLOOKUP(F124,'[8]ますた君 '!$C:$E,3,FALSE)/$AO$9)),"")</f>
        <v/>
      </c>
    </row>
    <row r="126" spans="1:51" ht="12" customHeight="1">
      <c r="A126" s="568"/>
      <c r="B126" s="571"/>
      <c r="C126" s="574"/>
      <c r="D126" s="577"/>
      <c r="E126" s="580"/>
      <c r="F126" s="585"/>
      <c r="G126" s="586"/>
      <c r="H126" s="241" t="s">
        <v>374</v>
      </c>
      <c r="I126" s="239" t="str">
        <f>IFERROR(VLOOKUP(I124,'P1'!$B:$AP,31,FALSE),"")</f>
        <v/>
      </c>
      <c r="J126" s="239" t="str">
        <f>IFERROR(VLOOKUP(J124,'P1'!$B:$AP,31,FALSE),"")</f>
        <v/>
      </c>
      <c r="K126" s="239" t="str">
        <f>IFERROR(VLOOKUP(K124,'P1'!$B:$AP,31,FALSE),"")</f>
        <v/>
      </c>
      <c r="L126" s="239" t="str">
        <f>IFERROR(VLOOKUP(L124,'P1'!$B:$AP,31,FALSE),"")</f>
        <v/>
      </c>
      <c r="M126" s="239" t="str">
        <f>IFERROR(VLOOKUP(M124,'P1'!$B:$AP,31,FALSE),"")</f>
        <v/>
      </c>
      <c r="N126" s="239" t="str">
        <f>IFERROR(VLOOKUP(N124,'P1'!$B:$AP,31,FALSE),"")</f>
        <v/>
      </c>
      <c r="O126" s="239" t="str">
        <f>IFERROR(VLOOKUP(O124,'P1'!$B:$AP,31,FALSE),"")</f>
        <v/>
      </c>
      <c r="P126" s="239" t="str">
        <f>IFERROR(VLOOKUP(P124,'P1'!$B:$AP,31,FALSE),"")</f>
        <v/>
      </c>
      <c r="Q126" s="239" t="str">
        <f>IFERROR(VLOOKUP(Q124,'P1'!$B:$AP,31,FALSE),"")</f>
        <v/>
      </c>
      <c r="R126" s="239" t="str">
        <f>IFERROR(VLOOKUP(R124,'P1'!$B:$AP,31,FALSE),"")</f>
        <v/>
      </c>
      <c r="S126" s="239" t="str">
        <f>IFERROR(VLOOKUP(S124,'P1'!$B:$AP,31,FALSE),"")</f>
        <v/>
      </c>
      <c r="T126" s="239" t="str">
        <f>IFERROR(VLOOKUP(T124,'P1'!$B:$AP,31,FALSE),"")</f>
        <v/>
      </c>
      <c r="U126" s="239" t="str">
        <f>IFERROR(VLOOKUP(U124,'P1'!$B:$AP,31,FALSE),"")</f>
        <v/>
      </c>
      <c r="V126" s="239" t="str">
        <f>IFERROR(VLOOKUP(V124,'P1'!$B:$AP,31,FALSE),"")</f>
        <v/>
      </c>
      <c r="W126" s="239" t="str">
        <f>IFERROR(VLOOKUP(W124,'P1'!$B:$AP,31,FALSE),"")</f>
        <v/>
      </c>
      <c r="X126" s="239" t="str">
        <f>IFERROR(VLOOKUP(X124,'P1'!$B:$AP,31,FALSE),"")</f>
        <v/>
      </c>
      <c r="Y126" s="239" t="str">
        <f>IFERROR(VLOOKUP(Y124,'P1'!$B:$AP,31,FALSE),"")</f>
        <v/>
      </c>
      <c r="Z126" s="239" t="str">
        <f>IFERROR(VLOOKUP(Z124,'P1'!$B:$AP,31,FALSE),"")</f>
        <v/>
      </c>
      <c r="AA126" s="239" t="str">
        <f>IFERROR(VLOOKUP(AA124,'P1'!$B:$AP,31,FALSE),"")</f>
        <v/>
      </c>
      <c r="AB126" s="239" t="str">
        <f>IFERROR(VLOOKUP(AB124,'P1'!$B:$AP,31,FALSE),"")</f>
        <v/>
      </c>
      <c r="AC126" s="239" t="str">
        <f>IFERROR(VLOOKUP(AC124,'P1'!$B:$AP,31,FALSE),"")</f>
        <v/>
      </c>
      <c r="AD126" s="239" t="str">
        <f>IFERROR(VLOOKUP(AD124,'P1'!$B:$AP,31,FALSE),"")</f>
        <v/>
      </c>
      <c r="AE126" s="239" t="str">
        <f>IFERROR(VLOOKUP(AE124,'P1'!$B:$AP,31,FALSE),"")</f>
        <v/>
      </c>
      <c r="AF126" s="239" t="str">
        <f>IFERROR(VLOOKUP(AF124,'P1'!$B:$AP,31,FALSE),"")</f>
        <v/>
      </c>
      <c r="AG126" s="239" t="str">
        <f>IFERROR(VLOOKUP(AG124,'P1'!$B:$AP,31,FALSE),"")</f>
        <v/>
      </c>
      <c r="AH126" s="239" t="str">
        <f>IFERROR(VLOOKUP(AH124,'P1'!$B:$AP,31,FALSE),"")</f>
        <v/>
      </c>
      <c r="AI126" s="239" t="str">
        <f>IFERROR(VLOOKUP(AI124,'P1'!$B:$AP,31,FALSE),"")</f>
        <v/>
      </c>
      <c r="AJ126" s="239" t="str">
        <f>IFERROR(VLOOKUP(AJ124,'P1'!$B:$AP,31,FALSE),"")</f>
        <v/>
      </c>
      <c r="AK126" s="239" t="str">
        <f>IFERROR(VLOOKUP(AK124,'P1'!$B:$AP,31,FALSE),"")</f>
        <v/>
      </c>
      <c r="AL126" s="239" t="str">
        <f>IFERROR(VLOOKUP(AL124,'P1'!$B:$AP,31,FALSE),"")</f>
        <v/>
      </c>
      <c r="AM126" s="239" t="str">
        <f>IFERROR(VLOOKUP(AM124,'P1'!$B:$AP,31,FALSE),"")</f>
        <v/>
      </c>
      <c r="AN126" s="589"/>
      <c r="AO126" s="565"/>
      <c r="AP126" s="594"/>
      <c r="AQ126" s="595"/>
      <c r="AR126" s="565"/>
      <c r="AU126" s="242"/>
      <c r="AV126" s="242"/>
      <c r="AX126" s="242"/>
      <c r="AY126" s="242"/>
    </row>
    <row r="127" spans="1:51" ht="12" customHeight="1">
      <c r="A127" s="566">
        <v>36</v>
      </c>
      <c r="B127" s="569"/>
      <c r="C127" s="572"/>
      <c r="D127" s="575" t="s">
        <v>243</v>
      </c>
      <c r="E127" s="578"/>
      <c r="F127" s="581"/>
      <c r="G127" s="582"/>
      <c r="H127" s="236" t="s">
        <v>368</v>
      </c>
      <c r="I127" s="483"/>
      <c r="J127" s="483"/>
      <c r="K127" s="483"/>
      <c r="L127" s="483"/>
      <c r="M127" s="483"/>
      <c r="N127" s="483"/>
      <c r="O127" s="483"/>
      <c r="P127" s="483"/>
      <c r="Q127" s="483"/>
      <c r="R127" s="483"/>
      <c r="S127" s="483"/>
      <c r="T127" s="483"/>
      <c r="U127" s="483"/>
      <c r="V127" s="483"/>
      <c r="W127" s="483"/>
      <c r="X127" s="483"/>
      <c r="Y127" s="483"/>
      <c r="Z127" s="483"/>
      <c r="AA127" s="483"/>
      <c r="AB127" s="483"/>
      <c r="AC127" s="483"/>
      <c r="AD127" s="483"/>
      <c r="AE127" s="483"/>
      <c r="AF127" s="483"/>
      <c r="AG127" s="483"/>
      <c r="AH127" s="483"/>
      <c r="AI127" s="483"/>
      <c r="AJ127" s="483"/>
      <c r="AK127" s="483"/>
      <c r="AL127" s="483"/>
      <c r="AM127" s="483"/>
      <c r="AN127" s="587">
        <f>+SUM(I128:AM129)</f>
        <v>0</v>
      </c>
      <c r="AO127" s="563">
        <f>IF($AN$4="４週",AN127/4,AN127/(DAY(EOMONTH($I$20,0))/7))</f>
        <v>0</v>
      </c>
      <c r="AP127" s="590"/>
      <c r="AQ127" s="591"/>
      <c r="AR127" s="563" t="str">
        <f>IF(AN116="４週",AU128,AV128)</f>
        <v/>
      </c>
      <c r="AU127" s="237" t="s">
        <v>369</v>
      </c>
      <c r="AV127" s="237" t="s">
        <v>370</v>
      </c>
      <c r="AX127" s="237" t="s">
        <v>371</v>
      </c>
      <c r="AY127" s="237" t="s">
        <v>372</v>
      </c>
    </row>
    <row r="128" spans="1:51" ht="12" customHeight="1">
      <c r="A128" s="567"/>
      <c r="B128" s="570"/>
      <c r="C128" s="573"/>
      <c r="D128" s="576"/>
      <c r="E128" s="579"/>
      <c r="F128" s="583"/>
      <c r="G128" s="584"/>
      <c r="H128" s="238" t="s">
        <v>373</v>
      </c>
      <c r="I128" s="239" t="str">
        <f>IFERROR(VLOOKUP(I127,'P1'!$B:$AP,41,FALSE),"")</f>
        <v/>
      </c>
      <c r="J128" s="239" t="str">
        <f>IFERROR(VLOOKUP(J127,'P1'!$B:$AP,41,FALSE),"")</f>
        <v/>
      </c>
      <c r="K128" s="239" t="str">
        <f>IFERROR(VLOOKUP(K127,'P1'!$B:$AP,41,FALSE),"")</f>
        <v/>
      </c>
      <c r="L128" s="239" t="str">
        <f>IFERROR(VLOOKUP(L127,'P1'!$B:$AP,41,FALSE),"")</f>
        <v/>
      </c>
      <c r="M128" s="239" t="str">
        <f>IFERROR(VLOOKUP(M127,'P1'!$B:$AP,41,FALSE),"")</f>
        <v/>
      </c>
      <c r="N128" s="239" t="str">
        <f>IFERROR(VLOOKUP(N127,'P1'!$B:$AP,41,FALSE),"")</f>
        <v/>
      </c>
      <c r="O128" s="239" t="str">
        <f>IFERROR(VLOOKUP(O127,'P1'!$B:$AP,41,FALSE),"")</f>
        <v/>
      </c>
      <c r="P128" s="239" t="str">
        <f>IFERROR(VLOOKUP(P127,'P1'!$B:$AP,41,FALSE),"")</f>
        <v/>
      </c>
      <c r="Q128" s="239" t="str">
        <f>IFERROR(VLOOKUP(Q127,'P1'!$B:$AP,41,FALSE),"")</f>
        <v/>
      </c>
      <c r="R128" s="239" t="str">
        <f>IFERROR(VLOOKUP(R127,'P1'!$B:$AP,41,FALSE),"")</f>
        <v/>
      </c>
      <c r="S128" s="239" t="str">
        <f>IFERROR(VLOOKUP(S127,'P1'!$B:$AP,41,FALSE),"")</f>
        <v/>
      </c>
      <c r="T128" s="239" t="str">
        <f>IFERROR(VLOOKUP(T127,'P1'!$B:$AP,41,FALSE),"")</f>
        <v/>
      </c>
      <c r="U128" s="239" t="str">
        <f>IFERROR(VLOOKUP(U127,'P1'!$B:$AP,41,FALSE),"")</f>
        <v/>
      </c>
      <c r="V128" s="239" t="str">
        <f>IFERROR(VLOOKUP(V127,'P1'!$B:$AP,41,FALSE),"")</f>
        <v/>
      </c>
      <c r="W128" s="239" t="str">
        <f>IFERROR(VLOOKUP(W127,'P1'!$B:$AP,41,FALSE),"")</f>
        <v/>
      </c>
      <c r="X128" s="239" t="str">
        <f>IFERROR(VLOOKUP(X127,'P1'!$B:$AP,41,FALSE),"")</f>
        <v/>
      </c>
      <c r="Y128" s="239" t="str">
        <f>IFERROR(VLOOKUP(Y127,'P1'!$B:$AP,41,FALSE),"")</f>
        <v/>
      </c>
      <c r="Z128" s="239" t="str">
        <f>IFERROR(VLOOKUP(Z127,'P1'!$B:$AP,41,FALSE),"")</f>
        <v/>
      </c>
      <c r="AA128" s="239" t="str">
        <f>IFERROR(VLOOKUP(AA127,'P1'!$B:$AP,41,FALSE),"")</f>
        <v/>
      </c>
      <c r="AB128" s="239" t="str">
        <f>IFERROR(VLOOKUP(AB127,'P1'!$B:$AP,41,FALSE),"")</f>
        <v/>
      </c>
      <c r="AC128" s="239" t="str">
        <f>IFERROR(VLOOKUP(AC127,'P1'!$B:$AP,41,FALSE),"")</f>
        <v/>
      </c>
      <c r="AD128" s="239" t="str">
        <f>IFERROR(VLOOKUP(AD127,'P1'!$B:$AP,41,FALSE),"")</f>
        <v/>
      </c>
      <c r="AE128" s="239" t="str">
        <f>IFERROR(VLOOKUP(AE127,'P1'!$B:$AP,41,FALSE),"")</f>
        <v/>
      </c>
      <c r="AF128" s="239" t="str">
        <f>IFERROR(VLOOKUP(AF127,'P1'!$B:$AP,41,FALSE),"")</f>
        <v/>
      </c>
      <c r="AG128" s="239" t="str">
        <f>IFERROR(VLOOKUP(AG127,'P1'!$B:$AP,41,FALSE),"")</f>
        <v/>
      </c>
      <c r="AH128" s="239" t="str">
        <f>IFERROR(VLOOKUP(AH127,'P1'!$B:$AP,41,FALSE),"")</f>
        <v/>
      </c>
      <c r="AI128" s="239" t="str">
        <f>IFERROR(VLOOKUP(AI127,'P1'!$B:$AP,41,FALSE),"")</f>
        <v/>
      </c>
      <c r="AJ128" s="239" t="str">
        <f>IFERROR(VLOOKUP(AJ127,'P1'!$B:$AP,41,FALSE),"")</f>
        <v/>
      </c>
      <c r="AK128" s="239" t="str">
        <f>IFERROR(VLOOKUP(AK127,'P1'!$B:$AP,41,FALSE),"")</f>
        <v/>
      </c>
      <c r="AL128" s="239" t="str">
        <f>IFERROR(VLOOKUP(AL127,'P1'!$B:$AP,41,FALSE),"")</f>
        <v/>
      </c>
      <c r="AM128" s="239" t="str">
        <f>IFERROR(VLOOKUP(AM127,'P1'!$B:$AP,41,FALSE),"")</f>
        <v/>
      </c>
      <c r="AN128" s="588"/>
      <c r="AO128" s="564"/>
      <c r="AP128" s="592"/>
      <c r="AQ128" s="593"/>
      <c r="AR128" s="564"/>
      <c r="AU128" s="240" t="str">
        <f>IFERROR(IF($D127="□",ROUNDDOWN($AO127/$AK$7,1),ROUNDDOWN($AO127/$AK$9,1)),"")</f>
        <v/>
      </c>
      <c r="AV128" s="240" t="str">
        <f>IFERROR(IF($D127="□",ROUNDDOWN($AN127/$AO$7,1),ROUNDDOWN($AN127/$AO$9,1)),"")</f>
        <v/>
      </c>
      <c r="AX128" s="240" t="str">
        <f>IFERROR(IF($D127="□",(VLOOKUP(F127,'[8]ますた君 '!$C:$E,3,FALSE)/($AK$7*4)),(VLOOKUP(F127,'[8]ますた君 '!$C:$E,3,FALSE)/($AK$9*4))),"")</f>
        <v/>
      </c>
      <c r="AY128" s="240" t="str">
        <f>IFERROR(IF($D127="□",(VLOOKUP(F127,'[8]ますた君 '!$C:$E,3,FALSE)/$AO$7),(VLOOKUP(F127,'[8]ますた君 '!$C:$E,3,FALSE)/$AO$9)),"")</f>
        <v/>
      </c>
    </row>
    <row r="129" spans="1:51" ht="12" customHeight="1">
      <c r="A129" s="568"/>
      <c r="B129" s="571"/>
      <c r="C129" s="574"/>
      <c r="D129" s="577"/>
      <c r="E129" s="580"/>
      <c r="F129" s="585"/>
      <c r="G129" s="586"/>
      <c r="H129" s="241" t="s">
        <v>374</v>
      </c>
      <c r="I129" s="239" t="str">
        <f>IFERROR(VLOOKUP(I127,'P1'!$B:$AP,31,FALSE),"")</f>
        <v/>
      </c>
      <c r="J129" s="239" t="str">
        <f>IFERROR(VLOOKUP(J127,'P1'!$B:$AP,31,FALSE),"")</f>
        <v/>
      </c>
      <c r="K129" s="239" t="str">
        <f>IFERROR(VLOOKUP(K127,'P1'!$B:$AP,31,FALSE),"")</f>
        <v/>
      </c>
      <c r="L129" s="239" t="str">
        <f>IFERROR(VLOOKUP(L127,'P1'!$B:$AP,31,FALSE),"")</f>
        <v/>
      </c>
      <c r="M129" s="239" t="str">
        <f>IFERROR(VLOOKUP(M127,'P1'!$B:$AP,31,FALSE),"")</f>
        <v/>
      </c>
      <c r="N129" s="239" t="str">
        <f>IFERROR(VLOOKUP(N127,'P1'!$B:$AP,31,FALSE),"")</f>
        <v/>
      </c>
      <c r="O129" s="239" t="str">
        <f>IFERROR(VLOOKUP(O127,'P1'!$B:$AP,31,FALSE),"")</f>
        <v/>
      </c>
      <c r="P129" s="239" t="str">
        <f>IFERROR(VLOOKUP(P127,'P1'!$B:$AP,31,FALSE),"")</f>
        <v/>
      </c>
      <c r="Q129" s="239" t="str">
        <f>IFERROR(VLOOKUP(Q127,'P1'!$B:$AP,31,FALSE),"")</f>
        <v/>
      </c>
      <c r="R129" s="239" t="str">
        <f>IFERROR(VLOOKUP(R127,'P1'!$B:$AP,31,FALSE),"")</f>
        <v/>
      </c>
      <c r="S129" s="239" t="str">
        <f>IFERROR(VLOOKUP(S127,'P1'!$B:$AP,31,FALSE),"")</f>
        <v/>
      </c>
      <c r="T129" s="239" t="str">
        <f>IFERROR(VLOOKUP(T127,'P1'!$B:$AP,31,FALSE),"")</f>
        <v/>
      </c>
      <c r="U129" s="239" t="str">
        <f>IFERROR(VLOOKUP(U127,'P1'!$B:$AP,31,FALSE),"")</f>
        <v/>
      </c>
      <c r="V129" s="239" t="str">
        <f>IFERROR(VLOOKUP(V127,'P1'!$B:$AP,31,FALSE),"")</f>
        <v/>
      </c>
      <c r="W129" s="239" t="str">
        <f>IFERROR(VLOOKUP(W127,'P1'!$B:$AP,31,FALSE),"")</f>
        <v/>
      </c>
      <c r="X129" s="239" t="str">
        <f>IFERROR(VLOOKUP(X127,'P1'!$B:$AP,31,FALSE),"")</f>
        <v/>
      </c>
      <c r="Y129" s="239" t="str">
        <f>IFERROR(VLOOKUP(Y127,'P1'!$B:$AP,31,FALSE),"")</f>
        <v/>
      </c>
      <c r="Z129" s="239" t="str">
        <f>IFERROR(VLOOKUP(Z127,'P1'!$B:$AP,31,FALSE),"")</f>
        <v/>
      </c>
      <c r="AA129" s="239" t="str">
        <f>IFERROR(VLOOKUP(AA127,'P1'!$B:$AP,31,FALSE),"")</f>
        <v/>
      </c>
      <c r="AB129" s="239" t="str">
        <f>IFERROR(VLOOKUP(AB127,'P1'!$B:$AP,31,FALSE),"")</f>
        <v/>
      </c>
      <c r="AC129" s="239" t="str">
        <f>IFERROR(VLOOKUP(AC127,'P1'!$B:$AP,31,FALSE),"")</f>
        <v/>
      </c>
      <c r="AD129" s="239" t="str">
        <f>IFERROR(VLOOKUP(AD127,'P1'!$B:$AP,31,FALSE),"")</f>
        <v/>
      </c>
      <c r="AE129" s="239" t="str">
        <f>IFERROR(VLOOKUP(AE127,'P1'!$B:$AP,31,FALSE),"")</f>
        <v/>
      </c>
      <c r="AF129" s="239" t="str">
        <f>IFERROR(VLOOKUP(AF127,'P1'!$B:$AP,31,FALSE),"")</f>
        <v/>
      </c>
      <c r="AG129" s="239" t="str">
        <f>IFERROR(VLOOKUP(AG127,'P1'!$B:$AP,31,FALSE),"")</f>
        <v/>
      </c>
      <c r="AH129" s="239" t="str">
        <f>IFERROR(VLOOKUP(AH127,'P1'!$B:$AP,31,FALSE),"")</f>
        <v/>
      </c>
      <c r="AI129" s="239" t="str">
        <f>IFERROR(VLOOKUP(AI127,'P1'!$B:$AP,31,FALSE),"")</f>
        <v/>
      </c>
      <c r="AJ129" s="239" t="str">
        <f>IFERROR(VLOOKUP(AJ127,'P1'!$B:$AP,31,FALSE),"")</f>
        <v/>
      </c>
      <c r="AK129" s="239" t="str">
        <f>IFERROR(VLOOKUP(AK127,'P1'!$B:$AP,31,FALSE),"")</f>
        <v/>
      </c>
      <c r="AL129" s="239" t="str">
        <f>IFERROR(VLOOKUP(AL127,'P1'!$B:$AP,31,FALSE),"")</f>
        <v/>
      </c>
      <c r="AM129" s="239" t="str">
        <f>IFERROR(VLOOKUP(AM127,'P1'!$B:$AP,31,FALSE),"")</f>
        <v/>
      </c>
      <c r="AN129" s="589"/>
      <c r="AO129" s="565"/>
      <c r="AP129" s="594"/>
      <c r="AQ129" s="595"/>
      <c r="AR129" s="565"/>
      <c r="AU129" s="242"/>
      <c r="AV129" s="242"/>
      <c r="AX129" s="242"/>
      <c r="AY129" s="242"/>
    </row>
    <row r="130" spans="1:51" ht="12" customHeight="1">
      <c r="A130" s="566">
        <v>37</v>
      </c>
      <c r="B130" s="569"/>
      <c r="C130" s="596"/>
      <c r="D130" s="575" t="s">
        <v>243</v>
      </c>
      <c r="E130" s="578"/>
      <c r="F130" s="581"/>
      <c r="G130" s="582"/>
      <c r="H130" s="236" t="s">
        <v>368</v>
      </c>
      <c r="I130" s="483"/>
      <c r="J130" s="483"/>
      <c r="K130" s="483"/>
      <c r="L130" s="483"/>
      <c r="M130" s="483"/>
      <c r="N130" s="483"/>
      <c r="O130" s="483"/>
      <c r="P130" s="483"/>
      <c r="Q130" s="483"/>
      <c r="R130" s="483"/>
      <c r="S130" s="483"/>
      <c r="T130" s="483"/>
      <c r="U130" s="483"/>
      <c r="V130" s="483"/>
      <c r="W130" s="483"/>
      <c r="X130" s="483"/>
      <c r="Y130" s="483"/>
      <c r="Z130" s="483"/>
      <c r="AA130" s="483"/>
      <c r="AB130" s="483"/>
      <c r="AC130" s="483"/>
      <c r="AD130" s="483"/>
      <c r="AE130" s="483"/>
      <c r="AF130" s="483"/>
      <c r="AG130" s="483"/>
      <c r="AH130" s="483"/>
      <c r="AI130" s="483"/>
      <c r="AJ130" s="483"/>
      <c r="AK130" s="483"/>
      <c r="AL130" s="483"/>
      <c r="AM130" s="483"/>
      <c r="AN130" s="587">
        <f>+SUM(I131:AM132)</f>
        <v>0</v>
      </c>
      <c r="AO130" s="563">
        <f>IF($AN$4="４週",AN130/4,AN130/(DAY(EOMONTH($I$20,0))/7))</f>
        <v>0</v>
      </c>
      <c r="AP130" s="590"/>
      <c r="AQ130" s="591"/>
      <c r="AR130" s="563" t="str">
        <f>IF(AN119="４週",AU131,AV131)</f>
        <v/>
      </c>
      <c r="AU130" s="237" t="s">
        <v>369</v>
      </c>
      <c r="AV130" s="237" t="s">
        <v>370</v>
      </c>
      <c r="AX130" s="237" t="s">
        <v>371</v>
      </c>
      <c r="AY130" s="237" t="s">
        <v>372</v>
      </c>
    </row>
    <row r="131" spans="1:51" ht="12" customHeight="1">
      <c r="A131" s="567"/>
      <c r="B131" s="570"/>
      <c r="C131" s="597"/>
      <c r="D131" s="576"/>
      <c r="E131" s="579"/>
      <c r="F131" s="583"/>
      <c r="G131" s="584"/>
      <c r="H131" s="238" t="s">
        <v>373</v>
      </c>
      <c r="I131" s="239" t="str">
        <f>IFERROR(VLOOKUP(I130,'P1'!$B:$AP,41,FALSE),"")</f>
        <v/>
      </c>
      <c r="J131" s="239" t="str">
        <f>IFERROR(VLOOKUP(J130,'P1'!$B:$AP,41,FALSE),"")</f>
        <v/>
      </c>
      <c r="K131" s="239" t="str">
        <f>IFERROR(VLOOKUP(K130,'P1'!$B:$AP,41,FALSE),"")</f>
        <v/>
      </c>
      <c r="L131" s="239" t="str">
        <f>IFERROR(VLOOKUP(L130,'P1'!$B:$AP,41,FALSE),"")</f>
        <v/>
      </c>
      <c r="M131" s="239" t="str">
        <f>IFERROR(VLOOKUP(M130,'P1'!$B:$AP,41,FALSE),"")</f>
        <v/>
      </c>
      <c r="N131" s="239" t="str">
        <f>IFERROR(VLOOKUP(N130,'P1'!$B:$AP,41,FALSE),"")</f>
        <v/>
      </c>
      <c r="O131" s="239" t="str">
        <f>IFERROR(VLOOKUP(O130,'P1'!$B:$AP,41,FALSE),"")</f>
        <v/>
      </c>
      <c r="P131" s="239" t="str">
        <f>IFERROR(VLOOKUP(P130,'P1'!$B:$AP,41,FALSE),"")</f>
        <v/>
      </c>
      <c r="Q131" s="239" t="str">
        <f>IFERROR(VLOOKUP(Q130,'P1'!$B:$AP,41,FALSE),"")</f>
        <v/>
      </c>
      <c r="R131" s="239" t="str">
        <f>IFERROR(VLOOKUP(R130,'P1'!$B:$AP,41,FALSE),"")</f>
        <v/>
      </c>
      <c r="S131" s="239" t="str">
        <f>IFERROR(VLOOKUP(S130,'P1'!$B:$AP,41,FALSE),"")</f>
        <v/>
      </c>
      <c r="T131" s="239" t="str">
        <f>IFERROR(VLOOKUP(T130,'P1'!$B:$AP,41,FALSE),"")</f>
        <v/>
      </c>
      <c r="U131" s="239" t="str">
        <f>IFERROR(VLOOKUP(U130,'P1'!$B:$AP,41,FALSE),"")</f>
        <v/>
      </c>
      <c r="V131" s="239" t="str">
        <f>IFERROR(VLOOKUP(V130,'P1'!$B:$AP,41,FALSE),"")</f>
        <v/>
      </c>
      <c r="W131" s="239" t="str">
        <f>IFERROR(VLOOKUP(W130,'P1'!$B:$AP,41,FALSE),"")</f>
        <v/>
      </c>
      <c r="X131" s="239" t="str">
        <f>IFERROR(VLOOKUP(X130,'P1'!$B:$AP,41,FALSE),"")</f>
        <v/>
      </c>
      <c r="Y131" s="239" t="str">
        <f>IFERROR(VLOOKUP(Y130,'P1'!$B:$AP,41,FALSE),"")</f>
        <v/>
      </c>
      <c r="Z131" s="239" t="str">
        <f>IFERROR(VLOOKUP(Z130,'P1'!$B:$AP,41,FALSE),"")</f>
        <v/>
      </c>
      <c r="AA131" s="239" t="str">
        <f>IFERROR(VLOOKUP(AA130,'P1'!$B:$AP,41,FALSE),"")</f>
        <v/>
      </c>
      <c r="AB131" s="239" t="str">
        <f>IFERROR(VLOOKUP(AB130,'P1'!$B:$AP,41,FALSE),"")</f>
        <v/>
      </c>
      <c r="AC131" s="239" t="str">
        <f>IFERROR(VLOOKUP(AC130,'P1'!$B:$AP,41,FALSE),"")</f>
        <v/>
      </c>
      <c r="AD131" s="239" t="str">
        <f>IFERROR(VLOOKUP(AD130,'P1'!$B:$AP,41,FALSE),"")</f>
        <v/>
      </c>
      <c r="AE131" s="239" t="str">
        <f>IFERROR(VLOOKUP(AE130,'P1'!$B:$AP,41,FALSE),"")</f>
        <v/>
      </c>
      <c r="AF131" s="239" t="str">
        <f>IFERROR(VLOOKUP(AF130,'P1'!$B:$AP,41,FALSE),"")</f>
        <v/>
      </c>
      <c r="AG131" s="239" t="str">
        <f>IFERROR(VLOOKUP(AG130,'P1'!$B:$AP,41,FALSE),"")</f>
        <v/>
      </c>
      <c r="AH131" s="239" t="str">
        <f>IFERROR(VLOOKUP(AH130,'P1'!$B:$AP,41,FALSE),"")</f>
        <v/>
      </c>
      <c r="AI131" s="239" t="str">
        <f>IFERROR(VLOOKUP(AI130,'P1'!$B:$AP,41,FALSE),"")</f>
        <v/>
      </c>
      <c r="AJ131" s="239" t="str">
        <f>IFERROR(VLOOKUP(AJ130,'P1'!$B:$AP,41,FALSE),"")</f>
        <v/>
      </c>
      <c r="AK131" s="239" t="str">
        <f>IFERROR(VLOOKUP(AK130,'P1'!$B:$AP,41,FALSE),"")</f>
        <v/>
      </c>
      <c r="AL131" s="239" t="str">
        <f>IFERROR(VLOOKUP(AL130,'P1'!$B:$AP,41,FALSE),"")</f>
        <v/>
      </c>
      <c r="AM131" s="239" t="str">
        <f>IFERROR(VLOOKUP(AM130,'P1'!$B:$AP,41,FALSE),"")</f>
        <v/>
      </c>
      <c r="AN131" s="588"/>
      <c r="AO131" s="564"/>
      <c r="AP131" s="592"/>
      <c r="AQ131" s="593"/>
      <c r="AR131" s="564"/>
      <c r="AU131" s="240" t="str">
        <f>IFERROR(IF($D130="□",ROUNDDOWN($AO130/$AK$7,1),ROUNDDOWN($AO130/$AK$9,1)),"")</f>
        <v/>
      </c>
      <c r="AV131" s="240" t="str">
        <f>IFERROR(IF($D130="□",ROUNDDOWN($AN130/$AO$7,1),ROUNDDOWN($AN130/$AO$9,1)),"")</f>
        <v/>
      </c>
      <c r="AX131" s="240" t="str">
        <f>IFERROR(IF($D130="□",(VLOOKUP(F130,'[8]ますた君 '!$C:$E,3,FALSE)/($AK$7*4)),(VLOOKUP(F130,'[8]ますた君 '!$C:$E,3,FALSE)/($AK$9*4))),"")</f>
        <v/>
      </c>
      <c r="AY131" s="240" t="str">
        <f>IFERROR(IF($D130="□",(VLOOKUP(F130,'[8]ますた君 '!$C:$E,3,FALSE)/$AO$7),(VLOOKUP(F130,'[8]ますた君 '!$C:$E,3,FALSE)/$AO$9)),"")</f>
        <v/>
      </c>
    </row>
    <row r="132" spans="1:51" ht="12" customHeight="1">
      <c r="A132" s="568"/>
      <c r="B132" s="571"/>
      <c r="C132" s="598"/>
      <c r="D132" s="577"/>
      <c r="E132" s="580"/>
      <c r="F132" s="585"/>
      <c r="G132" s="586"/>
      <c r="H132" s="241" t="s">
        <v>374</v>
      </c>
      <c r="I132" s="239" t="str">
        <f>IFERROR(VLOOKUP(I130,'P1'!$B:$AP,31,FALSE),"")</f>
        <v/>
      </c>
      <c r="J132" s="239" t="str">
        <f>IFERROR(VLOOKUP(J130,'P1'!$B:$AP,31,FALSE),"")</f>
        <v/>
      </c>
      <c r="K132" s="239" t="str">
        <f>IFERROR(VLOOKUP(K130,'P1'!$B:$AP,31,FALSE),"")</f>
        <v/>
      </c>
      <c r="L132" s="239" t="str">
        <f>IFERROR(VLOOKUP(L130,'P1'!$B:$AP,31,FALSE),"")</f>
        <v/>
      </c>
      <c r="M132" s="239" t="str">
        <f>IFERROR(VLOOKUP(M130,'P1'!$B:$AP,31,FALSE),"")</f>
        <v/>
      </c>
      <c r="N132" s="239" t="str">
        <f>IFERROR(VLOOKUP(N130,'P1'!$B:$AP,31,FALSE),"")</f>
        <v/>
      </c>
      <c r="O132" s="239" t="str">
        <f>IFERROR(VLOOKUP(O130,'P1'!$B:$AP,31,FALSE),"")</f>
        <v/>
      </c>
      <c r="P132" s="239" t="str">
        <f>IFERROR(VLOOKUP(P130,'P1'!$B:$AP,31,FALSE),"")</f>
        <v/>
      </c>
      <c r="Q132" s="239" t="str">
        <f>IFERROR(VLOOKUP(Q130,'P1'!$B:$AP,31,FALSE),"")</f>
        <v/>
      </c>
      <c r="R132" s="239" t="str">
        <f>IFERROR(VLOOKUP(R130,'P1'!$B:$AP,31,FALSE),"")</f>
        <v/>
      </c>
      <c r="S132" s="239" t="str">
        <f>IFERROR(VLOOKUP(S130,'P1'!$B:$AP,31,FALSE),"")</f>
        <v/>
      </c>
      <c r="T132" s="239" t="str">
        <f>IFERROR(VLOOKUP(T130,'P1'!$B:$AP,31,FALSE),"")</f>
        <v/>
      </c>
      <c r="U132" s="239" t="str">
        <f>IFERROR(VLOOKUP(U130,'P1'!$B:$AP,31,FALSE),"")</f>
        <v/>
      </c>
      <c r="V132" s="239" t="str">
        <f>IFERROR(VLOOKUP(V130,'P1'!$B:$AP,31,FALSE),"")</f>
        <v/>
      </c>
      <c r="W132" s="239" t="str">
        <f>IFERROR(VLOOKUP(W130,'P1'!$B:$AP,31,FALSE),"")</f>
        <v/>
      </c>
      <c r="X132" s="239" t="str">
        <f>IFERROR(VLOOKUP(X130,'P1'!$B:$AP,31,FALSE),"")</f>
        <v/>
      </c>
      <c r="Y132" s="239" t="str">
        <f>IFERROR(VLOOKUP(Y130,'P1'!$B:$AP,31,FALSE),"")</f>
        <v/>
      </c>
      <c r="Z132" s="239" t="str">
        <f>IFERROR(VLOOKUP(Z130,'P1'!$B:$AP,31,FALSE),"")</f>
        <v/>
      </c>
      <c r="AA132" s="239" t="str">
        <f>IFERROR(VLOOKUP(AA130,'P1'!$B:$AP,31,FALSE),"")</f>
        <v/>
      </c>
      <c r="AB132" s="239" t="str">
        <f>IFERROR(VLOOKUP(AB130,'P1'!$B:$AP,31,FALSE),"")</f>
        <v/>
      </c>
      <c r="AC132" s="239" t="str">
        <f>IFERROR(VLOOKUP(AC130,'P1'!$B:$AP,31,FALSE),"")</f>
        <v/>
      </c>
      <c r="AD132" s="239" t="str">
        <f>IFERROR(VLOOKUP(AD130,'P1'!$B:$AP,31,FALSE),"")</f>
        <v/>
      </c>
      <c r="AE132" s="239" t="str">
        <f>IFERROR(VLOOKUP(AE130,'P1'!$B:$AP,31,FALSE),"")</f>
        <v/>
      </c>
      <c r="AF132" s="239" t="str">
        <f>IFERROR(VLOOKUP(AF130,'P1'!$B:$AP,31,FALSE),"")</f>
        <v/>
      </c>
      <c r="AG132" s="239" t="str">
        <f>IFERROR(VLOOKUP(AG130,'P1'!$B:$AP,31,FALSE),"")</f>
        <v/>
      </c>
      <c r="AH132" s="239" t="str">
        <f>IFERROR(VLOOKUP(AH130,'P1'!$B:$AP,31,FALSE),"")</f>
        <v/>
      </c>
      <c r="AI132" s="239" t="str">
        <f>IFERROR(VLOOKUP(AI130,'P1'!$B:$AP,31,FALSE),"")</f>
        <v/>
      </c>
      <c r="AJ132" s="239" t="str">
        <f>IFERROR(VLOOKUP(AJ130,'P1'!$B:$AP,31,FALSE),"")</f>
        <v/>
      </c>
      <c r="AK132" s="239" t="str">
        <f>IFERROR(VLOOKUP(AK130,'P1'!$B:$AP,31,FALSE),"")</f>
        <v/>
      </c>
      <c r="AL132" s="239" t="str">
        <f>IFERROR(VLOOKUP(AL130,'P1'!$B:$AP,31,FALSE),"")</f>
        <v/>
      </c>
      <c r="AM132" s="239" t="str">
        <f>IFERROR(VLOOKUP(AM130,'P1'!$B:$AP,31,FALSE),"")</f>
        <v/>
      </c>
      <c r="AN132" s="589"/>
      <c r="AO132" s="565"/>
      <c r="AP132" s="594"/>
      <c r="AQ132" s="595"/>
      <c r="AR132" s="565"/>
      <c r="AU132" s="242"/>
      <c r="AV132" s="242"/>
      <c r="AX132" s="242"/>
      <c r="AY132" s="242"/>
    </row>
    <row r="133" spans="1:51" ht="12" customHeight="1">
      <c r="A133" s="566">
        <v>38</v>
      </c>
      <c r="B133" s="569"/>
      <c r="C133" s="572"/>
      <c r="D133" s="575" t="s">
        <v>243</v>
      </c>
      <c r="E133" s="578"/>
      <c r="F133" s="581"/>
      <c r="G133" s="582"/>
      <c r="H133" s="236" t="s">
        <v>368</v>
      </c>
      <c r="I133" s="483"/>
      <c r="J133" s="483"/>
      <c r="K133" s="483"/>
      <c r="L133" s="483"/>
      <c r="M133" s="483"/>
      <c r="N133" s="483"/>
      <c r="O133" s="483"/>
      <c r="P133" s="483"/>
      <c r="Q133" s="483"/>
      <c r="R133" s="483"/>
      <c r="S133" s="483"/>
      <c r="T133" s="483"/>
      <c r="U133" s="483"/>
      <c r="V133" s="483"/>
      <c r="W133" s="483"/>
      <c r="X133" s="483"/>
      <c r="Y133" s="483"/>
      <c r="Z133" s="483"/>
      <c r="AA133" s="483"/>
      <c r="AB133" s="483"/>
      <c r="AC133" s="483"/>
      <c r="AD133" s="483"/>
      <c r="AE133" s="483"/>
      <c r="AF133" s="483"/>
      <c r="AG133" s="483"/>
      <c r="AH133" s="483"/>
      <c r="AI133" s="483"/>
      <c r="AJ133" s="483"/>
      <c r="AK133" s="483"/>
      <c r="AL133" s="483"/>
      <c r="AM133" s="483"/>
      <c r="AN133" s="587">
        <f>+SUM(I134:AM135)</f>
        <v>0</v>
      </c>
      <c r="AO133" s="563">
        <f>IF($AN$4="４週",AN133/4,AN133/(DAY(EOMONTH($I$20,0))/7))</f>
        <v>0</v>
      </c>
      <c r="AP133" s="590"/>
      <c r="AQ133" s="591"/>
      <c r="AR133" s="563" t="str">
        <f>IF(AN122="４週",AU134,AV134)</f>
        <v/>
      </c>
      <c r="AU133" s="237" t="s">
        <v>369</v>
      </c>
      <c r="AV133" s="237" t="s">
        <v>370</v>
      </c>
      <c r="AX133" s="237" t="s">
        <v>371</v>
      </c>
      <c r="AY133" s="237" t="s">
        <v>372</v>
      </c>
    </row>
    <row r="134" spans="1:51" ht="12" customHeight="1">
      <c r="A134" s="567"/>
      <c r="B134" s="570"/>
      <c r="C134" s="573"/>
      <c r="D134" s="576"/>
      <c r="E134" s="579"/>
      <c r="F134" s="583"/>
      <c r="G134" s="584"/>
      <c r="H134" s="238" t="s">
        <v>373</v>
      </c>
      <c r="I134" s="239" t="str">
        <f>IFERROR(VLOOKUP(I133,'P1'!$B:$AP,41,FALSE),"")</f>
        <v/>
      </c>
      <c r="J134" s="239" t="str">
        <f>IFERROR(VLOOKUP(J133,'P1'!$B:$AP,41,FALSE),"")</f>
        <v/>
      </c>
      <c r="K134" s="239" t="str">
        <f>IFERROR(VLOOKUP(K133,'P1'!$B:$AP,41,FALSE),"")</f>
        <v/>
      </c>
      <c r="L134" s="239" t="str">
        <f>IFERROR(VLOOKUP(L133,'P1'!$B:$AP,41,FALSE),"")</f>
        <v/>
      </c>
      <c r="M134" s="239" t="str">
        <f>IFERROR(VLOOKUP(M133,'P1'!$B:$AP,41,FALSE),"")</f>
        <v/>
      </c>
      <c r="N134" s="239" t="str">
        <f>IFERROR(VLOOKUP(N133,'P1'!$B:$AP,41,FALSE),"")</f>
        <v/>
      </c>
      <c r="O134" s="239" t="str">
        <f>IFERROR(VLOOKUP(O133,'P1'!$B:$AP,41,FALSE),"")</f>
        <v/>
      </c>
      <c r="P134" s="239" t="str">
        <f>IFERROR(VLOOKUP(P133,'P1'!$B:$AP,41,FALSE),"")</f>
        <v/>
      </c>
      <c r="Q134" s="239" t="str">
        <f>IFERROR(VLOOKUP(Q133,'P1'!$B:$AP,41,FALSE),"")</f>
        <v/>
      </c>
      <c r="R134" s="239" t="str">
        <f>IFERROR(VLOOKUP(R133,'P1'!$B:$AP,41,FALSE),"")</f>
        <v/>
      </c>
      <c r="S134" s="239" t="str">
        <f>IFERROR(VLOOKUP(S133,'P1'!$B:$AP,41,FALSE),"")</f>
        <v/>
      </c>
      <c r="T134" s="239" t="str">
        <f>IFERROR(VLOOKUP(T133,'P1'!$B:$AP,41,FALSE),"")</f>
        <v/>
      </c>
      <c r="U134" s="239" t="str">
        <f>IFERROR(VLOOKUP(U133,'P1'!$B:$AP,41,FALSE),"")</f>
        <v/>
      </c>
      <c r="V134" s="239" t="str">
        <f>IFERROR(VLOOKUP(V133,'P1'!$B:$AP,41,FALSE),"")</f>
        <v/>
      </c>
      <c r="W134" s="239" t="str">
        <f>IFERROR(VLOOKUP(W133,'P1'!$B:$AP,41,FALSE),"")</f>
        <v/>
      </c>
      <c r="X134" s="239" t="str">
        <f>IFERROR(VLOOKUP(X133,'P1'!$B:$AP,41,FALSE),"")</f>
        <v/>
      </c>
      <c r="Y134" s="239" t="str">
        <f>IFERROR(VLOOKUP(Y133,'P1'!$B:$AP,41,FALSE),"")</f>
        <v/>
      </c>
      <c r="Z134" s="239" t="str">
        <f>IFERROR(VLOOKUP(Z133,'P1'!$B:$AP,41,FALSE),"")</f>
        <v/>
      </c>
      <c r="AA134" s="239" t="str">
        <f>IFERROR(VLOOKUP(AA133,'P1'!$B:$AP,41,FALSE),"")</f>
        <v/>
      </c>
      <c r="AB134" s="239" t="str">
        <f>IFERROR(VLOOKUP(AB133,'P1'!$B:$AP,41,FALSE),"")</f>
        <v/>
      </c>
      <c r="AC134" s="239" t="str">
        <f>IFERROR(VLOOKUP(AC133,'P1'!$B:$AP,41,FALSE),"")</f>
        <v/>
      </c>
      <c r="AD134" s="239" t="str">
        <f>IFERROR(VLOOKUP(AD133,'P1'!$B:$AP,41,FALSE),"")</f>
        <v/>
      </c>
      <c r="AE134" s="239" t="str">
        <f>IFERROR(VLOOKUP(AE133,'P1'!$B:$AP,41,FALSE),"")</f>
        <v/>
      </c>
      <c r="AF134" s="239" t="str">
        <f>IFERROR(VLOOKUP(AF133,'P1'!$B:$AP,41,FALSE),"")</f>
        <v/>
      </c>
      <c r="AG134" s="239" t="str">
        <f>IFERROR(VLOOKUP(AG133,'P1'!$B:$AP,41,FALSE),"")</f>
        <v/>
      </c>
      <c r="AH134" s="239" t="str">
        <f>IFERROR(VLOOKUP(AH133,'P1'!$B:$AP,41,FALSE),"")</f>
        <v/>
      </c>
      <c r="AI134" s="239" t="str">
        <f>IFERROR(VLOOKUP(AI133,'P1'!$B:$AP,41,FALSE),"")</f>
        <v/>
      </c>
      <c r="AJ134" s="239" t="str">
        <f>IFERROR(VLOOKUP(AJ133,'P1'!$B:$AP,41,FALSE),"")</f>
        <v/>
      </c>
      <c r="AK134" s="239" t="str">
        <f>IFERROR(VLOOKUP(AK133,'P1'!$B:$AP,41,FALSE),"")</f>
        <v/>
      </c>
      <c r="AL134" s="239" t="str">
        <f>IFERROR(VLOOKUP(AL133,'P1'!$B:$AP,41,FALSE),"")</f>
        <v/>
      </c>
      <c r="AM134" s="239" t="str">
        <f>IFERROR(VLOOKUP(AM133,'P1'!$B:$AP,41,FALSE),"")</f>
        <v/>
      </c>
      <c r="AN134" s="588"/>
      <c r="AO134" s="564"/>
      <c r="AP134" s="592"/>
      <c r="AQ134" s="593"/>
      <c r="AR134" s="564"/>
      <c r="AU134" s="240" t="str">
        <f>IFERROR(IF($D133="□",ROUNDDOWN($AO133/$AK$7,1),ROUNDDOWN($AO133/$AK$9,1)),"")</f>
        <v/>
      </c>
      <c r="AV134" s="240" t="str">
        <f>IFERROR(IF($D133="□",ROUNDDOWN($AN133/$AO$7,1),ROUNDDOWN($AN133/$AO$9,1)),"")</f>
        <v/>
      </c>
      <c r="AX134" s="240" t="str">
        <f>IFERROR(IF($D133="□",(VLOOKUP(F133,'[8]ますた君 '!$C:$E,3,FALSE)/($AK$7*4)),(VLOOKUP(F133,'[8]ますた君 '!$C:$E,3,FALSE)/($AK$9*4))),"")</f>
        <v/>
      </c>
      <c r="AY134" s="240" t="str">
        <f>IFERROR(IF($D133="□",(VLOOKUP(F133,'[8]ますた君 '!$C:$E,3,FALSE)/$AO$7),(VLOOKUP(F133,'[8]ますた君 '!$C:$E,3,FALSE)/$AO$9)),"")</f>
        <v/>
      </c>
    </row>
    <row r="135" spans="1:51" ht="12" customHeight="1">
      <c r="A135" s="568"/>
      <c r="B135" s="571"/>
      <c r="C135" s="574"/>
      <c r="D135" s="577"/>
      <c r="E135" s="580"/>
      <c r="F135" s="585"/>
      <c r="G135" s="586"/>
      <c r="H135" s="241" t="s">
        <v>374</v>
      </c>
      <c r="I135" s="239" t="str">
        <f>IFERROR(VLOOKUP(I133,'P1'!$B:$AP,31,FALSE),"")</f>
        <v/>
      </c>
      <c r="J135" s="239" t="str">
        <f>IFERROR(VLOOKUP(J133,'P1'!$B:$AP,31,FALSE),"")</f>
        <v/>
      </c>
      <c r="K135" s="239" t="str">
        <f>IFERROR(VLOOKUP(K133,'P1'!$B:$AP,31,FALSE),"")</f>
        <v/>
      </c>
      <c r="L135" s="239" t="str">
        <f>IFERROR(VLOOKUP(L133,'P1'!$B:$AP,31,FALSE),"")</f>
        <v/>
      </c>
      <c r="M135" s="239" t="str">
        <f>IFERROR(VLOOKUP(M133,'P1'!$B:$AP,31,FALSE),"")</f>
        <v/>
      </c>
      <c r="N135" s="239" t="str">
        <f>IFERROR(VLOOKUP(N133,'P1'!$B:$AP,31,FALSE),"")</f>
        <v/>
      </c>
      <c r="O135" s="239" t="str">
        <f>IFERROR(VLOOKUP(O133,'P1'!$B:$AP,31,FALSE),"")</f>
        <v/>
      </c>
      <c r="P135" s="239" t="str">
        <f>IFERROR(VLOOKUP(P133,'P1'!$B:$AP,31,FALSE),"")</f>
        <v/>
      </c>
      <c r="Q135" s="239" t="str">
        <f>IFERROR(VLOOKUP(Q133,'P1'!$B:$AP,31,FALSE),"")</f>
        <v/>
      </c>
      <c r="R135" s="239" t="str">
        <f>IFERROR(VLOOKUP(R133,'P1'!$B:$AP,31,FALSE),"")</f>
        <v/>
      </c>
      <c r="S135" s="239" t="str">
        <f>IFERROR(VLOOKUP(S133,'P1'!$B:$AP,31,FALSE),"")</f>
        <v/>
      </c>
      <c r="T135" s="239" t="str">
        <f>IFERROR(VLOOKUP(T133,'P1'!$B:$AP,31,FALSE),"")</f>
        <v/>
      </c>
      <c r="U135" s="239" t="str">
        <f>IFERROR(VLOOKUP(U133,'P1'!$B:$AP,31,FALSE),"")</f>
        <v/>
      </c>
      <c r="V135" s="239" t="str">
        <f>IFERROR(VLOOKUP(V133,'P1'!$B:$AP,31,FALSE),"")</f>
        <v/>
      </c>
      <c r="W135" s="239" t="str">
        <f>IFERROR(VLOOKUP(W133,'P1'!$B:$AP,31,FALSE),"")</f>
        <v/>
      </c>
      <c r="X135" s="239" t="str">
        <f>IFERROR(VLOOKUP(X133,'P1'!$B:$AP,31,FALSE),"")</f>
        <v/>
      </c>
      <c r="Y135" s="239" t="str">
        <f>IFERROR(VLOOKUP(Y133,'P1'!$B:$AP,31,FALSE),"")</f>
        <v/>
      </c>
      <c r="Z135" s="239" t="str">
        <f>IFERROR(VLOOKUP(Z133,'P1'!$B:$AP,31,FALSE),"")</f>
        <v/>
      </c>
      <c r="AA135" s="239" t="str">
        <f>IFERROR(VLOOKUP(AA133,'P1'!$B:$AP,31,FALSE),"")</f>
        <v/>
      </c>
      <c r="AB135" s="239" t="str">
        <f>IFERROR(VLOOKUP(AB133,'P1'!$B:$AP,31,FALSE),"")</f>
        <v/>
      </c>
      <c r="AC135" s="239" t="str">
        <f>IFERROR(VLOOKUP(AC133,'P1'!$B:$AP,31,FALSE),"")</f>
        <v/>
      </c>
      <c r="AD135" s="239" t="str">
        <f>IFERROR(VLOOKUP(AD133,'P1'!$B:$AP,31,FALSE),"")</f>
        <v/>
      </c>
      <c r="AE135" s="239" t="str">
        <f>IFERROR(VLOOKUP(AE133,'P1'!$B:$AP,31,FALSE),"")</f>
        <v/>
      </c>
      <c r="AF135" s="239" t="str">
        <f>IFERROR(VLOOKUP(AF133,'P1'!$B:$AP,31,FALSE),"")</f>
        <v/>
      </c>
      <c r="AG135" s="239" t="str">
        <f>IFERROR(VLOOKUP(AG133,'P1'!$B:$AP,31,FALSE),"")</f>
        <v/>
      </c>
      <c r="AH135" s="239" t="str">
        <f>IFERROR(VLOOKUP(AH133,'P1'!$B:$AP,31,FALSE),"")</f>
        <v/>
      </c>
      <c r="AI135" s="239" t="str">
        <f>IFERROR(VLOOKUP(AI133,'P1'!$B:$AP,31,FALSE),"")</f>
        <v/>
      </c>
      <c r="AJ135" s="239" t="str">
        <f>IFERROR(VLOOKUP(AJ133,'P1'!$B:$AP,31,FALSE),"")</f>
        <v/>
      </c>
      <c r="AK135" s="239" t="str">
        <f>IFERROR(VLOOKUP(AK133,'P1'!$B:$AP,31,FALSE),"")</f>
        <v/>
      </c>
      <c r="AL135" s="239" t="str">
        <f>IFERROR(VLOOKUP(AL133,'P1'!$B:$AP,31,FALSE),"")</f>
        <v/>
      </c>
      <c r="AM135" s="239" t="str">
        <f>IFERROR(VLOOKUP(AM133,'P1'!$B:$AP,31,FALSE),"")</f>
        <v/>
      </c>
      <c r="AN135" s="589"/>
      <c r="AO135" s="565"/>
      <c r="AP135" s="594"/>
      <c r="AQ135" s="595"/>
      <c r="AR135" s="565"/>
      <c r="AU135" s="242"/>
      <c r="AV135" s="242"/>
      <c r="AX135" s="242"/>
      <c r="AY135" s="242"/>
    </row>
    <row r="136" spans="1:51" ht="12" customHeight="1">
      <c r="A136" s="566">
        <v>39</v>
      </c>
      <c r="B136" s="569"/>
      <c r="C136" s="572"/>
      <c r="D136" s="575" t="s">
        <v>243</v>
      </c>
      <c r="E136" s="578"/>
      <c r="F136" s="581"/>
      <c r="G136" s="582"/>
      <c r="H136" s="236" t="s">
        <v>368</v>
      </c>
      <c r="I136" s="483"/>
      <c r="J136" s="483"/>
      <c r="K136" s="483"/>
      <c r="L136" s="483"/>
      <c r="M136" s="483"/>
      <c r="N136" s="483"/>
      <c r="O136" s="483"/>
      <c r="P136" s="483"/>
      <c r="Q136" s="483"/>
      <c r="R136" s="483"/>
      <c r="S136" s="483"/>
      <c r="T136" s="483"/>
      <c r="U136" s="483"/>
      <c r="V136" s="483"/>
      <c r="W136" s="483"/>
      <c r="X136" s="483"/>
      <c r="Y136" s="483"/>
      <c r="Z136" s="483"/>
      <c r="AA136" s="483"/>
      <c r="AB136" s="483"/>
      <c r="AC136" s="483"/>
      <c r="AD136" s="483"/>
      <c r="AE136" s="483"/>
      <c r="AF136" s="483"/>
      <c r="AG136" s="483"/>
      <c r="AH136" s="483"/>
      <c r="AI136" s="483"/>
      <c r="AJ136" s="483"/>
      <c r="AK136" s="483"/>
      <c r="AL136" s="483"/>
      <c r="AM136" s="483"/>
      <c r="AN136" s="587">
        <f>+SUM(I137:AM138)</f>
        <v>0</v>
      </c>
      <c r="AO136" s="563">
        <f>IF($AN$4="４週",AN136/4,AN136/(DAY(EOMONTH($I$20,0))/7))</f>
        <v>0</v>
      </c>
      <c r="AP136" s="590"/>
      <c r="AQ136" s="591"/>
      <c r="AR136" s="563" t="str">
        <f>IF(AN125="４週",AU137,AV137)</f>
        <v/>
      </c>
      <c r="AU136" s="237" t="s">
        <v>369</v>
      </c>
      <c r="AV136" s="237" t="s">
        <v>370</v>
      </c>
      <c r="AX136" s="237" t="s">
        <v>371</v>
      </c>
      <c r="AY136" s="237" t="s">
        <v>372</v>
      </c>
    </row>
    <row r="137" spans="1:51" ht="12" customHeight="1">
      <c r="A137" s="567"/>
      <c r="B137" s="570"/>
      <c r="C137" s="573"/>
      <c r="D137" s="576"/>
      <c r="E137" s="579"/>
      <c r="F137" s="583"/>
      <c r="G137" s="584"/>
      <c r="H137" s="238" t="s">
        <v>373</v>
      </c>
      <c r="I137" s="239" t="str">
        <f>IFERROR(VLOOKUP(I136,'P1'!$B:$AP,41,FALSE),"")</f>
        <v/>
      </c>
      <c r="J137" s="239" t="str">
        <f>IFERROR(VLOOKUP(J136,'P1'!$B:$AP,41,FALSE),"")</f>
        <v/>
      </c>
      <c r="K137" s="239" t="str">
        <f>IFERROR(VLOOKUP(K136,'P1'!$B:$AP,41,FALSE),"")</f>
        <v/>
      </c>
      <c r="L137" s="239" t="str">
        <f>IFERROR(VLOOKUP(L136,'P1'!$B:$AP,41,FALSE),"")</f>
        <v/>
      </c>
      <c r="M137" s="239" t="str">
        <f>IFERROR(VLOOKUP(M136,'P1'!$B:$AP,41,FALSE),"")</f>
        <v/>
      </c>
      <c r="N137" s="239" t="str">
        <f>IFERROR(VLOOKUP(N136,'P1'!$B:$AP,41,FALSE),"")</f>
        <v/>
      </c>
      <c r="O137" s="239" t="str">
        <f>IFERROR(VLOOKUP(O136,'P1'!$B:$AP,41,FALSE),"")</f>
        <v/>
      </c>
      <c r="P137" s="239" t="str">
        <f>IFERROR(VLOOKUP(P136,'P1'!$B:$AP,41,FALSE),"")</f>
        <v/>
      </c>
      <c r="Q137" s="239" t="str">
        <f>IFERROR(VLOOKUP(Q136,'P1'!$B:$AP,41,FALSE),"")</f>
        <v/>
      </c>
      <c r="R137" s="239" t="str">
        <f>IFERROR(VLOOKUP(R136,'P1'!$B:$AP,41,FALSE),"")</f>
        <v/>
      </c>
      <c r="S137" s="239" t="str">
        <f>IFERROR(VLOOKUP(S136,'P1'!$B:$AP,41,FALSE),"")</f>
        <v/>
      </c>
      <c r="T137" s="239" t="str">
        <f>IFERROR(VLOOKUP(T136,'P1'!$B:$AP,41,FALSE),"")</f>
        <v/>
      </c>
      <c r="U137" s="239" t="str">
        <f>IFERROR(VLOOKUP(U136,'P1'!$B:$AP,41,FALSE),"")</f>
        <v/>
      </c>
      <c r="V137" s="239" t="str">
        <f>IFERROR(VLOOKUP(V136,'P1'!$B:$AP,41,FALSE),"")</f>
        <v/>
      </c>
      <c r="W137" s="239" t="str">
        <f>IFERROR(VLOOKUP(W136,'P1'!$B:$AP,41,FALSE),"")</f>
        <v/>
      </c>
      <c r="X137" s="239" t="str">
        <f>IFERROR(VLOOKUP(X136,'P1'!$B:$AP,41,FALSE),"")</f>
        <v/>
      </c>
      <c r="Y137" s="239" t="str">
        <f>IFERROR(VLOOKUP(Y136,'P1'!$B:$AP,41,FALSE),"")</f>
        <v/>
      </c>
      <c r="Z137" s="239" t="str">
        <f>IFERROR(VLOOKUP(Z136,'P1'!$B:$AP,41,FALSE),"")</f>
        <v/>
      </c>
      <c r="AA137" s="239" t="str">
        <f>IFERROR(VLOOKUP(AA136,'P1'!$B:$AP,41,FALSE),"")</f>
        <v/>
      </c>
      <c r="AB137" s="239" t="str">
        <f>IFERROR(VLOOKUP(AB136,'P1'!$B:$AP,41,FALSE),"")</f>
        <v/>
      </c>
      <c r="AC137" s="239" t="str">
        <f>IFERROR(VLOOKUP(AC136,'P1'!$B:$AP,41,FALSE),"")</f>
        <v/>
      </c>
      <c r="AD137" s="239" t="str">
        <f>IFERROR(VLOOKUP(AD136,'P1'!$B:$AP,41,FALSE),"")</f>
        <v/>
      </c>
      <c r="AE137" s="239" t="str">
        <f>IFERROR(VLOOKUP(AE136,'P1'!$B:$AP,41,FALSE),"")</f>
        <v/>
      </c>
      <c r="AF137" s="239" t="str">
        <f>IFERROR(VLOOKUP(AF136,'P1'!$B:$AP,41,FALSE),"")</f>
        <v/>
      </c>
      <c r="AG137" s="239" t="str">
        <f>IFERROR(VLOOKUP(AG136,'P1'!$B:$AP,41,FALSE),"")</f>
        <v/>
      </c>
      <c r="AH137" s="239" t="str">
        <f>IFERROR(VLOOKUP(AH136,'P1'!$B:$AP,41,FALSE),"")</f>
        <v/>
      </c>
      <c r="AI137" s="239" t="str">
        <f>IFERROR(VLOOKUP(AI136,'P1'!$B:$AP,41,FALSE),"")</f>
        <v/>
      </c>
      <c r="AJ137" s="239" t="str">
        <f>IFERROR(VLOOKUP(AJ136,'P1'!$B:$AP,41,FALSE),"")</f>
        <v/>
      </c>
      <c r="AK137" s="239" t="str">
        <f>IFERROR(VLOOKUP(AK136,'P1'!$B:$AP,41,FALSE),"")</f>
        <v/>
      </c>
      <c r="AL137" s="239" t="str">
        <f>IFERROR(VLOOKUP(AL136,'P1'!$B:$AP,41,FALSE),"")</f>
        <v/>
      </c>
      <c r="AM137" s="239" t="str">
        <f>IFERROR(VLOOKUP(AM136,'P1'!$B:$AP,41,FALSE),"")</f>
        <v/>
      </c>
      <c r="AN137" s="588"/>
      <c r="AO137" s="564"/>
      <c r="AP137" s="592"/>
      <c r="AQ137" s="593"/>
      <c r="AR137" s="564"/>
      <c r="AU137" s="240" t="str">
        <f>IFERROR(IF($D136="□",ROUNDDOWN($AO136/$AK$7,1),ROUNDDOWN($AO136/$AK$9,1)),"")</f>
        <v/>
      </c>
      <c r="AV137" s="240" t="str">
        <f>IFERROR(IF($D136="□",ROUNDDOWN($AN136/$AO$7,1),ROUNDDOWN($AN136/$AO$9,1)),"")</f>
        <v/>
      </c>
      <c r="AX137" s="240" t="str">
        <f>IFERROR(IF($D136="□",(VLOOKUP(F136,'[8]ますた君 '!$C:$E,3,FALSE)/($AK$7*4)),(VLOOKUP(F136,'[8]ますた君 '!$C:$E,3,FALSE)/($AK$9*4))),"")</f>
        <v/>
      </c>
      <c r="AY137" s="240" t="str">
        <f>IFERROR(IF($D136="□",(VLOOKUP(F136,'[8]ますた君 '!$C:$E,3,FALSE)/$AO$7),(VLOOKUP(F136,'[8]ますた君 '!$C:$E,3,FALSE)/$AO$9)),"")</f>
        <v/>
      </c>
    </row>
    <row r="138" spans="1:51" ht="12" customHeight="1">
      <c r="A138" s="568"/>
      <c r="B138" s="571"/>
      <c r="C138" s="574"/>
      <c r="D138" s="577"/>
      <c r="E138" s="580"/>
      <c r="F138" s="585"/>
      <c r="G138" s="586"/>
      <c r="H138" s="241" t="s">
        <v>374</v>
      </c>
      <c r="I138" s="239" t="str">
        <f>IFERROR(VLOOKUP(I136,'P1'!$B:$AP,31,FALSE),"")</f>
        <v/>
      </c>
      <c r="J138" s="239" t="str">
        <f>IFERROR(VLOOKUP(J136,'P1'!$B:$AP,31,FALSE),"")</f>
        <v/>
      </c>
      <c r="K138" s="239" t="str">
        <f>IFERROR(VLOOKUP(K136,'P1'!$B:$AP,31,FALSE),"")</f>
        <v/>
      </c>
      <c r="L138" s="239" t="str">
        <f>IFERROR(VLOOKUP(L136,'P1'!$B:$AP,31,FALSE),"")</f>
        <v/>
      </c>
      <c r="M138" s="239" t="str">
        <f>IFERROR(VLOOKUP(M136,'P1'!$B:$AP,31,FALSE),"")</f>
        <v/>
      </c>
      <c r="N138" s="239" t="str">
        <f>IFERROR(VLOOKUP(N136,'P1'!$B:$AP,31,FALSE),"")</f>
        <v/>
      </c>
      <c r="O138" s="239" t="str">
        <f>IFERROR(VLOOKUP(O136,'P1'!$B:$AP,31,FALSE),"")</f>
        <v/>
      </c>
      <c r="P138" s="239" t="str">
        <f>IFERROR(VLOOKUP(P136,'P1'!$B:$AP,31,FALSE),"")</f>
        <v/>
      </c>
      <c r="Q138" s="239" t="str">
        <f>IFERROR(VLOOKUP(Q136,'P1'!$B:$AP,31,FALSE),"")</f>
        <v/>
      </c>
      <c r="R138" s="239" t="str">
        <f>IFERROR(VLOOKUP(R136,'P1'!$B:$AP,31,FALSE),"")</f>
        <v/>
      </c>
      <c r="S138" s="239" t="str">
        <f>IFERROR(VLOOKUP(S136,'P1'!$B:$AP,31,FALSE),"")</f>
        <v/>
      </c>
      <c r="T138" s="239" t="str">
        <f>IFERROR(VLOOKUP(T136,'P1'!$B:$AP,31,FALSE),"")</f>
        <v/>
      </c>
      <c r="U138" s="239" t="str">
        <f>IFERROR(VLOOKUP(U136,'P1'!$B:$AP,31,FALSE),"")</f>
        <v/>
      </c>
      <c r="V138" s="239" t="str">
        <f>IFERROR(VLOOKUP(V136,'P1'!$B:$AP,31,FALSE),"")</f>
        <v/>
      </c>
      <c r="W138" s="239" t="str">
        <f>IFERROR(VLOOKUP(W136,'P1'!$B:$AP,31,FALSE),"")</f>
        <v/>
      </c>
      <c r="X138" s="239" t="str">
        <f>IFERROR(VLOOKUP(X136,'P1'!$B:$AP,31,FALSE),"")</f>
        <v/>
      </c>
      <c r="Y138" s="239" t="str">
        <f>IFERROR(VLOOKUP(Y136,'P1'!$B:$AP,31,FALSE),"")</f>
        <v/>
      </c>
      <c r="Z138" s="239" t="str">
        <f>IFERROR(VLOOKUP(Z136,'P1'!$B:$AP,31,FALSE),"")</f>
        <v/>
      </c>
      <c r="AA138" s="239" t="str">
        <f>IFERROR(VLOOKUP(AA136,'P1'!$B:$AP,31,FALSE),"")</f>
        <v/>
      </c>
      <c r="AB138" s="239" t="str">
        <f>IFERROR(VLOOKUP(AB136,'P1'!$B:$AP,31,FALSE),"")</f>
        <v/>
      </c>
      <c r="AC138" s="239" t="str">
        <f>IFERROR(VLOOKUP(AC136,'P1'!$B:$AP,31,FALSE),"")</f>
        <v/>
      </c>
      <c r="AD138" s="239" t="str">
        <f>IFERROR(VLOOKUP(AD136,'P1'!$B:$AP,31,FALSE),"")</f>
        <v/>
      </c>
      <c r="AE138" s="239" t="str">
        <f>IFERROR(VLOOKUP(AE136,'P1'!$B:$AP,31,FALSE),"")</f>
        <v/>
      </c>
      <c r="AF138" s="239" t="str">
        <f>IFERROR(VLOOKUP(AF136,'P1'!$B:$AP,31,FALSE),"")</f>
        <v/>
      </c>
      <c r="AG138" s="239" t="str">
        <f>IFERROR(VLOOKUP(AG136,'P1'!$B:$AP,31,FALSE),"")</f>
        <v/>
      </c>
      <c r="AH138" s="239" t="str">
        <f>IFERROR(VLOOKUP(AH136,'P1'!$B:$AP,31,FALSE),"")</f>
        <v/>
      </c>
      <c r="AI138" s="239" t="str">
        <f>IFERROR(VLOOKUP(AI136,'P1'!$B:$AP,31,FALSE),"")</f>
        <v/>
      </c>
      <c r="AJ138" s="239" t="str">
        <f>IFERROR(VLOOKUP(AJ136,'P1'!$B:$AP,31,FALSE),"")</f>
        <v/>
      </c>
      <c r="AK138" s="239" t="str">
        <f>IFERROR(VLOOKUP(AK136,'P1'!$B:$AP,31,FALSE),"")</f>
        <v/>
      </c>
      <c r="AL138" s="239" t="str">
        <f>IFERROR(VLOOKUP(AL136,'P1'!$B:$AP,31,FALSE),"")</f>
        <v/>
      </c>
      <c r="AM138" s="239" t="str">
        <f>IFERROR(VLOOKUP(AM136,'P1'!$B:$AP,31,FALSE),"")</f>
        <v/>
      </c>
      <c r="AN138" s="589"/>
      <c r="AO138" s="565"/>
      <c r="AP138" s="594"/>
      <c r="AQ138" s="595"/>
      <c r="AR138" s="565"/>
      <c r="AU138" s="242"/>
      <c r="AV138" s="242"/>
      <c r="AX138" s="242"/>
      <c r="AY138" s="242"/>
    </row>
    <row r="139" spans="1:51" ht="12" customHeight="1">
      <c r="A139" s="566">
        <v>40</v>
      </c>
      <c r="B139" s="569"/>
      <c r="C139" s="572"/>
      <c r="D139" s="575" t="s">
        <v>243</v>
      </c>
      <c r="E139" s="578"/>
      <c r="F139" s="581"/>
      <c r="G139" s="582"/>
      <c r="H139" s="236" t="s">
        <v>368</v>
      </c>
      <c r="I139" s="483"/>
      <c r="J139" s="483"/>
      <c r="K139" s="483"/>
      <c r="L139" s="483"/>
      <c r="M139" s="483"/>
      <c r="N139" s="483"/>
      <c r="O139" s="483"/>
      <c r="P139" s="483"/>
      <c r="Q139" s="483"/>
      <c r="R139" s="483"/>
      <c r="S139" s="483"/>
      <c r="T139" s="483"/>
      <c r="U139" s="483"/>
      <c r="V139" s="483"/>
      <c r="W139" s="483"/>
      <c r="X139" s="483"/>
      <c r="Y139" s="483"/>
      <c r="Z139" s="483"/>
      <c r="AA139" s="483"/>
      <c r="AB139" s="483"/>
      <c r="AC139" s="483"/>
      <c r="AD139" s="483"/>
      <c r="AE139" s="483"/>
      <c r="AF139" s="483"/>
      <c r="AG139" s="483"/>
      <c r="AH139" s="483"/>
      <c r="AI139" s="483"/>
      <c r="AJ139" s="483"/>
      <c r="AK139" s="483"/>
      <c r="AL139" s="483"/>
      <c r="AM139" s="483"/>
      <c r="AN139" s="587">
        <f>+SUM(I140:AM141)</f>
        <v>0</v>
      </c>
      <c r="AO139" s="563">
        <f>IF($AN$4="４週",AN139/4,AN139/(DAY(EOMONTH($I$20,0))/7))</f>
        <v>0</v>
      </c>
      <c r="AP139" s="590"/>
      <c r="AQ139" s="591"/>
      <c r="AR139" s="563" t="str">
        <f>IF(AN128="４週",AU140,AV140)</f>
        <v/>
      </c>
      <c r="AU139" s="237" t="s">
        <v>369</v>
      </c>
      <c r="AV139" s="237" t="s">
        <v>370</v>
      </c>
      <c r="AX139" s="237" t="s">
        <v>371</v>
      </c>
      <c r="AY139" s="237" t="s">
        <v>372</v>
      </c>
    </row>
    <row r="140" spans="1:51" ht="12" customHeight="1">
      <c r="A140" s="567"/>
      <c r="B140" s="570"/>
      <c r="C140" s="573"/>
      <c r="D140" s="576"/>
      <c r="E140" s="579"/>
      <c r="F140" s="583"/>
      <c r="G140" s="584"/>
      <c r="H140" s="238" t="s">
        <v>373</v>
      </c>
      <c r="I140" s="239" t="str">
        <f>IFERROR(VLOOKUP(I139,'P1'!$B:$AP,41,FALSE),"")</f>
        <v/>
      </c>
      <c r="J140" s="239" t="str">
        <f>IFERROR(VLOOKUP(J139,'P1'!$B:$AP,41,FALSE),"")</f>
        <v/>
      </c>
      <c r="K140" s="239" t="str">
        <f>IFERROR(VLOOKUP(K139,'P1'!$B:$AP,41,FALSE),"")</f>
        <v/>
      </c>
      <c r="L140" s="239" t="str">
        <f>IFERROR(VLOOKUP(L139,'P1'!$B:$AP,41,FALSE),"")</f>
        <v/>
      </c>
      <c r="M140" s="239" t="str">
        <f>IFERROR(VLOOKUP(M139,'P1'!$B:$AP,41,FALSE),"")</f>
        <v/>
      </c>
      <c r="N140" s="239" t="str">
        <f>IFERROR(VLOOKUP(N139,'P1'!$B:$AP,41,FALSE),"")</f>
        <v/>
      </c>
      <c r="O140" s="239" t="str">
        <f>IFERROR(VLOOKUP(O139,'P1'!$B:$AP,41,FALSE),"")</f>
        <v/>
      </c>
      <c r="P140" s="239" t="str">
        <f>IFERROR(VLOOKUP(P139,'P1'!$B:$AP,41,FALSE),"")</f>
        <v/>
      </c>
      <c r="Q140" s="239" t="str">
        <f>IFERROR(VLOOKUP(Q139,'P1'!$B:$AP,41,FALSE),"")</f>
        <v/>
      </c>
      <c r="R140" s="239" t="str">
        <f>IFERROR(VLOOKUP(R139,'P1'!$B:$AP,41,FALSE),"")</f>
        <v/>
      </c>
      <c r="S140" s="239" t="str">
        <f>IFERROR(VLOOKUP(S139,'P1'!$B:$AP,41,FALSE),"")</f>
        <v/>
      </c>
      <c r="T140" s="239" t="str">
        <f>IFERROR(VLOOKUP(T139,'P1'!$B:$AP,41,FALSE),"")</f>
        <v/>
      </c>
      <c r="U140" s="239" t="str">
        <f>IFERROR(VLOOKUP(U139,'P1'!$B:$AP,41,FALSE),"")</f>
        <v/>
      </c>
      <c r="V140" s="239" t="str">
        <f>IFERROR(VLOOKUP(V139,'P1'!$B:$AP,41,FALSE),"")</f>
        <v/>
      </c>
      <c r="W140" s="239" t="str">
        <f>IFERROR(VLOOKUP(W139,'P1'!$B:$AP,41,FALSE),"")</f>
        <v/>
      </c>
      <c r="X140" s="239" t="str">
        <f>IFERROR(VLOOKUP(X139,'P1'!$B:$AP,41,FALSE),"")</f>
        <v/>
      </c>
      <c r="Y140" s="239" t="str">
        <f>IFERROR(VLOOKUP(Y139,'P1'!$B:$AP,41,FALSE),"")</f>
        <v/>
      </c>
      <c r="Z140" s="239" t="str">
        <f>IFERROR(VLOOKUP(Z139,'P1'!$B:$AP,41,FALSE),"")</f>
        <v/>
      </c>
      <c r="AA140" s="239" t="str">
        <f>IFERROR(VLOOKUP(AA139,'P1'!$B:$AP,41,FALSE),"")</f>
        <v/>
      </c>
      <c r="AB140" s="239" t="str">
        <f>IFERROR(VLOOKUP(AB139,'P1'!$B:$AP,41,FALSE),"")</f>
        <v/>
      </c>
      <c r="AC140" s="239" t="str">
        <f>IFERROR(VLOOKUP(AC139,'P1'!$B:$AP,41,FALSE),"")</f>
        <v/>
      </c>
      <c r="AD140" s="239" t="str">
        <f>IFERROR(VLOOKUP(AD139,'P1'!$B:$AP,41,FALSE),"")</f>
        <v/>
      </c>
      <c r="AE140" s="239" t="str">
        <f>IFERROR(VLOOKUP(AE139,'P1'!$B:$AP,41,FALSE),"")</f>
        <v/>
      </c>
      <c r="AF140" s="239" t="str">
        <f>IFERROR(VLOOKUP(AF139,'P1'!$B:$AP,41,FALSE),"")</f>
        <v/>
      </c>
      <c r="AG140" s="239" t="str">
        <f>IFERROR(VLOOKUP(AG139,'P1'!$B:$AP,41,FALSE),"")</f>
        <v/>
      </c>
      <c r="AH140" s="239" t="str">
        <f>IFERROR(VLOOKUP(AH139,'P1'!$B:$AP,41,FALSE),"")</f>
        <v/>
      </c>
      <c r="AI140" s="239" t="str">
        <f>IFERROR(VLOOKUP(AI139,'P1'!$B:$AP,41,FALSE),"")</f>
        <v/>
      </c>
      <c r="AJ140" s="239" t="str">
        <f>IFERROR(VLOOKUP(AJ139,'P1'!$B:$AP,41,FALSE),"")</f>
        <v/>
      </c>
      <c r="AK140" s="239" t="str">
        <f>IFERROR(VLOOKUP(AK139,'P1'!$B:$AP,41,FALSE),"")</f>
        <v/>
      </c>
      <c r="AL140" s="239" t="str">
        <f>IFERROR(VLOOKUP(AL139,'P1'!$B:$AP,41,FALSE),"")</f>
        <v/>
      </c>
      <c r="AM140" s="239" t="str">
        <f>IFERROR(VLOOKUP(AM139,'P1'!$B:$AP,41,FALSE),"")</f>
        <v/>
      </c>
      <c r="AN140" s="588"/>
      <c r="AO140" s="564"/>
      <c r="AP140" s="592"/>
      <c r="AQ140" s="593"/>
      <c r="AR140" s="564"/>
      <c r="AU140" s="240" t="str">
        <f>IFERROR(IF($D139="□",ROUNDDOWN($AO139/$AK$7,1),ROUNDDOWN($AO139/$AK$9,1)),"")</f>
        <v/>
      </c>
      <c r="AV140" s="240" t="str">
        <f>IFERROR(IF($D139="□",ROUNDDOWN($AN139/$AO$7,1),ROUNDDOWN($AN139/$AO$9,1)),"")</f>
        <v/>
      </c>
      <c r="AX140" s="240" t="str">
        <f>IFERROR(IF($D139="□",(VLOOKUP(F139,'[8]ますた君 '!$C:$E,3,FALSE)/($AK$7*4)),(VLOOKUP(F139,'[8]ますた君 '!$C:$E,3,FALSE)/($AK$9*4))),"")</f>
        <v/>
      </c>
      <c r="AY140" s="240" t="str">
        <f>IFERROR(IF($D139="□",(VLOOKUP(F139,'[8]ますた君 '!$C:$E,3,FALSE)/$AO$7),(VLOOKUP(F139,'[8]ますた君 '!$C:$E,3,FALSE)/$AO$9)),"")</f>
        <v/>
      </c>
    </row>
    <row r="141" spans="1:51" ht="12" customHeight="1">
      <c r="A141" s="568"/>
      <c r="B141" s="571"/>
      <c r="C141" s="574"/>
      <c r="D141" s="577"/>
      <c r="E141" s="580"/>
      <c r="F141" s="585"/>
      <c r="G141" s="586"/>
      <c r="H141" s="241" t="s">
        <v>374</v>
      </c>
      <c r="I141" s="239" t="str">
        <f>IFERROR(VLOOKUP(I139,'P1'!$B:$AP,31,FALSE),"")</f>
        <v/>
      </c>
      <c r="J141" s="239" t="str">
        <f>IFERROR(VLOOKUP(J139,'P1'!$B:$AP,31,FALSE),"")</f>
        <v/>
      </c>
      <c r="K141" s="239" t="str">
        <f>IFERROR(VLOOKUP(K139,'P1'!$B:$AP,31,FALSE),"")</f>
        <v/>
      </c>
      <c r="L141" s="239" t="str">
        <f>IFERROR(VLOOKUP(L139,'P1'!$B:$AP,31,FALSE),"")</f>
        <v/>
      </c>
      <c r="M141" s="239" t="str">
        <f>IFERROR(VLOOKUP(M139,'P1'!$B:$AP,31,FALSE),"")</f>
        <v/>
      </c>
      <c r="N141" s="239" t="str">
        <f>IFERROR(VLOOKUP(N139,'P1'!$B:$AP,31,FALSE),"")</f>
        <v/>
      </c>
      <c r="O141" s="239" t="str">
        <f>IFERROR(VLOOKUP(O139,'P1'!$B:$AP,31,FALSE),"")</f>
        <v/>
      </c>
      <c r="P141" s="239" t="str">
        <f>IFERROR(VLOOKUP(P139,'P1'!$B:$AP,31,FALSE),"")</f>
        <v/>
      </c>
      <c r="Q141" s="239" t="str">
        <f>IFERROR(VLOOKUP(Q139,'P1'!$B:$AP,31,FALSE),"")</f>
        <v/>
      </c>
      <c r="R141" s="239" t="str">
        <f>IFERROR(VLOOKUP(R139,'P1'!$B:$AP,31,FALSE),"")</f>
        <v/>
      </c>
      <c r="S141" s="239" t="str">
        <f>IFERROR(VLOOKUP(S139,'P1'!$B:$AP,31,FALSE),"")</f>
        <v/>
      </c>
      <c r="T141" s="239" t="str">
        <f>IFERROR(VLOOKUP(T139,'P1'!$B:$AP,31,FALSE),"")</f>
        <v/>
      </c>
      <c r="U141" s="239" t="str">
        <f>IFERROR(VLOOKUP(U139,'P1'!$B:$AP,31,FALSE),"")</f>
        <v/>
      </c>
      <c r="V141" s="239" t="str">
        <f>IFERROR(VLOOKUP(V139,'P1'!$B:$AP,31,FALSE),"")</f>
        <v/>
      </c>
      <c r="W141" s="239" t="str">
        <f>IFERROR(VLOOKUP(W139,'P1'!$B:$AP,31,FALSE),"")</f>
        <v/>
      </c>
      <c r="X141" s="239" t="str">
        <f>IFERROR(VLOOKUP(X139,'P1'!$B:$AP,31,FALSE),"")</f>
        <v/>
      </c>
      <c r="Y141" s="239" t="str">
        <f>IFERROR(VLOOKUP(Y139,'P1'!$B:$AP,31,FALSE),"")</f>
        <v/>
      </c>
      <c r="Z141" s="239" t="str">
        <f>IFERROR(VLOOKUP(Z139,'P1'!$B:$AP,31,FALSE),"")</f>
        <v/>
      </c>
      <c r="AA141" s="239" t="str">
        <f>IFERROR(VLOOKUP(AA139,'P1'!$B:$AP,31,FALSE),"")</f>
        <v/>
      </c>
      <c r="AB141" s="239" t="str">
        <f>IFERROR(VLOOKUP(AB139,'P1'!$B:$AP,31,FALSE),"")</f>
        <v/>
      </c>
      <c r="AC141" s="239" t="str">
        <f>IFERROR(VLOOKUP(AC139,'P1'!$B:$AP,31,FALSE),"")</f>
        <v/>
      </c>
      <c r="AD141" s="239" t="str">
        <f>IFERROR(VLOOKUP(AD139,'P1'!$B:$AP,31,FALSE),"")</f>
        <v/>
      </c>
      <c r="AE141" s="239" t="str">
        <f>IFERROR(VLOOKUP(AE139,'P1'!$B:$AP,31,FALSE),"")</f>
        <v/>
      </c>
      <c r="AF141" s="239" t="str">
        <f>IFERROR(VLOOKUP(AF139,'P1'!$B:$AP,31,FALSE),"")</f>
        <v/>
      </c>
      <c r="AG141" s="239" t="str">
        <f>IFERROR(VLOOKUP(AG139,'P1'!$B:$AP,31,FALSE),"")</f>
        <v/>
      </c>
      <c r="AH141" s="239" t="str">
        <f>IFERROR(VLOOKUP(AH139,'P1'!$B:$AP,31,FALSE),"")</f>
        <v/>
      </c>
      <c r="AI141" s="239" t="str">
        <f>IFERROR(VLOOKUP(AI139,'P1'!$B:$AP,31,FALSE),"")</f>
        <v/>
      </c>
      <c r="AJ141" s="239" t="str">
        <f>IFERROR(VLOOKUP(AJ139,'P1'!$B:$AP,31,FALSE),"")</f>
        <v/>
      </c>
      <c r="AK141" s="239" t="str">
        <f>IFERROR(VLOOKUP(AK139,'P1'!$B:$AP,31,FALSE),"")</f>
        <v/>
      </c>
      <c r="AL141" s="239" t="str">
        <f>IFERROR(VLOOKUP(AL139,'P1'!$B:$AP,31,FALSE),"")</f>
        <v/>
      </c>
      <c r="AM141" s="239" t="str">
        <f>IFERROR(VLOOKUP(AM139,'P1'!$B:$AP,31,FALSE),"")</f>
        <v/>
      </c>
      <c r="AN141" s="589"/>
      <c r="AO141" s="565"/>
      <c r="AP141" s="594"/>
      <c r="AQ141" s="595"/>
      <c r="AR141" s="565"/>
      <c r="AU141" s="242"/>
      <c r="AV141" s="242"/>
      <c r="AX141" s="242"/>
      <c r="AY141" s="242"/>
    </row>
    <row r="142" spans="1:51" ht="12" customHeight="1">
      <c r="A142" s="566">
        <v>41</v>
      </c>
      <c r="B142" s="569"/>
      <c r="C142" s="572"/>
      <c r="D142" s="575" t="s">
        <v>243</v>
      </c>
      <c r="E142" s="578"/>
      <c r="F142" s="581"/>
      <c r="G142" s="582"/>
      <c r="H142" s="236" t="s">
        <v>368</v>
      </c>
      <c r="I142" s="483"/>
      <c r="J142" s="483"/>
      <c r="K142" s="483"/>
      <c r="L142" s="483"/>
      <c r="M142" s="483"/>
      <c r="N142" s="483"/>
      <c r="O142" s="483"/>
      <c r="P142" s="483"/>
      <c r="Q142" s="483"/>
      <c r="R142" s="483"/>
      <c r="S142" s="483"/>
      <c r="T142" s="483"/>
      <c r="U142" s="483"/>
      <c r="V142" s="483"/>
      <c r="W142" s="483"/>
      <c r="X142" s="483"/>
      <c r="Y142" s="483"/>
      <c r="Z142" s="483"/>
      <c r="AA142" s="483"/>
      <c r="AB142" s="483"/>
      <c r="AC142" s="483"/>
      <c r="AD142" s="483"/>
      <c r="AE142" s="483"/>
      <c r="AF142" s="483"/>
      <c r="AG142" s="483"/>
      <c r="AH142" s="483"/>
      <c r="AI142" s="483"/>
      <c r="AJ142" s="483"/>
      <c r="AK142" s="483"/>
      <c r="AL142" s="483"/>
      <c r="AM142" s="483"/>
      <c r="AN142" s="587">
        <f>+SUM(I143:AM144)</f>
        <v>0</v>
      </c>
      <c r="AO142" s="563">
        <f>IF($AN$4="４週",AN142/4,AN142/(DAY(EOMONTH($I$20,0))/7))</f>
        <v>0</v>
      </c>
      <c r="AP142" s="590"/>
      <c r="AQ142" s="591"/>
      <c r="AR142" s="563" t="str">
        <f>IF(AN124="４週",AU143,AV143)</f>
        <v/>
      </c>
      <c r="AS142" s="205"/>
      <c r="AT142" s="206"/>
      <c r="AU142" s="237" t="s">
        <v>369</v>
      </c>
      <c r="AV142" s="237" t="s">
        <v>370</v>
      </c>
      <c r="AX142" s="237" t="s">
        <v>371</v>
      </c>
      <c r="AY142" s="237" t="s">
        <v>372</v>
      </c>
    </row>
    <row r="143" spans="1:51" ht="12" customHeight="1">
      <c r="A143" s="567"/>
      <c r="B143" s="570"/>
      <c r="C143" s="573"/>
      <c r="D143" s="576"/>
      <c r="E143" s="579"/>
      <c r="F143" s="583"/>
      <c r="G143" s="584"/>
      <c r="H143" s="238" t="s">
        <v>373</v>
      </c>
      <c r="I143" s="239" t="str">
        <f>IFERROR(VLOOKUP(I142,'P1'!$B:$AP,41,FALSE),"")</f>
        <v/>
      </c>
      <c r="J143" s="239" t="str">
        <f>IFERROR(VLOOKUP(J142,'P1'!$B:$AP,41,FALSE),"")</f>
        <v/>
      </c>
      <c r="K143" s="239" t="str">
        <f>IFERROR(VLOOKUP(K142,'P1'!$B:$AP,41,FALSE),"")</f>
        <v/>
      </c>
      <c r="L143" s="239" t="str">
        <f>IFERROR(VLOOKUP(L142,'P1'!$B:$AP,41,FALSE),"")</f>
        <v/>
      </c>
      <c r="M143" s="239" t="str">
        <f>IFERROR(VLOOKUP(M142,'P1'!$B:$AP,41,FALSE),"")</f>
        <v/>
      </c>
      <c r="N143" s="239" t="str">
        <f>IFERROR(VLOOKUP(N142,'P1'!$B:$AP,41,FALSE),"")</f>
        <v/>
      </c>
      <c r="O143" s="239" t="str">
        <f>IFERROR(VLOOKUP(O142,'P1'!$B:$AP,41,FALSE),"")</f>
        <v/>
      </c>
      <c r="P143" s="239" t="str">
        <f>IFERROR(VLOOKUP(P142,'P1'!$B:$AP,41,FALSE),"")</f>
        <v/>
      </c>
      <c r="Q143" s="239" t="str">
        <f>IFERROR(VLOOKUP(Q142,'P1'!$B:$AP,41,FALSE),"")</f>
        <v/>
      </c>
      <c r="R143" s="239" t="str">
        <f>IFERROR(VLOOKUP(R142,'P1'!$B:$AP,41,FALSE),"")</f>
        <v/>
      </c>
      <c r="S143" s="239" t="str">
        <f>IFERROR(VLOOKUP(S142,'P1'!$B:$AP,41,FALSE),"")</f>
        <v/>
      </c>
      <c r="T143" s="239" t="str">
        <f>IFERROR(VLOOKUP(T142,'P1'!$B:$AP,41,FALSE),"")</f>
        <v/>
      </c>
      <c r="U143" s="239" t="str">
        <f>IFERROR(VLOOKUP(U142,'P1'!$B:$AP,41,FALSE),"")</f>
        <v/>
      </c>
      <c r="V143" s="239" t="str">
        <f>IFERROR(VLOOKUP(V142,'P1'!$B:$AP,41,FALSE),"")</f>
        <v/>
      </c>
      <c r="W143" s="239" t="str">
        <f>IFERROR(VLOOKUP(W142,'P1'!$B:$AP,41,FALSE),"")</f>
        <v/>
      </c>
      <c r="X143" s="239" t="str">
        <f>IFERROR(VLOOKUP(X142,'P1'!$B:$AP,41,FALSE),"")</f>
        <v/>
      </c>
      <c r="Y143" s="239" t="str">
        <f>IFERROR(VLOOKUP(Y142,'P1'!$B:$AP,41,FALSE),"")</f>
        <v/>
      </c>
      <c r="Z143" s="239" t="str">
        <f>IFERROR(VLOOKUP(Z142,'P1'!$B:$AP,41,FALSE),"")</f>
        <v/>
      </c>
      <c r="AA143" s="239" t="str">
        <f>IFERROR(VLOOKUP(AA142,'P1'!$B:$AP,41,FALSE),"")</f>
        <v/>
      </c>
      <c r="AB143" s="239" t="str">
        <f>IFERROR(VLOOKUP(AB142,'P1'!$B:$AP,41,FALSE),"")</f>
        <v/>
      </c>
      <c r="AC143" s="239" t="str">
        <f>IFERROR(VLOOKUP(AC142,'P1'!$B:$AP,41,FALSE),"")</f>
        <v/>
      </c>
      <c r="AD143" s="239" t="str">
        <f>IFERROR(VLOOKUP(AD142,'P1'!$B:$AP,41,FALSE),"")</f>
        <v/>
      </c>
      <c r="AE143" s="239" t="str">
        <f>IFERROR(VLOOKUP(AE142,'P1'!$B:$AP,41,FALSE),"")</f>
        <v/>
      </c>
      <c r="AF143" s="239" t="str">
        <f>IFERROR(VLOOKUP(AF142,'P1'!$B:$AP,41,FALSE),"")</f>
        <v/>
      </c>
      <c r="AG143" s="239" t="str">
        <f>IFERROR(VLOOKUP(AG142,'P1'!$B:$AP,41,FALSE),"")</f>
        <v/>
      </c>
      <c r="AH143" s="239" t="str">
        <f>IFERROR(VLOOKUP(AH142,'P1'!$B:$AP,41,FALSE),"")</f>
        <v/>
      </c>
      <c r="AI143" s="239" t="str">
        <f>IFERROR(VLOOKUP(AI142,'P1'!$B:$AP,41,FALSE),"")</f>
        <v/>
      </c>
      <c r="AJ143" s="239" t="str">
        <f>IFERROR(VLOOKUP(AJ142,'P1'!$B:$AP,41,FALSE),"")</f>
        <v/>
      </c>
      <c r="AK143" s="239" t="str">
        <f>IFERROR(VLOOKUP(AK142,'P1'!$B:$AP,41,FALSE),"")</f>
        <v/>
      </c>
      <c r="AL143" s="239" t="str">
        <f>IFERROR(VLOOKUP(AL142,'P1'!$B:$AP,41,FALSE),"")</f>
        <v/>
      </c>
      <c r="AM143" s="239" t="str">
        <f>IFERROR(VLOOKUP(AM142,'P1'!$B:$AP,41,FALSE),"")</f>
        <v/>
      </c>
      <c r="AN143" s="588"/>
      <c r="AO143" s="564"/>
      <c r="AP143" s="592"/>
      <c r="AQ143" s="593"/>
      <c r="AR143" s="564"/>
      <c r="AS143" s="205"/>
      <c r="AT143" s="206"/>
      <c r="AU143" s="240" t="str">
        <f>IFERROR(IF($D142="□",ROUNDDOWN($AO142/$AK$7,1),ROUNDDOWN($AO142/$AK$9,1)),"")</f>
        <v/>
      </c>
      <c r="AV143" s="240" t="str">
        <f>IFERROR(IF($D142="□",ROUNDDOWN($AN142/$AO$7,1),ROUNDDOWN($AN142/$AO$9,1)),"")</f>
        <v/>
      </c>
      <c r="AX143" s="240" t="str">
        <f>IFERROR(IF($D142="□",(VLOOKUP(F142,'[8]ますた君 '!$C:$E,3,FALSE)/($AK$7*4)),(VLOOKUP(F142,'[8]ますた君 '!$C:$E,3,FALSE)/($AK$9*4))),"")</f>
        <v/>
      </c>
      <c r="AY143" s="240" t="str">
        <f>IFERROR(IF($D142="□",(VLOOKUP(F142,'[8]ますた君 '!$C:$E,3,FALSE)/$AO$7),(VLOOKUP(F142,'[8]ますた君 '!$C:$E,3,FALSE)/$AO$9)),"")</f>
        <v/>
      </c>
    </row>
    <row r="144" spans="1:51" ht="12" customHeight="1">
      <c r="A144" s="568"/>
      <c r="B144" s="571"/>
      <c r="C144" s="574"/>
      <c r="D144" s="577"/>
      <c r="E144" s="580"/>
      <c r="F144" s="585"/>
      <c r="G144" s="586"/>
      <c r="H144" s="241" t="s">
        <v>374</v>
      </c>
      <c r="I144" s="239" t="str">
        <f>IFERROR(VLOOKUP(I142,'P1'!$B:$AP,31,FALSE),"")</f>
        <v/>
      </c>
      <c r="J144" s="239" t="str">
        <f>IFERROR(VLOOKUP(J142,'P1'!$B:$AP,31,FALSE),"")</f>
        <v/>
      </c>
      <c r="K144" s="239" t="str">
        <f>IFERROR(VLOOKUP(K142,'P1'!$B:$AP,31,FALSE),"")</f>
        <v/>
      </c>
      <c r="L144" s="239" t="str">
        <f>IFERROR(VLOOKUP(L142,'P1'!$B:$AP,31,FALSE),"")</f>
        <v/>
      </c>
      <c r="M144" s="239" t="str">
        <f>IFERROR(VLOOKUP(M142,'P1'!$B:$AP,31,FALSE),"")</f>
        <v/>
      </c>
      <c r="N144" s="239" t="str">
        <f>IFERROR(VLOOKUP(N142,'P1'!$B:$AP,31,FALSE),"")</f>
        <v/>
      </c>
      <c r="O144" s="239" t="str">
        <f>IFERROR(VLOOKUP(O142,'P1'!$B:$AP,31,FALSE),"")</f>
        <v/>
      </c>
      <c r="P144" s="239" t="str">
        <f>IFERROR(VLOOKUP(P142,'P1'!$B:$AP,31,FALSE),"")</f>
        <v/>
      </c>
      <c r="Q144" s="239" t="str">
        <f>IFERROR(VLOOKUP(Q142,'P1'!$B:$AP,31,FALSE),"")</f>
        <v/>
      </c>
      <c r="R144" s="239" t="str">
        <f>IFERROR(VLOOKUP(R142,'P1'!$B:$AP,31,FALSE),"")</f>
        <v/>
      </c>
      <c r="S144" s="239" t="str">
        <f>IFERROR(VLOOKUP(S142,'P1'!$B:$AP,31,FALSE),"")</f>
        <v/>
      </c>
      <c r="T144" s="239" t="str">
        <f>IFERROR(VLOOKUP(T142,'P1'!$B:$AP,31,FALSE),"")</f>
        <v/>
      </c>
      <c r="U144" s="239" t="str">
        <f>IFERROR(VLOOKUP(U142,'P1'!$B:$AP,31,FALSE),"")</f>
        <v/>
      </c>
      <c r="V144" s="239" t="str">
        <f>IFERROR(VLOOKUP(V142,'P1'!$B:$AP,31,FALSE),"")</f>
        <v/>
      </c>
      <c r="W144" s="239" t="str">
        <f>IFERROR(VLOOKUP(W142,'P1'!$B:$AP,31,FALSE),"")</f>
        <v/>
      </c>
      <c r="X144" s="239" t="str">
        <f>IFERROR(VLOOKUP(X142,'P1'!$B:$AP,31,FALSE),"")</f>
        <v/>
      </c>
      <c r="Y144" s="239" t="str">
        <f>IFERROR(VLOOKUP(Y142,'P1'!$B:$AP,31,FALSE),"")</f>
        <v/>
      </c>
      <c r="Z144" s="239" t="str">
        <f>IFERROR(VLOOKUP(Z142,'P1'!$B:$AP,31,FALSE),"")</f>
        <v/>
      </c>
      <c r="AA144" s="239" t="str">
        <f>IFERROR(VLOOKUP(AA142,'P1'!$B:$AP,31,FALSE),"")</f>
        <v/>
      </c>
      <c r="AB144" s="239" t="str">
        <f>IFERROR(VLOOKUP(AB142,'P1'!$B:$AP,31,FALSE),"")</f>
        <v/>
      </c>
      <c r="AC144" s="239" t="str">
        <f>IFERROR(VLOOKUP(AC142,'P1'!$B:$AP,31,FALSE),"")</f>
        <v/>
      </c>
      <c r="AD144" s="239" t="str">
        <f>IFERROR(VLOOKUP(AD142,'P1'!$B:$AP,31,FALSE),"")</f>
        <v/>
      </c>
      <c r="AE144" s="239" t="str">
        <f>IFERROR(VLOOKUP(AE142,'P1'!$B:$AP,31,FALSE),"")</f>
        <v/>
      </c>
      <c r="AF144" s="239" t="str">
        <f>IFERROR(VLOOKUP(AF142,'P1'!$B:$AP,31,FALSE),"")</f>
        <v/>
      </c>
      <c r="AG144" s="239" t="str">
        <f>IFERROR(VLOOKUP(AG142,'P1'!$B:$AP,31,FALSE),"")</f>
        <v/>
      </c>
      <c r="AH144" s="239" t="str">
        <f>IFERROR(VLOOKUP(AH142,'P1'!$B:$AP,31,FALSE),"")</f>
        <v/>
      </c>
      <c r="AI144" s="239" t="str">
        <f>IFERROR(VLOOKUP(AI142,'P1'!$B:$AP,31,FALSE),"")</f>
        <v/>
      </c>
      <c r="AJ144" s="239" t="str">
        <f>IFERROR(VLOOKUP(AJ142,'P1'!$B:$AP,31,FALSE),"")</f>
        <v/>
      </c>
      <c r="AK144" s="239" t="str">
        <f>IFERROR(VLOOKUP(AK142,'P1'!$B:$AP,31,FALSE),"")</f>
        <v/>
      </c>
      <c r="AL144" s="239" t="str">
        <f>IFERROR(VLOOKUP(AL142,'P1'!$B:$AP,31,FALSE),"")</f>
        <v/>
      </c>
      <c r="AM144" s="239" t="str">
        <f>IFERROR(VLOOKUP(AM142,'P1'!$B:$AP,31,FALSE),"")</f>
        <v/>
      </c>
      <c r="AN144" s="589"/>
      <c r="AO144" s="565"/>
      <c r="AP144" s="594"/>
      <c r="AQ144" s="595"/>
      <c r="AR144" s="565"/>
      <c r="AS144" s="211"/>
      <c r="AT144" s="206"/>
      <c r="AU144" s="242"/>
      <c r="AV144" s="242"/>
      <c r="AX144" s="242"/>
      <c r="AY144" s="242"/>
    </row>
    <row r="145" spans="1:51" ht="12" customHeight="1">
      <c r="A145" s="566">
        <v>42</v>
      </c>
      <c r="B145" s="569"/>
      <c r="C145" s="572"/>
      <c r="D145" s="575" t="s">
        <v>243</v>
      </c>
      <c r="E145" s="578"/>
      <c r="F145" s="581"/>
      <c r="G145" s="582"/>
      <c r="H145" s="236" t="s">
        <v>368</v>
      </c>
      <c r="I145" s="483"/>
      <c r="J145" s="483"/>
      <c r="K145" s="483"/>
      <c r="L145" s="483"/>
      <c r="M145" s="483"/>
      <c r="N145" s="483"/>
      <c r="O145" s="483"/>
      <c r="P145" s="483"/>
      <c r="Q145" s="483"/>
      <c r="R145" s="483"/>
      <c r="S145" s="483"/>
      <c r="T145" s="483"/>
      <c r="U145" s="483"/>
      <c r="V145" s="483"/>
      <c r="W145" s="483"/>
      <c r="X145" s="483"/>
      <c r="Y145" s="483"/>
      <c r="Z145" s="483"/>
      <c r="AA145" s="483"/>
      <c r="AB145" s="483"/>
      <c r="AC145" s="483"/>
      <c r="AD145" s="483"/>
      <c r="AE145" s="483"/>
      <c r="AF145" s="483"/>
      <c r="AG145" s="483"/>
      <c r="AH145" s="483"/>
      <c r="AI145" s="483"/>
      <c r="AJ145" s="483"/>
      <c r="AK145" s="483"/>
      <c r="AL145" s="483"/>
      <c r="AM145" s="483"/>
      <c r="AN145" s="587">
        <f>+SUM(I146:AM147)</f>
        <v>0</v>
      </c>
      <c r="AO145" s="563">
        <f>IF($AN$4="４週",AN145/4,AN145/(DAY(EOMONTH($I$20,0))/7))</f>
        <v>0</v>
      </c>
      <c r="AP145" s="590"/>
      <c r="AQ145" s="591"/>
      <c r="AR145" s="563" t="str">
        <f>IF(AN127="４週",AU146,AV146)</f>
        <v/>
      </c>
      <c r="AS145" s="211"/>
      <c r="AT145" s="206"/>
      <c r="AU145" s="237" t="s">
        <v>369</v>
      </c>
      <c r="AV145" s="237" t="s">
        <v>370</v>
      </c>
      <c r="AX145" s="237" t="s">
        <v>371</v>
      </c>
      <c r="AY145" s="237" t="s">
        <v>372</v>
      </c>
    </row>
    <row r="146" spans="1:51" ht="12" customHeight="1">
      <c r="A146" s="567"/>
      <c r="B146" s="570"/>
      <c r="C146" s="573"/>
      <c r="D146" s="576"/>
      <c r="E146" s="579"/>
      <c r="F146" s="583"/>
      <c r="G146" s="584"/>
      <c r="H146" s="238" t="s">
        <v>373</v>
      </c>
      <c r="I146" s="239" t="str">
        <f>IFERROR(VLOOKUP(I145,'P1'!$B:$AP,41,FALSE),"")</f>
        <v/>
      </c>
      <c r="J146" s="239" t="str">
        <f>IFERROR(VLOOKUP(J145,'P1'!$B:$AP,41,FALSE),"")</f>
        <v/>
      </c>
      <c r="K146" s="239" t="str">
        <f>IFERROR(VLOOKUP(K145,'P1'!$B:$AP,41,FALSE),"")</f>
        <v/>
      </c>
      <c r="L146" s="239" t="str">
        <f>IFERROR(VLOOKUP(L145,'P1'!$B:$AP,41,FALSE),"")</f>
        <v/>
      </c>
      <c r="M146" s="239" t="str">
        <f>IFERROR(VLOOKUP(M145,'P1'!$B:$AP,41,FALSE),"")</f>
        <v/>
      </c>
      <c r="N146" s="239" t="str">
        <f>IFERROR(VLOOKUP(N145,'P1'!$B:$AP,41,FALSE),"")</f>
        <v/>
      </c>
      <c r="O146" s="239" t="str">
        <f>IFERROR(VLOOKUP(O145,'P1'!$B:$AP,41,FALSE),"")</f>
        <v/>
      </c>
      <c r="P146" s="239" t="str">
        <f>IFERROR(VLOOKUP(P145,'P1'!$B:$AP,41,FALSE),"")</f>
        <v/>
      </c>
      <c r="Q146" s="239" t="str">
        <f>IFERROR(VLOOKUP(Q145,'P1'!$B:$AP,41,FALSE),"")</f>
        <v/>
      </c>
      <c r="R146" s="239" t="str">
        <f>IFERROR(VLOOKUP(R145,'P1'!$B:$AP,41,FALSE),"")</f>
        <v/>
      </c>
      <c r="S146" s="239" t="str">
        <f>IFERROR(VLOOKUP(S145,'P1'!$B:$AP,41,FALSE),"")</f>
        <v/>
      </c>
      <c r="T146" s="239" t="str">
        <f>IFERROR(VLOOKUP(T145,'P1'!$B:$AP,41,FALSE),"")</f>
        <v/>
      </c>
      <c r="U146" s="239" t="str">
        <f>IFERROR(VLOOKUP(U145,'P1'!$B:$AP,41,FALSE),"")</f>
        <v/>
      </c>
      <c r="V146" s="239" t="str">
        <f>IFERROR(VLOOKUP(V145,'P1'!$B:$AP,41,FALSE),"")</f>
        <v/>
      </c>
      <c r="W146" s="239" t="str">
        <f>IFERROR(VLOOKUP(W145,'P1'!$B:$AP,41,FALSE),"")</f>
        <v/>
      </c>
      <c r="X146" s="239" t="str">
        <f>IFERROR(VLOOKUP(X145,'P1'!$B:$AP,41,FALSE),"")</f>
        <v/>
      </c>
      <c r="Y146" s="239" t="str">
        <f>IFERROR(VLOOKUP(Y145,'P1'!$B:$AP,41,FALSE),"")</f>
        <v/>
      </c>
      <c r="Z146" s="239" t="str">
        <f>IFERROR(VLOOKUP(Z145,'P1'!$B:$AP,41,FALSE),"")</f>
        <v/>
      </c>
      <c r="AA146" s="239" t="str">
        <f>IFERROR(VLOOKUP(AA145,'P1'!$B:$AP,41,FALSE),"")</f>
        <v/>
      </c>
      <c r="AB146" s="239" t="str">
        <f>IFERROR(VLOOKUP(AB145,'P1'!$B:$AP,41,FALSE),"")</f>
        <v/>
      </c>
      <c r="AC146" s="239" t="str">
        <f>IFERROR(VLOOKUP(AC145,'P1'!$B:$AP,41,FALSE),"")</f>
        <v/>
      </c>
      <c r="AD146" s="239" t="str">
        <f>IFERROR(VLOOKUP(AD145,'P1'!$B:$AP,41,FALSE),"")</f>
        <v/>
      </c>
      <c r="AE146" s="239" t="str">
        <f>IFERROR(VLOOKUP(AE145,'P1'!$B:$AP,41,FALSE),"")</f>
        <v/>
      </c>
      <c r="AF146" s="239" t="str">
        <f>IFERROR(VLOOKUP(AF145,'P1'!$B:$AP,41,FALSE),"")</f>
        <v/>
      </c>
      <c r="AG146" s="239" t="str">
        <f>IFERROR(VLOOKUP(AG145,'P1'!$B:$AP,41,FALSE),"")</f>
        <v/>
      </c>
      <c r="AH146" s="239" t="str">
        <f>IFERROR(VLOOKUP(AH145,'P1'!$B:$AP,41,FALSE),"")</f>
        <v/>
      </c>
      <c r="AI146" s="239" t="str">
        <f>IFERROR(VLOOKUP(AI145,'P1'!$B:$AP,41,FALSE),"")</f>
        <v/>
      </c>
      <c r="AJ146" s="239" t="str">
        <f>IFERROR(VLOOKUP(AJ145,'P1'!$B:$AP,41,FALSE),"")</f>
        <v/>
      </c>
      <c r="AK146" s="239" t="str">
        <f>IFERROR(VLOOKUP(AK145,'P1'!$B:$AP,41,FALSE),"")</f>
        <v/>
      </c>
      <c r="AL146" s="239" t="str">
        <f>IFERROR(VLOOKUP(AL145,'P1'!$B:$AP,41,FALSE),"")</f>
        <v/>
      </c>
      <c r="AM146" s="239" t="str">
        <f>IFERROR(VLOOKUP(AM145,'P1'!$B:$AP,41,FALSE),"")</f>
        <v/>
      </c>
      <c r="AN146" s="588"/>
      <c r="AO146" s="564"/>
      <c r="AP146" s="592"/>
      <c r="AQ146" s="593"/>
      <c r="AR146" s="564"/>
      <c r="AS146" s="205"/>
      <c r="AT146" s="206"/>
      <c r="AU146" s="240" t="str">
        <f>IFERROR(IF($D145="□",ROUNDDOWN($AO145/$AK$7,1),ROUNDDOWN($AO145/$AK$9,1)),"")</f>
        <v/>
      </c>
      <c r="AV146" s="240" t="str">
        <f>IFERROR(IF($D145="□",ROUNDDOWN($AN145/$AO$7,1),ROUNDDOWN($AN145/$AO$9,1)),"")</f>
        <v/>
      </c>
      <c r="AX146" s="240" t="str">
        <f>IFERROR(IF($D145="□",(VLOOKUP(F145,'[8]ますた君 '!$C:$E,3,FALSE)/($AK$7*4)),(VLOOKUP(F145,'[8]ますた君 '!$C:$E,3,FALSE)/($AK$9*4))),"")</f>
        <v/>
      </c>
      <c r="AY146" s="240" t="str">
        <f>IFERROR(IF($D145="□",(VLOOKUP(F145,'[8]ますた君 '!$C:$E,3,FALSE)/$AO$7),(VLOOKUP(F145,'[8]ますた君 '!$C:$E,3,FALSE)/$AO$9)),"")</f>
        <v/>
      </c>
    </row>
    <row r="147" spans="1:51" ht="12" customHeight="1">
      <c r="A147" s="568"/>
      <c r="B147" s="571"/>
      <c r="C147" s="574"/>
      <c r="D147" s="577"/>
      <c r="E147" s="580"/>
      <c r="F147" s="585"/>
      <c r="G147" s="586"/>
      <c r="H147" s="241" t="s">
        <v>374</v>
      </c>
      <c r="I147" s="239" t="str">
        <f>IFERROR(VLOOKUP(I145,'P1'!$B:$AP,31,FALSE),"")</f>
        <v/>
      </c>
      <c r="J147" s="239" t="str">
        <f>IFERROR(VLOOKUP(J145,'P1'!$B:$AP,31,FALSE),"")</f>
        <v/>
      </c>
      <c r="K147" s="239" t="str">
        <f>IFERROR(VLOOKUP(K145,'P1'!$B:$AP,31,FALSE),"")</f>
        <v/>
      </c>
      <c r="L147" s="239" t="str">
        <f>IFERROR(VLOOKUP(L145,'P1'!$B:$AP,31,FALSE),"")</f>
        <v/>
      </c>
      <c r="M147" s="239" t="str">
        <f>IFERROR(VLOOKUP(M145,'P1'!$B:$AP,31,FALSE),"")</f>
        <v/>
      </c>
      <c r="N147" s="239" t="str">
        <f>IFERROR(VLOOKUP(N145,'P1'!$B:$AP,31,FALSE),"")</f>
        <v/>
      </c>
      <c r="O147" s="239" t="str">
        <f>IFERROR(VLOOKUP(O145,'P1'!$B:$AP,31,FALSE),"")</f>
        <v/>
      </c>
      <c r="P147" s="239" t="str">
        <f>IFERROR(VLOOKUP(P145,'P1'!$B:$AP,31,FALSE),"")</f>
        <v/>
      </c>
      <c r="Q147" s="239" t="str">
        <f>IFERROR(VLOOKUP(Q145,'P1'!$B:$AP,31,FALSE),"")</f>
        <v/>
      </c>
      <c r="R147" s="239" t="str">
        <f>IFERROR(VLOOKUP(R145,'P1'!$B:$AP,31,FALSE),"")</f>
        <v/>
      </c>
      <c r="S147" s="239" t="str">
        <f>IFERROR(VLOOKUP(S145,'P1'!$B:$AP,31,FALSE),"")</f>
        <v/>
      </c>
      <c r="T147" s="239" t="str">
        <f>IFERROR(VLOOKUP(T145,'P1'!$B:$AP,31,FALSE),"")</f>
        <v/>
      </c>
      <c r="U147" s="239" t="str">
        <f>IFERROR(VLOOKUP(U145,'P1'!$B:$AP,31,FALSE),"")</f>
        <v/>
      </c>
      <c r="V147" s="239" t="str">
        <f>IFERROR(VLOOKUP(V145,'P1'!$B:$AP,31,FALSE),"")</f>
        <v/>
      </c>
      <c r="W147" s="239" t="str">
        <f>IFERROR(VLOOKUP(W145,'P1'!$B:$AP,31,FALSE),"")</f>
        <v/>
      </c>
      <c r="X147" s="239" t="str">
        <f>IFERROR(VLOOKUP(X145,'P1'!$B:$AP,31,FALSE),"")</f>
        <v/>
      </c>
      <c r="Y147" s="239" t="str">
        <f>IFERROR(VLOOKUP(Y145,'P1'!$B:$AP,31,FALSE),"")</f>
        <v/>
      </c>
      <c r="Z147" s="239" t="str">
        <f>IFERROR(VLOOKUP(Z145,'P1'!$B:$AP,31,FALSE),"")</f>
        <v/>
      </c>
      <c r="AA147" s="239" t="str">
        <f>IFERROR(VLOOKUP(AA145,'P1'!$B:$AP,31,FALSE),"")</f>
        <v/>
      </c>
      <c r="AB147" s="239" t="str">
        <f>IFERROR(VLOOKUP(AB145,'P1'!$B:$AP,31,FALSE),"")</f>
        <v/>
      </c>
      <c r="AC147" s="239" t="str">
        <f>IFERROR(VLOOKUP(AC145,'P1'!$B:$AP,31,FALSE),"")</f>
        <v/>
      </c>
      <c r="AD147" s="239" t="str">
        <f>IFERROR(VLOOKUP(AD145,'P1'!$B:$AP,31,FALSE),"")</f>
        <v/>
      </c>
      <c r="AE147" s="239" t="str">
        <f>IFERROR(VLOOKUP(AE145,'P1'!$B:$AP,31,FALSE),"")</f>
        <v/>
      </c>
      <c r="AF147" s="239" t="str">
        <f>IFERROR(VLOOKUP(AF145,'P1'!$B:$AP,31,FALSE),"")</f>
        <v/>
      </c>
      <c r="AG147" s="239" t="str">
        <f>IFERROR(VLOOKUP(AG145,'P1'!$B:$AP,31,FALSE),"")</f>
        <v/>
      </c>
      <c r="AH147" s="239" t="str">
        <f>IFERROR(VLOOKUP(AH145,'P1'!$B:$AP,31,FALSE),"")</f>
        <v/>
      </c>
      <c r="AI147" s="239" t="str">
        <f>IFERROR(VLOOKUP(AI145,'P1'!$B:$AP,31,FALSE),"")</f>
        <v/>
      </c>
      <c r="AJ147" s="239" t="str">
        <f>IFERROR(VLOOKUP(AJ145,'P1'!$B:$AP,31,FALSE),"")</f>
        <v/>
      </c>
      <c r="AK147" s="239" t="str">
        <f>IFERROR(VLOOKUP(AK145,'P1'!$B:$AP,31,FALSE),"")</f>
        <v/>
      </c>
      <c r="AL147" s="239" t="str">
        <f>IFERROR(VLOOKUP(AL145,'P1'!$B:$AP,31,FALSE),"")</f>
        <v/>
      </c>
      <c r="AM147" s="239" t="str">
        <f>IFERROR(VLOOKUP(AM145,'P1'!$B:$AP,31,FALSE),"")</f>
        <v/>
      </c>
      <c r="AN147" s="589"/>
      <c r="AO147" s="565"/>
      <c r="AP147" s="594"/>
      <c r="AQ147" s="595"/>
      <c r="AR147" s="565"/>
      <c r="AS147" s="205"/>
      <c r="AT147" s="206"/>
      <c r="AU147" s="242"/>
      <c r="AV147" s="242"/>
      <c r="AX147" s="242"/>
      <c r="AY147" s="242"/>
    </row>
    <row r="148" spans="1:51" ht="12" customHeight="1">
      <c r="A148" s="566">
        <v>43</v>
      </c>
      <c r="B148" s="569"/>
      <c r="C148" s="572"/>
      <c r="D148" s="575" t="s">
        <v>243</v>
      </c>
      <c r="E148" s="578"/>
      <c r="F148" s="581"/>
      <c r="G148" s="582"/>
      <c r="H148" s="236" t="s">
        <v>368</v>
      </c>
      <c r="I148" s="483"/>
      <c r="J148" s="483"/>
      <c r="K148" s="483"/>
      <c r="L148" s="483"/>
      <c r="M148" s="483"/>
      <c r="N148" s="483"/>
      <c r="O148" s="483"/>
      <c r="P148" s="483"/>
      <c r="Q148" s="483"/>
      <c r="R148" s="483"/>
      <c r="S148" s="483"/>
      <c r="T148" s="483"/>
      <c r="U148" s="483"/>
      <c r="V148" s="483"/>
      <c r="W148" s="483"/>
      <c r="X148" s="483"/>
      <c r="Y148" s="483"/>
      <c r="Z148" s="483"/>
      <c r="AA148" s="483"/>
      <c r="AB148" s="483"/>
      <c r="AC148" s="483"/>
      <c r="AD148" s="483"/>
      <c r="AE148" s="483"/>
      <c r="AF148" s="483"/>
      <c r="AG148" s="483"/>
      <c r="AH148" s="483"/>
      <c r="AI148" s="483"/>
      <c r="AJ148" s="483"/>
      <c r="AK148" s="483"/>
      <c r="AL148" s="483"/>
      <c r="AM148" s="483"/>
      <c r="AN148" s="587">
        <f>+SUM(I149:AM150)</f>
        <v>0</v>
      </c>
      <c r="AO148" s="563">
        <f>IF($AN$4="４週",AN148/4,AN148/(DAY(EOMONTH($I$20,0))/7))</f>
        <v>0</v>
      </c>
      <c r="AP148" s="590"/>
      <c r="AQ148" s="591"/>
      <c r="AR148" s="563" t="str">
        <f>IF(AN137="４週",AU149,AV149)</f>
        <v/>
      </c>
      <c r="AS148" s="205"/>
      <c r="AT148" s="206"/>
      <c r="AU148" s="237" t="s">
        <v>369</v>
      </c>
      <c r="AV148" s="237" t="s">
        <v>370</v>
      </c>
      <c r="AX148" s="237" t="s">
        <v>371</v>
      </c>
      <c r="AY148" s="237" t="s">
        <v>372</v>
      </c>
    </row>
    <row r="149" spans="1:51" ht="12" customHeight="1">
      <c r="A149" s="567"/>
      <c r="B149" s="570"/>
      <c r="C149" s="573"/>
      <c r="D149" s="576"/>
      <c r="E149" s="579"/>
      <c r="F149" s="583"/>
      <c r="G149" s="584"/>
      <c r="H149" s="238" t="s">
        <v>373</v>
      </c>
      <c r="I149" s="239" t="str">
        <f>IFERROR(VLOOKUP(I148,'P1'!$B:$AP,41,FALSE),"")</f>
        <v/>
      </c>
      <c r="J149" s="239" t="str">
        <f>IFERROR(VLOOKUP(J148,'P1'!$B:$AP,41,FALSE),"")</f>
        <v/>
      </c>
      <c r="K149" s="239" t="str">
        <f>IFERROR(VLOOKUP(K148,'P1'!$B:$AP,41,FALSE),"")</f>
        <v/>
      </c>
      <c r="L149" s="239" t="str">
        <f>IFERROR(VLOOKUP(L148,'P1'!$B:$AP,41,FALSE),"")</f>
        <v/>
      </c>
      <c r="M149" s="239" t="str">
        <f>IFERROR(VLOOKUP(M148,'P1'!$B:$AP,41,FALSE),"")</f>
        <v/>
      </c>
      <c r="N149" s="239" t="str">
        <f>IFERROR(VLOOKUP(N148,'P1'!$B:$AP,41,FALSE),"")</f>
        <v/>
      </c>
      <c r="O149" s="239" t="str">
        <f>IFERROR(VLOOKUP(O148,'P1'!$B:$AP,41,FALSE),"")</f>
        <v/>
      </c>
      <c r="P149" s="239" t="str">
        <f>IFERROR(VLOOKUP(P148,'P1'!$B:$AP,41,FALSE),"")</f>
        <v/>
      </c>
      <c r="Q149" s="239" t="str">
        <f>IFERROR(VLOOKUP(Q148,'P1'!$B:$AP,41,FALSE),"")</f>
        <v/>
      </c>
      <c r="R149" s="239" t="str">
        <f>IFERROR(VLOOKUP(R148,'P1'!$B:$AP,41,FALSE),"")</f>
        <v/>
      </c>
      <c r="S149" s="239" t="str">
        <f>IFERROR(VLOOKUP(S148,'P1'!$B:$AP,41,FALSE),"")</f>
        <v/>
      </c>
      <c r="T149" s="239" t="str">
        <f>IFERROR(VLOOKUP(T148,'P1'!$B:$AP,41,FALSE),"")</f>
        <v/>
      </c>
      <c r="U149" s="239" t="str">
        <f>IFERROR(VLOOKUP(U148,'P1'!$B:$AP,41,FALSE),"")</f>
        <v/>
      </c>
      <c r="V149" s="239" t="str">
        <f>IFERROR(VLOOKUP(V148,'P1'!$B:$AP,41,FALSE),"")</f>
        <v/>
      </c>
      <c r="W149" s="239" t="str">
        <f>IFERROR(VLOOKUP(W148,'P1'!$B:$AP,41,FALSE),"")</f>
        <v/>
      </c>
      <c r="X149" s="239" t="str">
        <f>IFERROR(VLOOKUP(X148,'P1'!$B:$AP,41,FALSE),"")</f>
        <v/>
      </c>
      <c r="Y149" s="239" t="str">
        <f>IFERROR(VLOOKUP(Y148,'P1'!$B:$AP,41,FALSE),"")</f>
        <v/>
      </c>
      <c r="Z149" s="239" t="str">
        <f>IFERROR(VLOOKUP(Z148,'P1'!$B:$AP,41,FALSE),"")</f>
        <v/>
      </c>
      <c r="AA149" s="239" t="str">
        <f>IFERROR(VLOOKUP(AA148,'P1'!$B:$AP,41,FALSE),"")</f>
        <v/>
      </c>
      <c r="AB149" s="239" t="str">
        <f>IFERROR(VLOOKUP(AB148,'P1'!$B:$AP,41,FALSE),"")</f>
        <v/>
      </c>
      <c r="AC149" s="239" t="str">
        <f>IFERROR(VLOOKUP(AC148,'P1'!$B:$AP,41,FALSE),"")</f>
        <v/>
      </c>
      <c r="AD149" s="239" t="str">
        <f>IFERROR(VLOOKUP(AD148,'P1'!$B:$AP,41,FALSE),"")</f>
        <v/>
      </c>
      <c r="AE149" s="239" t="str">
        <f>IFERROR(VLOOKUP(AE148,'P1'!$B:$AP,41,FALSE),"")</f>
        <v/>
      </c>
      <c r="AF149" s="239" t="str">
        <f>IFERROR(VLOOKUP(AF148,'P1'!$B:$AP,41,FALSE),"")</f>
        <v/>
      </c>
      <c r="AG149" s="239" t="str">
        <f>IFERROR(VLOOKUP(AG148,'P1'!$B:$AP,41,FALSE),"")</f>
        <v/>
      </c>
      <c r="AH149" s="239" t="str">
        <f>IFERROR(VLOOKUP(AH148,'P1'!$B:$AP,41,FALSE),"")</f>
        <v/>
      </c>
      <c r="AI149" s="239" t="str">
        <f>IFERROR(VLOOKUP(AI148,'P1'!$B:$AP,41,FALSE),"")</f>
        <v/>
      </c>
      <c r="AJ149" s="239" t="str">
        <f>IFERROR(VLOOKUP(AJ148,'P1'!$B:$AP,41,FALSE),"")</f>
        <v/>
      </c>
      <c r="AK149" s="239" t="str">
        <f>IFERROR(VLOOKUP(AK148,'P1'!$B:$AP,41,FALSE),"")</f>
        <v/>
      </c>
      <c r="AL149" s="239" t="str">
        <f>IFERROR(VLOOKUP(AL148,'P1'!$B:$AP,41,FALSE),"")</f>
        <v/>
      </c>
      <c r="AM149" s="239" t="str">
        <f>IFERROR(VLOOKUP(AM148,'P1'!$B:$AP,41,FALSE),"")</f>
        <v/>
      </c>
      <c r="AN149" s="588"/>
      <c r="AO149" s="564"/>
      <c r="AP149" s="592"/>
      <c r="AQ149" s="593"/>
      <c r="AR149" s="564"/>
      <c r="AS149" s="205"/>
      <c r="AT149" s="206"/>
      <c r="AU149" s="240" t="str">
        <f>IFERROR(IF($D148="□",ROUNDDOWN($AO148/$AK$7,1),ROUNDDOWN($AO148/$AK$9,1)),"")</f>
        <v/>
      </c>
      <c r="AV149" s="240" t="str">
        <f>IFERROR(IF($D148="□",ROUNDDOWN($AN148/$AO$7,1),ROUNDDOWN($AN148/$AO$9,1)),"")</f>
        <v/>
      </c>
      <c r="AX149" s="240" t="str">
        <f>IFERROR(IF($D148="□",(VLOOKUP(F148,'[8]ますた君 '!$C:$E,3,FALSE)/($AK$7*4)),(VLOOKUP(F148,'[8]ますた君 '!$C:$E,3,FALSE)/($AK$9*4))),"")</f>
        <v/>
      </c>
      <c r="AY149" s="240" t="str">
        <f>IFERROR(IF($D148="□",(VLOOKUP(F148,'[8]ますた君 '!$C:$E,3,FALSE)/$AO$7),(VLOOKUP(F148,'[8]ますた君 '!$C:$E,3,FALSE)/$AO$9)),"")</f>
        <v/>
      </c>
    </row>
    <row r="150" spans="1:51" ht="12" customHeight="1">
      <c r="A150" s="568"/>
      <c r="B150" s="571"/>
      <c r="C150" s="574"/>
      <c r="D150" s="577"/>
      <c r="E150" s="580"/>
      <c r="F150" s="585"/>
      <c r="G150" s="586"/>
      <c r="H150" s="241" t="s">
        <v>374</v>
      </c>
      <c r="I150" s="239" t="str">
        <f>IFERROR(VLOOKUP(I148,'P1'!$B:$AP,31,FALSE),"")</f>
        <v/>
      </c>
      <c r="J150" s="239" t="str">
        <f>IFERROR(VLOOKUP(J148,'P1'!$B:$AP,31,FALSE),"")</f>
        <v/>
      </c>
      <c r="K150" s="239" t="str">
        <f>IFERROR(VLOOKUP(K148,'P1'!$B:$AP,31,FALSE),"")</f>
        <v/>
      </c>
      <c r="L150" s="239" t="str">
        <f>IFERROR(VLOOKUP(L148,'P1'!$B:$AP,31,FALSE),"")</f>
        <v/>
      </c>
      <c r="M150" s="239" t="str">
        <f>IFERROR(VLOOKUP(M148,'P1'!$B:$AP,31,FALSE),"")</f>
        <v/>
      </c>
      <c r="N150" s="239" t="str">
        <f>IFERROR(VLOOKUP(N148,'P1'!$B:$AP,31,FALSE),"")</f>
        <v/>
      </c>
      <c r="O150" s="239" t="str">
        <f>IFERROR(VLOOKUP(O148,'P1'!$B:$AP,31,FALSE),"")</f>
        <v/>
      </c>
      <c r="P150" s="239" t="str">
        <f>IFERROR(VLOOKUP(P148,'P1'!$B:$AP,31,FALSE),"")</f>
        <v/>
      </c>
      <c r="Q150" s="239" t="str">
        <f>IFERROR(VLOOKUP(Q148,'P1'!$B:$AP,31,FALSE),"")</f>
        <v/>
      </c>
      <c r="R150" s="239" t="str">
        <f>IFERROR(VLOOKUP(R148,'P1'!$B:$AP,31,FALSE),"")</f>
        <v/>
      </c>
      <c r="S150" s="239" t="str">
        <f>IFERROR(VLOOKUP(S148,'P1'!$B:$AP,31,FALSE),"")</f>
        <v/>
      </c>
      <c r="T150" s="239" t="str">
        <f>IFERROR(VLOOKUP(T148,'P1'!$B:$AP,31,FALSE),"")</f>
        <v/>
      </c>
      <c r="U150" s="239" t="str">
        <f>IFERROR(VLOOKUP(U148,'P1'!$B:$AP,31,FALSE),"")</f>
        <v/>
      </c>
      <c r="V150" s="239" t="str">
        <f>IFERROR(VLOOKUP(V148,'P1'!$B:$AP,31,FALSE),"")</f>
        <v/>
      </c>
      <c r="W150" s="239" t="str">
        <f>IFERROR(VLOOKUP(W148,'P1'!$B:$AP,31,FALSE),"")</f>
        <v/>
      </c>
      <c r="X150" s="239" t="str">
        <f>IFERROR(VLOOKUP(X148,'P1'!$B:$AP,31,FALSE),"")</f>
        <v/>
      </c>
      <c r="Y150" s="239" t="str">
        <f>IFERROR(VLOOKUP(Y148,'P1'!$B:$AP,31,FALSE),"")</f>
        <v/>
      </c>
      <c r="Z150" s="239" t="str">
        <f>IFERROR(VLOOKUP(Z148,'P1'!$B:$AP,31,FALSE),"")</f>
        <v/>
      </c>
      <c r="AA150" s="239" t="str">
        <f>IFERROR(VLOOKUP(AA148,'P1'!$B:$AP,31,FALSE),"")</f>
        <v/>
      </c>
      <c r="AB150" s="239" t="str">
        <f>IFERROR(VLOOKUP(AB148,'P1'!$B:$AP,31,FALSE),"")</f>
        <v/>
      </c>
      <c r="AC150" s="239" t="str">
        <f>IFERROR(VLOOKUP(AC148,'P1'!$B:$AP,31,FALSE),"")</f>
        <v/>
      </c>
      <c r="AD150" s="239" t="str">
        <f>IFERROR(VLOOKUP(AD148,'P1'!$B:$AP,31,FALSE),"")</f>
        <v/>
      </c>
      <c r="AE150" s="239" t="str">
        <f>IFERROR(VLOOKUP(AE148,'P1'!$B:$AP,31,FALSE),"")</f>
        <v/>
      </c>
      <c r="AF150" s="239" t="str">
        <f>IFERROR(VLOOKUP(AF148,'P1'!$B:$AP,31,FALSE),"")</f>
        <v/>
      </c>
      <c r="AG150" s="239" t="str">
        <f>IFERROR(VLOOKUP(AG148,'P1'!$B:$AP,31,FALSE),"")</f>
        <v/>
      </c>
      <c r="AH150" s="239" t="str">
        <f>IFERROR(VLOOKUP(AH148,'P1'!$B:$AP,31,FALSE),"")</f>
        <v/>
      </c>
      <c r="AI150" s="239" t="str">
        <f>IFERROR(VLOOKUP(AI148,'P1'!$B:$AP,31,FALSE),"")</f>
        <v/>
      </c>
      <c r="AJ150" s="239" t="str">
        <f>IFERROR(VLOOKUP(AJ148,'P1'!$B:$AP,31,FALSE),"")</f>
        <v/>
      </c>
      <c r="AK150" s="239" t="str">
        <f>IFERROR(VLOOKUP(AK148,'P1'!$B:$AP,31,FALSE),"")</f>
        <v/>
      </c>
      <c r="AL150" s="239" t="str">
        <f>IFERROR(VLOOKUP(AL148,'P1'!$B:$AP,31,FALSE),"")</f>
        <v/>
      </c>
      <c r="AM150" s="239" t="str">
        <f>IFERROR(VLOOKUP(AM148,'P1'!$B:$AP,31,FALSE),"")</f>
        <v/>
      </c>
      <c r="AN150" s="589"/>
      <c r="AO150" s="565"/>
      <c r="AP150" s="594"/>
      <c r="AQ150" s="595"/>
      <c r="AR150" s="565"/>
      <c r="AS150" s="205"/>
      <c r="AT150" s="206"/>
      <c r="AU150" s="242"/>
      <c r="AV150" s="242"/>
      <c r="AX150" s="242"/>
      <c r="AY150" s="242"/>
    </row>
    <row r="151" spans="1:51" ht="12" customHeight="1">
      <c r="A151" s="566">
        <v>44</v>
      </c>
      <c r="B151" s="569"/>
      <c r="C151" s="572"/>
      <c r="D151" s="575" t="s">
        <v>243</v>
      </c>
      <c r="E151" s="578"/>
      <c r="F151" s="581"/>
      <c r="G151" s="582"/>
      <c r="H151" s="236" t="s">
        <v>368</v>
      </c>
      <c r="I151" s="483"/>
      <c r="J151" s="483"/>
      <c r="K151" s="483"/>
      <c r="L151" s="483"/>
      <c r="M151" s="483"/>
      <c r="N151" s="483"/>
      <c r="O151" s="483"/>
      <c r="P151" s="483"/>
      <c r="Q151" s="483"/>
      <c r="R151" s="483"/>
      <c r="S151" s="483"/>
      <c r="T151" s="483"/>
      <c r="U151" s="483"/>
      <c r="V151" s="483"/>
      <c r="W151" s="483"/>
      <c r="X151" s="483"/>
      <c r="Y151" s="483"/>
      <c r="Z151" s="483"/>
      <c r="AA151" s="483"/>
      <c r="AB151" s="483"/>
      <c r="AC151" s="483"/>
      <c r="AD151" s="483"/>
      <c r="AE151" s="483"/>
      <c r="AF151" s="483"/>
      <c r="AG151" s="483"/>
      <c r="AH151" s="483"/>
      <c r="AI151" s="483"/>
      <c r="AJ151" s="483"/>
      <c r="AK151" s="483"/>
      <c r="AL151" s="483"/>
      <c r="AM151" s="483"/>
      <c r="AN151" s="587">
        <f>+SUM(I152:AM153)</f>
        <v>0</v>
      </c>
      <c r="AO151" s="563">
        <f>IF($AN$4="４週",AN151/4,AN151/(DAY(EOMONTH($I$20,0))/7))</f>
        <v>0</v>
      </c>
      <c r="AP151" s="590"/>
      <c r="AQ151" s="591"/>
      <c r="AR151" s="563" t="str">
        <f>IF(AN140="４週",AU152,AV152)</f>
        <v/>
      </c>
      <c r="AS151" s="211"/>
      <c r="AT151" s="206"/>
      <c r="AU151" s="237" t="s">
        <v>369</v>
      </c>
      <c r="AV151" s="237" t="s">
        <v>370</v>
      </c>
      <c r="AX151" s="237" t="s">
        <v>371</v>
      </c>
      <c r="AY151" s="237" t="s">
        <v>372</v>
      </c>
    </row>
    <row r="152" spans="1:51" ht="12" customHeight="1">
      <c r="A152" s="567"/>
      <c r="B152" s="570"/>
      <c r="C152" s="573"/>
      <c r="D152" s="576"/>
      <c r="E152" s="579"/>
      <c r="F152" s="583"/>
      <c r="G152" s="584"/>
      <c r="H152" s="238" t="s">
        <v>373</v>
      </c>
      <c r="I152" s="239" t="str">
        <f>IFERROR(VLOOKUP(I151,'P1'!$B:$AP,41,FALSE),"")</f>
        <v/>
      </c>
      <c r="J152" s="243" t="str">
        <f>IFERROR(VLOOKUP(J151,'P1'!$B:$AP,41,FALSE),"")</f>
        <v/>
      </c>
      <c r="K152" s="239" t="str">
        <f>IFERROR(VLOOKUP(K151,'P1'!$B:$AP,41,FALSE),"")</f>
        <v/>
      </c>
      <c r="L152" s="239" t="str">
        <f>IFERROR(VLOOKUP(L151,'P1'!$B:$AP,41,FALSE),"")</f>
        <v/>
      </c>
      <c r="M152" s="239" t="str">
        <f>IFERROR(VLOOKUP(M151,'P1'!$B:$AP,41,FALSE),"")</f>
        <v/>
      </c>
      <c r="N152" s="239" t="str">
        <f>IFERROR(VLOOKUP(N151,'P1'!$B:$AP,41,FALSE),"")</f>
        <v/>
      </c>
      <c r="O152" s="239" t="str">
        <f>IFERROR(VLOOKUP(O151,'P1'!$B:$AP,41,FALSE),"")</f>
        <v/>
      </c>
      <c r="P152" s="239" t="str">
        <f>IFERROR(VLOOKUP(P151,'P1'!$B:$AP,41,FALSE),"")</f>
        <v/>
      </c>
      <c r="Q152" s="239" t="str">
        <f>IFERROR(VLOOKUP(Q151,'P1'!$B:$AP,41,FALSE),"")</f>
        <v/>
      </c>
      <c r="R152" s="239" t="str">
        <f>IFERROR(VLOOKUP(R151,'P1'!$B:$AP,41,FALSE),"")</f>
        <v/>
      </c>
      <c r="S152" s="239" t="str">
        <f>IFERROR(VLOOKUP(S151,'P1'!$B:$AP,41,FALSE),"")</f>
        <v/>
      </c>
      <c r="T152" s="239" t="str">
        <f>IFERROR(VLOOKUP(T151,'P1'!$B:$AP,41,FALSE),"")</f>
        <v/>
      </c>
      <c r="U152" s="239" t="str">
        <f>IFERROR(VLOOKUP(U151,'P1'!$B:$AP,41,FALSE),"")</f>
        <v/>
      </c>
      <c r="V152" s="239" t="str">
        <f>IFERROR(VLOOKUP(V151,'P1'!$B:$AP,41,FALSE),"")</f>
        <v/>
      </c>
      <c r="W152" s="239" t="str">
        <f>IFERROR(VLOOKUP(W151,'P1'!$B:$AP,41,FALSE),"")</f>
        <v/>
      </c>
      <c r="X152" s="239" t="str">
        <f>IFERROR(VLOOKUP(X151,'P1'!$B:$AP,41,FALSE),"")</f>
        <v/>
      </c>
      <c r="Y152" s="239" t="str">
        <f>IFERROR(VLOOKUP(Y151,'P1'!$B:$AP,41,FALSE),"")</f>
        <v/>
      </c>
      <c r="Z152" s="239" t="str">
        <f>IFERROR(VLOOKUP(Z151,'P1'!$B:$AP,41,FALSE),"")</f>
        <v/>
      </c>
      <c r="AA152" s="239" t="str">
        <f>IFERROR(VLOOKUP(AA151,'P1'!$B:$AP,41,FALSE),"")</f>
        <v/>
      </c>
      <c r="AB152" s="239" t="str">
        <f>IFERROR(VLOOKUP(AB151,'P1'!$B:$AP,41,FALSE),"")</f>
        <v/>
      </c>
      <c r="AC152" s="239" t="str">
        <f>IFERROR(VLOOKUP(AC151,'P1'!$B:$AP,41,FALSE),"")</f>
        <v/>
      </c>
      <c r="AD152" s="239" t="str">
        <f>IFERROR(VLOOKUP(AD151,'P1'!$B:$AP,41,FALSE),"")</f>
        <v/>
      </c>
      <c r="AE152" s="239" t="str">
        <f>IFERROR(VLOOKUP(AE151,'P1'!$B:$AP,41,FALSE),"")</f>
        <v/>
      </c>
      <c r="AF152" s="239" t="str">
        <f>IFERROR(VLOOKUP(AF151,'P1'!$B:$AP,41,FALSE),"")</f>
        <v/>
      </c>
      <c r="AG152" s="239" t="str">
        <f>IFERROR(VLOOKUP(AG151,'P1'!$B:$AP,41,FALSE),"")</f>
        <v/>
      </c>
      <c r="AH152" s="239" t="str">
        <f>IFERROR(VLOOKUP(AH151,'P1'!$B:$AP,41,FALSE),"")</f>
        <v/>
      </c>
      <c r="AI152" s="239" t="str">
        <f>IFERROR(VLOOKUP(AI151,'P1'!$B:$AP,41,FALSE),"")</f>
        <v/>
      </c>
      <c r="AJ152" s="239" t="str">
        <f>IFERROR(VLOOKUP(AJ151,'P1'!$B:$AP,41,FALSE),"")</f>
        <v/>
      </c>
      <c r="AK152" s="239" t="str">
        <f>IFERROR(VLOOKUP(AK151,'P1'!$B:$AP,41,FALSE),"")</f>
        <v/>
      </c>
      <c r="AL152" s="239" t="str">
        <f>IFERROR(VLOOKUP(AL151,'P1'!$B:$AP,41,FALSE),"")</f>
        <v/>
      </c>
      <c r="AM152" s="239" t="str">
        <f>IFERROR(VLOOKUP(AM151,'P1'!$B:$AP,41,FALSE),"")</f>
        <v/>
      </c>
      <c r="AN152" s="588"/>
      <c r="AO152" s="564"/>
      <c r="AP152" s="592"/>
      <c r="AQ152" s="593"/>
      <c r="AR152" s="564"/>
      <c r="AS152" s="211"/>
      <c r="AT152" s="206"/>
      <c r="AU152" s="240" t="str">
        <f>IFERROR(IF($D151="□",ROUNDDOWN($AO151/$AK$7,1),ROUNDDOWN($AO151/$AK$9,1)),"")</f>
        <v/>
      </c>
      <c r="AV152" s="240" t="str">
        <f>IFERROR(IF($D151="□",ROUNDDOWN($AN151/$AO$7,1),ROUNDDOWN($AN151/$AO$9,1)),"")</f>
        <v/>
      </c>
      <c r="AX152" s="240" t="str">
        <f>IFERROR(IF($D151="□",(VLOOKUP(F151,'[8]ますた君 '!$C:$E,3,FALSE)/($AK$7*4)),(VLOOKUP(F151,'[8]ますた君 '!$C:$E,3,FALSE)/($AK$9*4))),"")</f>
        <v/>
      </c>
      <c r="AY152" s="240" t="str">
        <f>IFERROR(IF($D151="□",(VLOOKUP(F151,'[8]ますた君 '!$C:$E,3,FALSE)/$AO$7),(VLOOKUP(F151,'[8]ますた君 '!$C:$E,3,FALSE)/$AO$9)),"")</f>
        <v/>
      </c>
    </row>
    <row r="153" spans="1:51" ht="12" customHeight="1">
      <c r="A153" s="568"/>
      <c r="B153" s="571"/>
      <c r="C153" s="574"/>
      <c r="D153" s="577"/>
      <c r="E153" s="580"/>
      <c r="F153" s="585"/>
      <c r="G153" s="586"/>
      <c r="H153" s="241" t="s">
        <v>374</v>
      </c>
      <c r="I153" s="239" t="str">
        <f>IFERROR(VLOOKUP(I151,'P1'!$B:$AP,31,FALSE),"")</f>
        <v/>
      </c>
      <c r="J153" s="239" t="str">
        <f>IFERROR(VLOOKUP(J151,'P1'!$B:$AP,31,FALSE),"")</f>
        <v/>
      </c>
      <c r="K153" s="239" t="str">
        <f>IFERROR(VLOOKUP(K151,'P1'!$B:$AP,31,FALSE),"")</f>
        <v/>
      </c>
      <c r="L153" s="239" t="str">
        <f>IFERROR(VLOOKUP(L151,'P1'!$B:$AP,31,FALSE),"")</f>
        <v/>
      </c>
      <c r="M153" s="239" t="str">
        <f>IFERROR(VLOOKUP(M151,'P1'!$B:$AP,31,FALSE),"")</f>
        <v/>
      </c>
      <c r="N153" s="239" t="str">
        <f>IFERROR(VLOOKUP(N151,'P1'!$B:$AP,31,FALSE),"")</f>
        <v/>
      </c>
      <c r="O153" s="239" t="str">
        <f>IFERROR(VLOOKUP(O151,'P1'!$B:$AP,31,FALSE),"")</f>
        <v/>
      </c>
      <c r="P153" s="239" t="str">
        <f>IFERROR(VLOOKUP(P151,'P1'!$B:$AP,31,FALSE),"")</f>
        <v/>
      </c>
      <c r="Q153" s="239" t="str">
        <f>IFERROR(VLOOKUP(Q151,'P1'!$B:$AP,31,FALSE),"")</f>
        <v/>
      </c>
      <c r="R153" s="239" t="str">
        <f>IFERROR(VLOOKUP(R151,'P1'!$B:$AP,31,FALSE),"")</f>
        <v/>
      </c>
      <c r="S153" s="239" t="str">
        <f>IFERROR(VLOOKUP(S151,'P1'!$B:$AP,31,FALSE),"")</f>
        <v/>
      </c>
      <c r="T153" s="239" t="str">
        <f>IFERROR(VLOOKUP(T151,'P1'!$B:$AP,31,FALSE),"")</f>
        <v/>
      </c>
      <c r="U153" s="239" t="str">
        <f>IFERROR(VLOOKUP(U151,'P1'!$B:$AP,31,FALSE),"")</f>
        <v/>
      </c>
      <c r="V153" s="239" t="str">
        <f>IFERROR(VLOOKUP(V151,'P1'!$B:$AP,31,FALSE),"")</f>
        <v/>
      </c>
      <c r="W153" s="239" t="str">
        <f>IFERROR(VLOOKUP(W151,'P1'!$B:$AP,31,FALSE),"")</f>
        <v/>
      </c>
      <c r="X153" s="239" t="str">
        <f>IFERROR(VLOOKUP(X151,'P1'!$B:$AP,31,FALSE),"")</f>
        <v/>
      </c>
      <c r="Y153" s="239" t="str">
        <f>IFERROR(VLOOKUP(Y151,'P1'!$B:$AP,31,FALSE),"")</f>
        <v/>
      </c>
      <c r="Z153" s="239" t="str">
        <f>IFERROR(VLOOKUP(Z151,'P1'!$B:$AP,31,FALSE),"")</f>
        <v/>
      </c>
      <c r="AA153" s="239" t="str">
        <f>IFERROR(VLOOKUP(AA151,'P1'!$B:$AP,31,FALSE),"")</f>
        <v/>
      </c>
      <c r="AB153" s="239" t="str">
        <f>IFERROR(VLOOKUP(AB151,'P1'!$B:$AP,31,FALSE),"")</f>
        <v/>
      </c>
      <c r="AC153" s="239" t="str">
        <f>IFERROR(VLOOKUP(AC151,'P1'!$B:$AP,31,FALSE),"")</f>
        <v/>
      </c>
      <c r="AD153" s="239" t="str">
        <f>IFERROR(VLOOKUP(AD151,'P1'!$B:$AP,31,FALSE),"")</f>
        <v/>
      </c>
      <c r="AE153" s="239" t="str">
        <f>IFERROR(VLOOKUP(AE151,'P1'!$B:$AP,31,FALSE),"")</f>
        <v/>
      </c>
      <c r="AF153" s="239" t="str">
        <f>IFERROR(VLOOKUP(AF151,'P1'!$B:$AP,31,FALSE),"")</f>
        <v/>
      </c>
      <c r="AG153" s="239" t="str">
        <f>IFERROR(VLOOKUP(AG151,'P1'!$B:$AP,31,FALSE),"")</f>
        <v/>
      </c>
      <c r="AH153" s="239" t="str">
        <f>IFERROR(VLOOKUP(AH151,'P1'!$B:$AP,31,FALSE),"")</f>
        <v/>
      </c>
      <c r="AI153" s="239" t="str">
        <f>IFERROR(VLOOKUP(AI151,'P1'!$B:$AP,31,FALSE),"")</f>
        <v/>
      </c>
      <c r="AJ153" s="239" t="str">
        <f>IFERROR(VLOOKUP(AJ151,'P1'!$B:$AP,31,FALSE),"")</f>
        <v/>
      </c>
      <c r="AK153" s="239" t="str">
        <f>IFERROR(VLOOKUP(AK151,'P1'!$B:$AP,31,FALSE),"")</f>
        <v/>
      </c>
      <c r="AL153" s="239" t="str">
        <f>IFERROR(VLOOKUP(AL151,'P1'!$B:$AP,31,FALSE),"")</f>
        <v/>
      </c>
      <c r="AM153" s="239" t="str">
        <f>IFERROR(VLOOKUP(AM151,'P1'!$B:$AP,31,FALSE),"")</f>
        <v/>
      </c>
      <c r="AN153" s="589"/>
      <c r="AO153" s="565"/>
      <c r="AP153" s="594"/>
      <c r="AQ153" s="595"/>
      <c r="AR153" s="565"/>
      <c r="AS153" s="211"/>
      <c r="AT153" s="206"/>
      <c r="AU153" s="242"/>
      <c r="AV153" s="242"/>
      <c r="AX153" s="242"/>
      <c r="AY153" s="242"/>
    </row>
    <row r="154" spans="1:51" ht="12" customHeight="1">
      <c r="A154" s="566">
        <v>45</v>
      </c>
      <c r="B154" s="569"/>
      <c r="C154" s="572"/>
      <c r="D154" s="575" t="s">
        <v>243</v>
      </c>
      <c r="E154" s="578"/>
      <c r="F154" s="581"/>
      <c r="G154" s="582"/>
      <c r="H154" s="236" t="s">
        <v>368</v>
      </c>
      <c r="I154" s="483"/>
      <c r="J154" s="483"/>
      <c r="K154" s="483"/>
      <c r="L154" s="483"/>
      <c r="M154" s="483"/>
      <c r="N154" s="483"/>
      <c r="O154" s="483"/>
      <c r="P154" s="483"/>
      <c r="Q154" s="483"/>
      <c r="R154" s="483"/>
      <c r="S154" s="483"/>
      <c r="T154" s="483"/>
      <c r="U154" s="483"/>
      <c r="V154" s="483"/>
      <c r="W154" s="483"/>
      <c r="X154" s="483"/>
      <c r="Y154" s="483"/>
      <c r="Z154" s="483"/>
      <c r="AA154" s="483"/>
      <c r="AB154" s="483"/>
      <c r="AC154" s="483"/>
      <c r="AD154" s="483"/>
      <c r="AE154" s="483"/>
      <c r="AF154" s="483"/>
      <c r="AG154" s="483"/>
      <c r="AH154" s="483"/>
      <c r="AI154" s="483"/>
      <c r="AJ154" s="483"/>
      <c r="AK154" s="483"/>
      <c r="AL154" s="483"/>
      <c r="AM154" s="483"/>
      <c r="AN154" s="587">
        <f>+SUM(I155:AM156)</f>
        <v>0</v>
      </c>
      <c r="AO154" s="563">
        <f>IF($AN$4="４週",AN154/4,AN154/(DAY(EOMONTH($I$20,0))/7))</f>
        <v>0</v>
      </c>
      <c r="AP154" s="590"/>
      <c r="AQ154" s="591"/>
      <c r="AR154" s="563" t="str">
        <f>IF(AN143="４週",AU155,AV155)</f>
        <v/>
      </c>
      <c r="AS154" s="211"/>
      <c r="AT154" s="206"/>
      <c r="AU154" s="237" t="s">
        <v>369</v>
      </c>
      <c r="AV154" s="237" t="s">
        <v>370</v>
      </c>
      <c r="AX154" s="237" t="s">
        <v>371</v>
      </c>
      <c r="AY154" s="237" t="s">
        <v>372</v>
      </c>
    </row>
    <row r="155" spans="1:51" ht="12" customHeight="1">
      <c r="A155" s="567"/>
      <c r="B155" s="570"/>
      <c r="C155" s="573"/>
      <c r="D155" s="576"/>
      <c r="E155" s="579"/>
      <c r="F155" s="583"/>
      <c r="G155" s="584"/>
      <c r="H155" s="238" t="s">
        <v>373</v>
      </c>
      <c r="I155" s="239" t="str">
        <f>IFERROR(VLOOKUP(I154,'P1'!$B:$AP,41,FALSE),"")</f>
        <v/>
      </c>
      <c r="J155" s="239" t="str">
        <f>IFERROR(VLOOKUP(J154,'P1'!$B:$AP,41,FALSE),"")</f>
        <v/>
      </c>
      <c r="K155" s="239" t="str">
        <f>IFERROR(VLOOKUP(K154,'P1'!$B:$AP,41,FALSE),"")</f>
        <v/>
      </c>
      <c r="L155" s="239" t="str">
        <f>IFERROR(VLOOKUP(L154,'P1'!$B:$AP,41,FALSE),"")</f>
        <v/>
      </c>
      <c r="M155" s="239" t="str">
        <f>IFERROR(VLOOKUP(M154,'P1'!$B:$AP,41,FALSE),"")</f>
        <v/>
      </c>
      <c r="N155" s="239" t="str">
        <f>IFERROR(VLOOKUP(N154,'P1'!$B:$AP,41,FALSE),"")</f>
        <v/>
      </c>
      <c r="O155" s="239" t="str">
        <f>IFERROR(VLOOKUP(O154,'P1'!$B:$AP,41,FALSE),"")</f>
        <v/>
      </c>
      <c r="P155" s="239" t="str">
        <f>IFERROR(VLOOKUP(P154,'P1'!$B:$AP,41,FALSE),"")</f>
        <v/>
      </c>
      <c r="Q155" s="239" t="str">
        <f>IFERROR(VLOOKUP(Q154,'P1'!$B:$AP,41,FALSE),"")</f>
        <v/>
      </c>
      <c r="R155" s="239" t="str">
        <f>IFERROR(VLOOKUP(R154,'P1'!$B:$AP,41,FALSE),"")</f>
        <v/>
      </c>
      <c r="S155" s="239" t="str">
        <f>IFERROR(VLOOKUP(S154,'P1'!$B:$AP,41,FALSE),"")</f>
        <v/>
      </c>
      <c r="T155" s="239" t="str">
        <f>IFERROR(VLOOKUP(T154,'P1'!$B:$AP,41,FALSE),"")</f>
        <v/>
      </c>
      <c r="U155" s="239" t="str">
        <f>IFERROR(VLOOKUP(U154,'P1'!$B:$AP,41,FALSE),"")</f>
        <v/>
      </c>
      <c r="V155" s="239" t="str">
        <f>IFERROR(VLOOKUP(V154,'P1'!$B:$AP,41,FALSE),"")</f>
        <v/>
      </c>
      <c r="W155" s="239" t="str">
        <f>IFERROR(VLOOKUP(W154,'P1'!$B:$AP,41,FALSE),"")</f>
        <v/>
      </c>
      <c r="X155" s="239" t="str">
        <f>IFERROR(VLOOKUP(X154,'P1'!$B:$AP,41,FALSE),"")</f>
        <v/>
      </c>
      <c r="Y155" s="239" t="str">
        <f>IFERROR(VLOOKUP(Y154,'P1'!$B:$AP,41,FALSE),"")</f>
        <v/>
      </c>
      <c r="Z155" s="239" t="str">
        <f>IFERROR(VLOOKUP(Z154,'P1'!$B:$AP,41,FALSE),"")</f>
        <v/>
      </c>
      <c r="AA155" s="239" t="str">
        <f>IFERROR(VLOOKUP(AA154,'P1'!$B:$AP,41,FALSE),"")</f>
        <v/>
      </c>
      <c r="AB155" s="239" t="str">
        <f>IFERROR(VLOOKUP(AB154,'P1'!$B:$AP,41,FALSE),"")</f>
        <v/>
      </c>
      <c r="AC155" s="239" t="str">
        <f>IFERROR(VLOOKUP(AC154,'P1'!$B:$AP,41,FALSE),"")</f>
        <v/>
      </c>
      <c r="AD155" s="239" t="str">
        <f>IFERROR(VLOOKUP(AD154,'P1'!$B:$AP,41,FALSE),"")</f>
        <v/>
      </c>
      <c r="AE155" s="239" t="str">
        <f>IFERROR(VLOOKUP(AE154,'P1'!$B:$AP,41,FALSE),"")</f>
        <v/>
      </c>
      <c r="AF155" s="239" t="str">
        <f>IFERROR(VLOOKUP(AF154,'P1'!$B:$AP,41,FALSE),"")</f>
        <v/>
      </c>
      <c r="AG155" s="239" t="str">
        <f>IFERROR(VLOOKUP(AG154,'P1'!$B:$AP,41,FALSE),"")</f>
        <v/>
      </c>
      <c r="AH155" s="239" t="str">
        <f>IFERROR(VLOOKUP(AH154,'P1'!$B:$AP,41,FALSE),"")</f>
        <v/>
      </c>
      <c r="AI155" s="239" t="str">
        <f>IFERROR(VLOOKUP(AI154,'P1'!$B:$AP,41,FALSE),"")</f>
        <v/>
      </c>
      <c r="AJ155" s="239" t="str">
        <f>IFERROR(VLOOKUP(AJ154,'P1'!$B:$AP,41,FALSE),"")</f>
        <v/>
      </c>
      <c r="AK155" s="239" t="str">
        <f>IFERROR(VLOOKUP(AK154,'P1'!$B:$AP,41,FALSE),"")</f>
        <v/>
      </c>
      <c r="AL155" s="239" t="str">
        <f>IFERROR(VLOOKUP(AL154,'P1'!$B:$AP,41,FALSE),"")</f>
        <v/>
      </c>
      <c r="AM155" s="239" t="str">
        <f>IFERROR(VLOOKUP(AM154,'P1'!$B:$AP,41,FALSE),"")</f>
        <v/>
      </c>
      <c r="AN155" s="588"/>
      <c r="AO155" s="564"/>
      <c r="AP155" s="592"/>
      <c r="AQ155" s="593"/>
      <c r="AR155" s="564"/>
      <c r="AS155" s="211"/>
      <c r="AT155" s="206"/>
      <c r="AU155" s="240" t="str">
        <f>IFERROR(IF($D154="□",ROUNDDOWN($AO154/$AK$7,1),ROUNDDOWN($AO154/$AK$9,1)),"")</f>
        <v/>
      </c>
      <c r="AV155" s="240" t="str">
        <f>IFERROR(IF($D154="□",ROUNDDOWN($AN154/$AO$7,1),ROUNDDOWN($AN154/$AO$9,1)),"")</f>
        <v/>
      </c>
      <c r="AX155" s="240" t="str">
        <f>IFERROR(IF($D154="□",(VLOOKUP(F154,'[8]ますた君 '!$C:$E,3,FALSE)/($AK$7*4)),(VLOOKUP(F154,'[8]ますた君 '!$C:$E,3,FALSE)/($AK$9*4))),"")</f>
        <v/>
      </c>
      <c r="AY155" s="240" t="str">
        <f>IFERROR(IF($D154="□",(VLOOKUP(F154,'[8]ますた君 '!$C:$E,3,FALSE)/$AO$7),(VLOOKUP(F154,'[8]ますた君 '!$C:$E,3,FALSE)/$AO$9)),"")</f>
        <v/>
      </c>
    </row>
    <row r="156" spans="1:51" ht="12" customHeight="1">
      <c r="A156" s="568"/>
      <c r="B156" s="571"/>
      <c r="C156" s="574"/>
      <c r="D156" s="577"/>
      <c r="E156" s="580"/>
      <c r="F156" s="585"/>
      <c r="G156" s="586"/>
      <c r="H156" s="241" t="s">
        <v>374</v>
      </c>
      <c r="I156" s="239" t="str">
        <f>IFERROR(VLOOKUP(I154,'P1'!$B:$AP,31,FALSE),"")</f>
        <v/>
      </c>
      <c r="J156" s="239" t="str">
        <f>IFERROR(VLOOKUP(J154,'P1'!$B:$AP,31,FALSE),"")</f>
        <v/>
      </c>
      <c r="K156" s="239" t="str">
        <f>IFERROR(VLOOKUP(K154,'P1'!$B:$AP,31,FALSE),"")</f>
        <v/>
      </c>
      <c r="L156" s="239" t="str">
        <f>IFERROR(VLOOKUP(L154,'P1'!$B:$AP,31,FALSE),"")</f>
        <v/>
      </c>
      <c r="M156" s="239" t="str">
        <f>IFERROR(VLOOKUP(M154,'P1'!$B:$AP,31,FALSE),"")</f>
        <v/>
      </c>
      <c r="N156" s="239" t="str">
        <f>IFERROR(VLOOKUP(N154,'P1'!$B:$AP,31,FALSE),"")</f>
        <v/>
      </c>
      <c r="O156" s="239" t="str">
        <f>IFERROR(VLOOKUP(O154,'P1'!$B:$AP,31,FALSE),"")</f>
        <v/>
      </c>
      <c r="P156" s="239" t="str">
        <f>IFERROR(VLOOKUP(P154,'P1'!$B:$AP,31,FALSE),"")</f>
        <v/>
      </c>
      <c r="Q156" s="239" t="str">
        <f>IFERROR(VLOOKUP(Q154,'P1'!$B:$AP,31,FALSE),"")</f>
        <v/>
      </c>
      <c r="R156" s="239" t="str">
        <f>IFERROR(VLOOKUP(R154,'P1'!$B:$AP,31,FALSE),"")</f>
        <v/>
      </c>
      <c r="S156" s="239" t="str">
        <f>IFERROR(VLOOKUP(S154,'P1'!$B:$AP,31,FALSE),"")</f>
        <v/>
      </c>
      <c r="T156" s="239" t="str">
        <f>IFERROR(VLOOKUP(T154,'P1'!$B:$AP,31,FALSE),"")</f>
        <v/>
      </c>
      <c r="U156" s="239" t="str">
        <f>IFERROR(VLOOKUP(U154,'P1'!$B:$AP,31,FALSE),"")</f>
        <v/>
      </c>
      <c r="V156" s="239" t="str">
        <f>IFERROR(VLOOKUP(V154,'P1'!$B:$AP,31,FALSE),"")</f>
        <v/>
      </c>
      <c r="W156" s="239" t="str">
        <f>IFERROR(VLOOKUP(W154,'P1'!$B:$AP,31,FALSE),"")</f>
        <v/>
      </c>
      <c r="X156" s="239" t="str">
        <f>IFERROR(VLOOKUP(X154,'P1'!$B:$AP,31,FALSE),"")</f>
        <v/>
      </c>
      <c r="Y156" s="239" t="str">
        <f>IFERROR(VLOOKUP(Y154,'P1'!$B:$AP,31,FALSE),"")</f>
        <v/>
      </c>
      <c r="Z156" s="239" t="str">
        <f>IFERROR(VLOOKUP(Z154,'P1'!$B:$AP,31,FALSE),"")</f>
        <v/>
      </c>
      <c r="AA156" s="239" t="str">
        <f>IFERROR(VLOOKUP(AA154,'P1'!$B:$AP,31,FALSE),"")</f>
        <v/>
      </c>
      <c r="AB156" s="239" t="str">
        <f>IFERROR(VLOOKUP(AB154,'P1'!$B:$AP,31,FALSE),"")</f>
        <v/>
      </c>
      <c r="AC156" s="239" t="str">
        <f>IFERROR(VLOOKUP(AC154,'P1'!$B:$AP,31,FALSE),"")</f>
        <v/>
      </c>
      <c r="AD156" s="239" t="str">
        <f>IFERROR(VLOOKUP(AD154,'P1'!$B:$AP,31,FALSE),"")</f>
        <v/>
      </c>
      <c r="AE156" s="239" t="str">
        <f>IFERROR(VLOOKUP(AE154,'P1'!$B:$AP,31,FALSE),"")</f>
        <v/>
      </c>
      <c r="AF156" s="239" t="str">
        <f>IFERROR(VLOOKUP(AF154,'P1'!$B:$AP,31,FALSE),"")</f>
        <v/>
      </c>
      <c r="AG156" s="239" t="str">
        <f>IFERROR(VLOOKUP(AG154,'P1'!$B:$AP,31,FALSE),"")</f>
        <v/>
      </c>
      <c r="AH156" s="239" t="str">
        <f>IFERROR(VLOOKUP(AH154,'P1'!$B:$AP,31,FALSE),"")</f>
        <v/>
      </c>
      <c r="AI156" s="239" t="str">
        <f>IFERROR(VLOOKUP(AI154,'P1'!$B:$AP,31,FALSE),"")</f>
        <v/>
      </c>
      <c r="AJ156" s="239" t="str">
        <f>IFERROR(VLOOKUP(AJ154,'P1'!$B:$AP,31,FALSE),"")</f>
        <v/>
      </c>
      <c r="AK156" s="239" t="str">
        <f>IFERROR(VLOOKUP(AK154,'P1'!$B:$AP,31,FALSE),"")</f>
        <v/>
      </c>
      <c r="AL156" s="239" t="str">
        <f>IFERROR(VLOOKUP(AL154,'P1'!$B:$AP,31,FALSE),"")</f>
        <v/>
      </c>
      <c r="AM156" s="239" t="str">
        <f>IFERROR(VLOOKUP(AM154,'P1'!$B:$AP,31,FALSE),"")</f>
        <v/>
      </c>
      <c r="AN156" s="589"/>
      <c r="AO156" s="565"/>
      <c r="AP156" s="594"/>
      <c r="AQ156" s="595"/>
      <c r="AR156" s="565"/>
      <c r="AS156" s="211"/>
      <c r="AT156" s="206"/>
      <c r="AU156" s="242"/>
      <c r="AV156" s="242"/>
      <c r="AX156" s="242"/>
      <c r="AY156" s="242"/>
    </row>
    <row r="157" spans="1:51" ht="12" customHeight="1">
      <c r="A157" s="566">
        <v>46</v>
      </c>
      <c r="B157" s="569"/>
      <c r="C157" s="572"/>
      <c r="D157" s="575" t="s">
        <v>243</v>
      </c>
      <c r="E157" s="578"/>
      <c r="F157" s="581"/>
      <c r="G157" s="582"/>
      <c r="H157" s="236" t="s">
        <v>368</v>
      </c>
      <c r="I157" s="483"/>
      <c r="J157" s="483"/>
      <c r="K157" s="483"/>
      <c r="L157" s="483"/>
      <c r="M157" s="483"/>
      <c r="N157" s="483"/>
      <c r="O157" s="483"/>
      <c r="P157" s="483"/>
      <c r="Q157" s="483"/>
      <c r="R157" s="483"/>
      <c r="S157" s="483"/>
      <c r="T157" s="483"/>
      <c r="U157" s="483"/>
      <c r="V157" s="483"/>
      <c r="W157" s="483"/>
      <c r="X157" s="483"/>
      <c r="Y157" s="483"/>
      <c r="Z157" s="483"/>
      <c r="AA157" s="483"/>
      <c r="AB157" s="483"/>
      <c r="AC157" s="483"/>
      <c r="AD157" s="483"/>
      <c r="AE157" s="483"/>
      <c r="AF157" s="483"/>
      <c r="AG157" s="483"/>
      <c r="AH157" s="483"/>
      <c r="AI157" s="483"/>
      <c r="AJ157" s="483"/>
      <c r="AK157" s="483"/>
      <c r="AL157" s="483"/>
      <c r="AM157" s="483"/>
      <c r="AN157" s="587">
        <f>+SUM(I158:AM159)</f>
        <v>0</v>
      </c>
      <c r="AO157" s="563">
        <f>IF($AN$4="４週",AN157/4,AN157/(DAY(EOMONTH($I$20,0))/7))</f>
        <v>0</v>
      </c>
      <c r="AP157" s="590"/>
      <c r="AQ157" s="591"/>
      <c r="AR157" s="563" t="str">
        <f>IF(AN146="４週",AU158,AV158)</f>
        <v/>
      </c>
      <c r="AS157" s="211"/>
      <c r="AT157" s="206"/>
      <c r="AU157" s="237" t="s">
        <v>369</v>
      </c>
      <c r="AV157" s="237" t="s">
        <v>370</v>
      </c>
      <c r="AX157" s="237" t="s">
        <v>371</v>
      </c>
      <c r="AY157" s="237" t="s">
        <v>372</v>
      </c>
    </row>
    <row r="158" spans="1:51" ht="12" customHeight="1">
      <c r="A158" s="567"/>
      <c r="B158" s="570"/>
      <c r="C158" s="573"/>
      <c r="D158" s="576"/>
      <c r="E158" s="579"/>
      <c r="F158" s="583"/>
      <c r="G158" s="584"/>
      <c r="H158" s="238" t="s">
        <v>373</v>
      </c>
      <c r="I158" s="239" t="str">
        <f>IFERROR(VLOOKUP(I157,'P1'!$B:$AP,41,FALSE),"")</f>
        <v/>
      </c>
      <c r="J158" s="239" t="str">
        <f>IFERROR(VLOOKUP(J157,'P1'!$B:$AP,41,FALSE),"")</f>
        <v/>
      </c>
      <c r="K158" s="239" t="str">
        <f>IFERROR(VLOOKUP(K157,'P1'!$B:$AP,41,FALSE),"")</f>
        <v/>
      </c>
      <c r="L158" s="239" t="str">
        <f>IFERROR(VLOOKUP(L157,'P1'!$B:$AP,41,FALSE),"")</f>
        <v/>
      </c>
      <c r="M158" s="239" t="str">
        <f>IFERROR(VLOOKUP(M157,'P1'!$B:$AP,41,FALSE),"")</f>
        <v/>
      </c>
      <c r="N158" s="239" t="str">
        <f>IFERROR(VLOOKUP(N157,'P1'!$B:$AP,41,FALSE),"")</f>
        <v/>
      </c>
      <c r="O158" s="239" t="str">
        <f>IFERROR(VLOOKUP(O157,'P1'!$B:$AP,41,FALSE),"")</f>
        <v/>
      </c>
      <c r="P158" s="239" t="str">
        <f>IFERROR(VLOOKUP(P157,'P1'!$B:$AP,41,FALSE),"")</f>
        <v/>
      </c>
      <c r="Q158" s="239" t="str">
        <f>IFERROR(VLOOKUP(Q157,'P1'!$B:$AP,41,FALSE),"")</f>
        <v/>
      </c>
      <c r="R158" s="239" t="str">
        <f>IFERROR(VLOOKUP(R157,'P1'!$B:$AP,41,FALSE),"")</f>
        <v/>
      </c>
      <c r="S158" s="239" t="str">
        <f>IFERROR(VLOOKUP(S157,'P1'!$B:$AP,41,FALSE),"")</f>
        <v/>
      </c>
      <c r="T158" s="239" t="str">
        <f>IFERROR(VLOOKUP(T157,'P1'!$B:$AP,41,FALSE),"")</f>
        <v/>
      </c>
      <c r="U158" s="239" t="str">
        <f>IFERROR(VLOOKUP(U157,'P1'!$B:$AP,41,FALSE),"")</f>
        <v/>
      </c>
      <c r="V158" s="239" t="str">
        <f>IFERROR(VLOOKUP(V157,'P1'!$B:$AP,41,FALSE),"")</f>
        <v/>
      </c>
      <c r="W158" s="239" t="str">
        <f>IFERROR(VLOOKUP(W157,'P1'!$B:$AP,41,FALSE),"")</f>
        <v/>
      </c>
      <c r="X158" s="239" t="str">
        <f>IFERROR(VLOOKUP(X157,'P1'!$B:$AP,41,FALSE),"")</f>
        <v/>
      </c>
      <c r="Y158" s="239" t="str">
        <f>IFERROR(VLOOKUP(Y157,'P1'!$B:$AP,41,FALSE),"")</f>
        <v/>
      </c>
      <c r="Z158" s="239" t="str">
        <f>IFERROR(VLOOKUP(Z157,'P1'!$B:$AP,41,FALSE),"")</f>
        <v/>
      </c>
      <c r="AA158" s="239" t="str">
        <f>IFERROR(VLOOKUP(AA157,'P1'!$B:$AP,41,FALSE),"")</f>
        <v/>
      </c>
      <c r="AB158" s="239" t="str">
        <f>IFERROR(VLOOKUP(AB157,'P1'!$B:$AP,41,FALSE),"")</f>
        <v/>
      </c>
      <c r="AC158" s="239" t="str">
        <f>IFERROR(VLOOKUP(AC157,'P1'!$B:$AP,41,FALSE),"")</f>
        <v/>
      </c>
      <c r="AD158" s="239" t="str">
        <f>IFERROR(VLOOKUP(AD157,'P1'!$B:$AP,41,FALSE),"")</f>
        <v/>
      </c>
      <c r="AE158" s="239" t="str">
        <f>IFERROR(VLOOKUP(AE157,'P1'!$B:$AP,41,FALSE),"")</f>
        <v/>
      </c>
      <c r="AF158" s="239" t="str">
        <f>IFERROR(VLOOKUP(AF157,'P1'!$B:$AP,41,FALSE),"")</f>
        <v/>
      </c>
      <c r="AG158" s="239" t="str">
        <f>IFERROR(VLOOKUP(AG157,'P1'!$B:$AP,41,FALSE),"")</f>
        <v/>
      </c>
      <c r="AH158" s="239" t="str">
        <f>IFERROR(VLOOKUP(AH157,'P1'!$B:$AP,41,FALSE),"")</f>
        <v/>
      </c>
      <c r="AI158" s="239" t="str">
        <f>IFERROR(VLOOKUP(AI157,'P1'!$B:$AP,41,FALSE),"")</f>
        <v/>
      </c>
      <c r="AJ158" s="239" t="str">
        <f>IFERROR(VLOOKUP(AJ157,'P1'!$B:$AP,41,FALSE),"")</f>
        <v/>
      </c>
      <c r="AK158" s="239" t="str">
        <f>IFERROR(VLOOKUP(AK157,'P1'!$B:$AP,41,FALSE),"")</f>
        <v/>
      </c>
      <c r="AL158" s="239" t="str">
        <f>IFERROR(VLOOKUP(AL157,'P1'!$B:$AP,41,FALSE),"")</f>
        <v/>
      </c>
      <c r="AM158" s="239" t="str">
        <f>IFERROR(VLOOKUP(AM157,'P1'!$B:$AP,41,FALSE),"")</f>
        <v/>
      </c>
      <c r="AN158" s="588"/>
      <c r="AO158" s="564"/>
      <c r="AP158" s="592"/>
      <c r="AQ158" s="593"/>
      <c r="AR158" s="564"/>
      <c r="AS158" s="211"/>
      <c r="AT158" s="206"/>
      <c r="AU158" s="240" t="str">
        <f>IFERROR(IF($D157="□",ROUNDDOWN($AO157/$AK$7,1),ROUNDDOWN($AO157/$AK$9,1)),"")</f>
        <v/>
      </c>
      <c r="AV158" s="240" t="str">
        <f>IFERROR(IF($D157="□",ROUNDDOWN($AN157/$AO$7,1),ROUNDDOWN($AN157/$AO$9,1)),"")</f>
        <v/>
      </c>
      <c r="AX158" s="240" t="str">
        <f>IFERROR(IF($D157="□",(VLOOKUP(F157,'[8]ますた君 '!$C:$E,3,FALSE)/($AK$7*4)),(VLOOKUP(F157,'[8]ますた君 '!$C:$E,3,FALSE)/($AK$9*4))),"")</f>
        <v/>
      </c>
      <c r="AY158" s="240" t="str">
        <f>IFERROR(IF($D157="□",(VLOOKUP(F157,'[8]ますた君 '!$C:$E,3,FALSE)/$AO$7),(VLOOKUP(F157,'[8]ますた君 '!$C:$E,3,FALSE)/$AO$9)),"")</f>
        <v/>
      </c>
    </row>
    <row r="159" spans="1:51" ht="12" customHeight="1">
      <c r="A159" s="568"/>
      <c r="B159" s="571"/>
      <c r="C159" s="574"/>
      <c r="D159" s="577"/>
      <c r="E159" s="580"/>
      <c r="F159" s="585"/>
      <c r="G159" s="586"/>
      <c r="H159" s="241" t="s">
        <v>374</v>
      </c>
      <c r="I159" s="239" t="str">
        <f>IFERROR(VLOOKUP(I157,'P1'!$B:$AP,31,FALSE),"")</f>
        <v/>
      </c>
      <c r="J159" s="239" t="str">
        <f>IFERROR(VLOOKUP(J157,'P1'!$B:$AP,31,FALSE),"")</f>
        <v/>
      </c>
      <c r="K159" s="239" t="str">
        <f>IFERROR(VLOOKUP(K157,'P1'!$B:$AP,31,FALSE),"")</f>
        <v/>
      </c>
      <c r="L159" s="239" t="str">
        <f>IFERROR(VLOOKUP(L157,'P1'!$B:$AP,31,FALSE),"")</f>
        <v/>
      </c>
      <c r="M159" s="239" t="str">
        <f>IFERROR(VLOOKUP(M157,'P1'!$B:$AP,31,FALSE),"")</f>
        <v/>
      </c>
      <c r="N159" s="239" t="str">
        <f>IFERROR(VLOOKUP(N157,'P1'!$B:$AP,31,FALSE),"")</f>
        <v/>
      </c>
      <c r="O159" s="239" t="str">
        <f>IFERROR(VLOOKUP(O157,'P1'!$B:$AP,31,FALSE),"")</f>
        <v/>
      </c>
      <c r="P159" s="239" t="str">
        <f>IFERROR(VLOOKUP(P157,'P1'!$B:$AP,31,FALSE),"")</f>
        <v/>
      </c>
      <c r="Q159" s="239" t="str">
        <f>IFERROR(VLOOKUP(Q157,'P1'!$B:$AP,31,FALSE),"")</f>
        <v/>
      </c>
      <c r="R159" s="239" t="str">
        <f>IFERROR(VLOOKUP(R157,'P1'!$B:$AP,31,FALSE),"")</f>
        <v/>
      </c>
      <c r="S159" s="239" t="str">
        <f>IFERROR(VLOOKUP(S157,'P1'!$B:$AP,31,FALSE),"")</f>
        <v/>
      </c>
      <c r="T159" s="239" t="str">
        <f>IFERROR(VLOOKUP(T157,'P1'!$B:$AP,31,FALSE),"")</f>
        <v/>
      </c>
      <c r="U159" s="239" t="str">
        <f>IFERROR(VLOOKUP(U157,'P1'!$B:$AP,31,FALSE),"")</f>
        <v/>
      </c>
      <c r="V159" s="239" t="str">
        <f>IFERROR(VLOOKUP(V157,'P1'!$B:$AP,31,FALSE),"")</f>
        <v/>
      </c>
      <c r="W159" s="239" t="str">
        <f>IFERROR(VLOOKUP(W157,'P1'!$B:$AP,31,FALSE),"")</f>
        <v/>
      </c>
      <c r="X159" s="239" t="str">
        <f>IFERROR(VLOOKUP(X157,'P1'!$B:$AP,31,FALSE),"")</f>
        <v/>
      </c>
      <c r="Y159" s="239" t="str">
        <f>IFERROR(VLOOKUP(Y157,'P1'!$B:$AP,31,FALSE),"")</f>
        <v/>
      </c>
      <c r="Z159" s="239" t="str">
        <f>IFERROR(VLOOKUP(Z157,'P1'!$B:$AP,31,FALSE),"")</f>
        <v/>
      </c>
      <c r="AA159" s="239" t="str">
        <f>IFERROR(VLOOKUP(AA157,'P1'!$B:$AP,31,FALSE),"")</f>
        <v/>
      </c>
      <c r="AB159" s="239" t="str">
        <f>IFERROR(VLOOKUP(AB157,'P1'!$B:$AP,31,FALSE),"")</f>
        <v/>
      </c>
      <c r="AC159" s="239" t="str">
        <f>IFERROR(VLOOKUP(AC157,'P1'!$B:$AP,31,FALSE),"")</f>
        <v/>
      </c>
      <c r="AD159" s="239" t="str">
        <f>IFERROR(VLOOKUP(AD157,'P1'!$B:$AP,31,FALSE),"")</f>
        <v/>
      </c>
      <c r="AE159" s="239" t="str">
        <f>IFERROR(VLOOKUP(AE157,'P1'!$B:$AP,31,FALSE),"")</f>
        <v/>
      </c>
      <c r="AF159" s="239" t="str">
        <f>IFERROR(VLOOKUP(AF157,'P1'!$B:$AP,31,FALSE),"")</f>
        <v/>
      </c>
      <c r="AG159" s="239" t="str">
        <f>IFERROR(VLOOKUP(AG157,'P1'!$B:$AP,31,FALSE),"")</f>
        <v/>
      </c>
      <c r="AH159" s="239" t="str">
        <f>IFERROR(VLOOKUP(AH157,'P1'!$B:$AP,31,FALSE),"")</f>
        <v/>
      </c>
      <c r="AI159" s="239" t="str">
        <f>IFERROR(VLOOKUP(AI157,'P1'!$B:$AP,31,FALSE),"")</f>
        <v/>
      </c>
      <c r="AJ159" s="239" t="str">
        <f>IFERROR(VLOOKUP(AJ157,'P1'!$B:$AP,31,FALSE),"")</f>
        <v/>
      </c>
      <c r="AK159" s="239" t="str">
        <f>IFERROR(VLOOKUP(AK157,'P1'!$B:$AP,31,FALSE),"")</f>
        <v/>
      </c>
      <c r="AL159" s="239" t="str">
        <f>IFERROR(VLOOKUP(AL157,'P1'!$B:$AP,31,FALSE),"")</f>
        <v/>
      </c>
      <c r="AM159" s="239" t="str">
        <f>IFERROR(VLOOKUP(AM157,'P1'!$B:$AP,31,FALSE),"")</f>
        <v/>
      </c>
      <c r="AN159" s="589"/>
      <c r="AO159" s="565"/>
      <c r="AP159" s="594"/>
      <c r="AQ159" s="595"/>
      <c r="AR159" s="565"/>
      <c r="AS159" s="211"/>
      <c r="AT159" s="206"/>
      <c r="AU159" s="242"/>
      <c r="AV159" s="242"/>
      <c r="AX159" s="242"/>
      <c r="AY159" s="242"/>
    </row>
    <row r="160" spans="1:51" ht="12" customHeight="1">
      <c r="A160" s="566">
        <v>47</v>
      </c>
      <c r="B160" s="569"/>
      <c r="C160" s="572"/>
      <c r="D160" s="575" t="s">
        <v>243</v>
      </c>
      <c r="E160" s="578"/>
      <c r="F160" s="581"/>
      <c r="G160" s="582"/>
      <c r="H160" s="236" t="s">
        <v>368</v>
      </c>
      <c r="I160" s="483"/>
      <c r="J160" s="483"/>
      <c r="K160" s="483"/>
      <c r="L160" s="483"/>
      <c r="M160" s="483"/>
      <c r="N160" s="483"/>
      <c r="O160" s="483"/>
      <c r="P160" s="483"/>
      <c r="Q160" s="483"/>
      <c r="R160" s="483"/>
      <c r="S160" s="483"/>
      <c r="T160" s="483"/>
      <c r="U160" s="483"/>
      <c r="V160" s="483"/>
      <c r="W160" s="483"/>
      <c r="X160" s="483"/>
      <c r="Y160" s="483"/>
      <c r="Z160" s="483"/>
      <c r="AA160" s="483"/>
      <c r="AB160" s="483"/>
      <c r="AC160" s="483"/>
      <c r="AD160" s="483"/>
      <c r="AE160" s="483"/>
      <c r="AF160" s="483"/>
      <c r="AG160" s="483"/>
      <c r="AH160" s="483"/>
      <c r="AI160" s="483"/>
      <c r="AJ160" s="483"/>
      <c r="AK160" s="483"/>
      <c r="AL160" s="483"/>
      <c r="AM160" s="483"/>
      <c r="AN160" s="587">
        <f>+SUM(I161:AM162)</f>
        <v>0</v>
      </c>
      <c r="AO160" s="563">
        <f>IF($AN$4="４週",AN160/4,AN160/(DAY(EOMONTH($I$20,0))/7))</f>
        <v>0</v>
      </c>
      <c r="AP160" s="590"/>
      <c r="AQ160" s="591"/>
      <c r="AR160" s="563" t="str">
        <f>IF(AN149="４週",AU161,AV161)</f>
        <v/>
      </c>
      <c r="AS160" s="211"/>
      <c r="AT160" s="206"/>
      <c r="AU160" s="237" t="s">
        <v>369</v>
      </c>
      <c r="AV160" s="237" t="s">
        <v>370</v>
      </c>
      <c r="AX160" s="237" t="s">
        <v>371</v>
      </c>
      <c r="AY160" s="237" t="s">
        <v>372</v>
      </c>
    </row>
    <row r="161" spans="1:51" ht="12" customHeight="1">
      <c r="A161" s="567"/>
      <c r="B161" s="570"/>
      <c r="C161" s="573"/>
      <c r="D161" s="576"/>
      <c r="E161" s="579"/>
      <c r="F161" s="583"/>
      <c r="G161" s="584"/>
      <c r="H161" s="238" t="s">
        <v>373</v>
      </c>
      <c r="I161" s="239" t="str">
        <f>IFERROR(VLOOKUP(I160,'P1'!$B:$AP,41,FALSE),"")</f>
        <v/>
      </c>
      <c r="J161" s="239" t="str">
        <f>IFERROR(VLOOKUP(J160,'P1'!$B:$AP,41,FALSE),"")</f>
        <v/>
      </c>
      <c r="K161" s="239" t="str">
        <f>IFERROR(VLOOKUP(K160,'P1'!$B:$AP,41,FALSE),"")</f>
        <v/>
      </c>
      <c r="L161" s="239" t="str">
        <f>IFERROR(VLOOKUP(L160,'P1'!$B:$AP,41,FALSE),"")</f>
        <v/>
      </c>
      <c r="M161" s="239" t="str">
        <f>IFERROR(VLOOKUP(M160,'P1'!$B:$AP,41,FALSE),"")</f>
        <v/>
      </c>
      <c r="N161" s="239" t="str">
        <f>IFERROR(VLOOKUP(N160,'P1'!$B:$AP,41,FALSE),"")</f>
        <v/>
      </c>
      <c r="O161" s="239" t="str">
        <f>IFERROR(VLOOKUP(O160,'P1'!$B:$AP,41,FALSE),"")</f>
        <v/>
      </c>
      <c r="P161" s="239" t="str">
        <f>IFERROR(VLOOKUP(P160,'P1'!$B:$AP,41,FALSE),"")</f>
        <v/>
      </c>
      <c r="Q161" s="239" t="str">
        <f>IFERROR(VLOOKUP(Q160,'P1'!$B:$AP,41,FALSE),"")</f>
        <v/>
      </c>
      <c r="R161" s="239" t="str">
        <f>IFERROR(VLOOKUP(R160,'P1'!$B:$AP,41,FALSE),"")</f>
        <v/>
      </c>
      <c r="S161" s="239" t="str">
        <f>IFERROR(VLOOKUP(S160,'P1'!$B:$AP,41,FALSE),"")</f>
        <v/>
      </c>
      <c r="T161" s="239" t="str">
        <f>IFERROR(VLOOKUP(T160,'P1'!$B:$AP,41,FALSE),"")</f>
        <v/>
      </c>
      <c r="U161" s="239" t="str">
        <f>IFERROR(VLOOKUP(U160,'P1'!$B:$AP,41,FALSE),"")</f>
        <v/>
      </c>
      <c r="V161" s="239" t="str">
        <f>IFERROR(VLOOKUP(V160,'P1'!$B:$AP,41,FALSE),"")</f>
        <v/>
      </c>
      <c r="W161" s="239" t="str">
        <f>IFERROR(VLOOKUP(W160,'P1'!$B:$AP,41,FALSE),"")</f>
        <v/>
      </c>
      <c r="X161" s="239" t="str">
        <f>IFERROR(VLOOKUP(X160,'P1'!$B:$AP,41,FALSE),"")</f>
        <v/>
      </c>
      <c r="Y161" s="239" t="str">
        <f>IFERROR(VLOOKUP(Y160,'P1'!$B:$AP,41,FALSE),"")</f>
        <v/>
      </c>
      <c r="Z161" s="239" t="str">
        <f>IFERROR(VLOOKUP(Z160,'P1'!$B:$AP,41,FALSE),"")</f>
        <v/>
      </c>
      <c r="AA161" s="239" t="str">
        <f>IFERROR(VLOOKUP(AA160,'P1'!$B:$AP,41,FALSE),"")</f>
        <v/>
      </c>
      <c r="AB161" s="239" t="str">
        <f>IFERROR(VLOOKUP(AB160,'P1'!$B:$AP,41,FALSE),"")</f>
        <v/>
      </c>
      <c r="AC161" s="239" t="str">
        <f>IFERROR(VLOOKUP(AC160,'P1'!$B:$AP,41,FALSE),"")</f>
        <v/>
      </c>
      <c r="AD161" s="239" t="str">
        <f>IFERROR(VLOOKUP(AD160,'P1'!$B:$AP,41,FALSE),"")</f>
        <v/>
      </c>
      <c r="AE161" s="239" t="str">
        <f>IFERROR(VLOOKUP(AE160,'P1'!$B:$AP,41,FALSE),"")</f>
        <v/>
      </c>
      <c r="AF161" s="239" t="str">
        <f>IFERROR(VLOOKUP(AF160,'P1'!$B:$AP,41,FALSE),"")</f>
        <v/>
      </c>
      <c r="AG161" s="239" t="str">
        <f>IFERROR(VLOOKUP(AG160,'P1'!$B:$AP,41,FALSE),"")</f>
        <v/>
      </c>
      <c r="AH161" s="239" t="str">
        <f>IFERROR(VLOOKUP(AH160,'P1'!$B:$AP,41,FALSE),"")</f>
        <v/>
      </c>
      <c r="AI161" s="239" t="str">
        <f>IFERROR(VLOOKUP(AI160,'P1'!$B:$AP,41,FALSE),"")</f>
        <v/>
      </c>
      <c r="AJ161" s="239" t="str">
        <f>IFERROR(VLOOKUP(AJ160,'P1'!$B:$AP,41,FALSE),"")</f>
        <v/>
      </c>
      <c r="AK161" s="239" t="str">
        <f>IFERROR(VLOOKUP(AK160,'P1'!$B:$AP,41,FALSE),"")</f>
        <v/>
      </c>
      <c r="AL161" s="239" t="str">
        <f>IFERROR(VLOOKUP(AL160,'P1'!$B:$AP,41,FALSE),"")</f>
        <v/>
      </c>
      <c r="AM161" s="239" t="str">
        <f>IFERROR(VLOOKUP(AM160,'P1'!$B:$AP,41,FALSE),"")</f>
        <v/>
      </c>
      <c r="AN161" s="588"/>
      <c r="AO161" s="564"/>
      <c r="AP161" s="592"/>
      <c r="AQ161" s="593"/>
      <c r="AR161" s="564"/>
      <c r="AS161" s="211"/>
      <c r="AT161" s="206"/>
      <c r="AU161" s="240" t="str">
        <f>IFERROR(IF($D160="□",ROUNDDOWN($AO160/$AK$7,1),ROUNDDOWN($AO160/$AK$9,1)),"")</f>
        <v/>
      </c>
      <c r="AV161" s="240" t="str">
        <f>IFERROR(IF($D160="□",ROUNDDOWN($AN160/$AO$7,1),ROUNDDOWN($AN160/$AO$9,1)),"")</f>
        <v/>
      </c>
      <c r="AX161" s="240" t="str">
        <f>IFERROR(IF($D160="□",(VLOOKUP(F160,'[8]ますた君 '!$C:$E,3,FALSE)/($AK$7*4)),(VLOOKUP(F160,'[8]ますた君 '!$C:$E,3,FALSE)/($AK$9*4))),"")</f>
        <v/>
      </c>
      <c r="AY161" s="240" t="str">
        <f>IFERROR(IF($D160="□",(VLOOKUP(F160,'[8]ますた君 '!$C:$E,3,FALSE)/$AO$7),(VLOOKUP(F160,'[8]ますた君 '!$C:$E,3,FALSE)/$AO$9)),"")</f>
        <v/>
      </c>
    </row>
    <row r="162" spans="1:51" ht="12" customHeight="1">
      <c r="A162" s="568"/>
      <c r="B162" s="571"/>
      <c r="C162" s="574"/>
      <c r="D162" s="577"/>
      <c r="E162" s="580"/>
      <c r="F162" s="585"/>
      <c r="G162" s="586"/>
      <c r="H162" s="241" t="s">
        <v>374</v>
      </c>
      <c r="I162" s="239" t="str">
        <f>IFERROR(VLOOKUP(I160,'P1'!$B:$AP,31,FALSE),"")</f>
        <v/>
      </c>
      <c r="J162" s="239" t="str">
        <f>IFERROR(VLOOKUP(J160,'P1'!$B:$AP,31,FALSE),"")</f>
        <v/>
      </c>
      <c r="K162" s="239" t="str">
        <f>IFERROR(VLOOKUP(K160,'P1'!$B:$AP,31,FALSE),"")</f>
        <v/>
      </c>
      <c r="L162" s="239" t="str">
        <f>IFERROR(VLOOKUP(L160,'P1'!$B:$AP,31,FALSE),"")</f>
        <v/>
      </c>
      <c r="M162" s="239" t="str">
        <f>IFERROR(VLOOKUP(M160,'P1'!$B:$AP,31,FALSE),"")</f>
        <v/>
      </c>
      <c r="N162" s="239" t="str">
        <f>IFERROR(VLOOKUP(N160,'P1'!$B:$AP,31,FALSE),"")</f>
        <v/>
      </c>
      <c r="O162" s="239" t="str">
        <f>IFERROR(VLOOKUP(O160,'P1'!$B:$AP,31,FALSE),"")</f>
        <v/>
      </c>
      <c r="P162" s="239" t="str">
        <f>IFERROR(VLOOKUP(P160,'P1'!$B:$AP,31,FALSE),"")</f>
        <v/>
      </c>
      <c r="Q162" s="239" t="str">
        <f>IFERROR(VLOOKUP(Q160,'P1'!$B:$AP,31,FALSE),"")</f>
        <v/>
      </c>
      <c r="R162" s="239" t="str">
        <f>IFERROR(VLOOKUP(R160,'P1'!$B:$AP,31,FALSE),"")</f>
        <v/>
      </c>
      <c r="S162" s="239" t="str">
        <f>IFERROR(VLOOKUP(S160,'P1'!$B:$AP,31,FALSE),"")</f>
        <v/>
      </c>
      <c r="T162" s="239" t="str">
        <f>IFERROR(VLOOKUP(T160,'P1'!$B:$AP,31,FALSE),"")</f>
        <v/>
      </c>
      <c r="U162" s="239" t="str">
        <f>IFERROR(VLOOKUP(U160,'P1'!$B:$AP,31,FALSE),"")</f>
        <v/>
      </c>
      <c r="V162" s="239" t="str">
        <f>IFERROR(VLOOKUP(V160,'P1'!$B:$AP,31,FALSE),"")</f>
        <v/>
      </c>
      <c r="W162" s="239" t="str">
        <f>IFERROR(VLOOKUP(W160,'P1'!$B:$AP,31,FALSE),"")</f>
        <v/>
      </c>
      <c r="X162" s="239" t="str">
        <f>IFERROR(VLOOKUP(X160,'P1'!$B:$AP,31,FALSE),"")</f>
        <v/>
      </c>
      <c r="Y162" s="239" t="str">
        <f>IFERROR(VLOOKUP(Y160,'P1'!$B:$AP,31,FALSE),"")</f>
        <v/>
      </c>
      <c r="Z162" s="239" t="str">
        <f>IFERROR(VLOOKUP(Z160,'P1'!$B:$AP,31,FALSE),"")</f>
        <v/>
      </c>
      <c r="AA162" s="239" t="str">
        <f>IFERROR(VLOOKUP(AA160,'P1'!$B:$AP,31,FALSE),"")</f>
        <v/>
      </c>
      <c r="AB162" s="239" t="str">
        <f>IFERROR(VLOOKUP(AB160,'P1'!$B:$AP,31,FALSE),"")</f>
        <v/>
      </c>
      <c r="AC162" s="239" t="str">
        <f>IFERROR(VLOOKUP(AC160,'P1'!$B:$AP,31,FALSE),"")</f>
        <v/>
      </c>
      <c r="AD162" s="239" t="str">
        <f>IFERROR(VLOOKUP(AD160,'P1'!$B:$AP,31,FALSE),"")</f>
        <v/>
      </c>
      <c r="AE162" s="239" t="str">
        <f>IFERROR(VLOOKUP(AE160,'P1'!$B:$AP,31,FALSE),"")</f>
        <v/>
      </c>
      <c r="AF162" s="239" t="str">
        <f>IFERROR(VLOOKUP(AF160,'P1'!$B:$AP,31,FALSE),"")</f>
        <v/>
      </c>
      <c r="AG162" s="239" t="str">
        <f>IFERROR(VLOOKUP(AG160,'P1'!$B:$AP,31,FALSE),"")</f>
        <v/>
      </c>
      <c r="AH162" s="239" t="str">
        <f>IFERROR(VLOOKUP(AH160,'P1'!$B:$AP,31,FALSE),"")</f>
        <v/>
      </c>
      <c r="AI162" s="239" t="str">
        <f>IFERROR(VLOOKUP(AI160,'P1'!$B:$AP,31,FALSE),"")</f>
        <v/>
      </c>
      <c r="AJ162" s="239" t="str">
        <f>IFERROR(VLOOKUP(AJ160,'P1'!$B:$AP,31,FALSE),"")</f>
        <v/>
      </c>
      <c r="AK162" s="239" t="str">
        <f>IFERROR(VLOOKUP(AK160,'P1'!$B:$AP,31,FALSE),"")</f>
        <v/>
      </c>
      <c r="AL162" s="239" t="str">
        <f>IFERROR(VLOOKUP(AL160,'P1'!$B:$AP,31,FALSE),"")</f>
        <v/>
      </c>
      <c r="AM162" s="239" t="str">
        <f>IFERROR(VLOOKUP(AM160,'P1'!$B:$AP,31,FALSE),"")</f>
        <v/>
      </c>
      <c r="AN162" s="589"/>
      <c r="AO162" s="565"/>
      <c r="AP162" s="594"/>
      <c r="AQ162" s="595"/>
      <c r="AR162" s="565"/>
      <c r="AS162" s="211"/>
      <c r="AT162" s="206"/>
      <c r="AU162" s="242"/>
      <c r="AV162" s="242"/>
      <c r="AX162" s="242"/>
      <c r="AY162" s="242"/>
    </row>
    <row r="163" spans="1:51" ht="12" customHeight="1">
      <c r="A163" s="566">
        <v>48</v>
      </c>
      <c r="B163" s="569"/>
      <c r="C163" s="572"/>
      <c r="D163" s="575" t="s">
        <v>243</v>
      </c>
      <c r="E163" s="578"/>
      <c r="F163" s="581"/>
      <c r="G163" s="582"/>
      <c r="H163" s="236" t="s">
        <v>368</v>
      </c>
      <c r="I163" s="483"/>
      <c r="J163" s="483"/>
      <c r="K163" s="483"/>
      <c r="L163" s="483"/>
      <c r="M163" s="483"/>
      <c r="N163" s="483"/>
      <c r="O163" s="483"/>
      <c r="P163" s="483"/>
      <c r="Q163" s="483"/>
      <c r="R163" s="483"/>
      <c r="S163" s="483"/>
      <c r="T163" s="483"/>
      <c r="U163" s="483"/>
      <c r="V163" s="483"/>
      <c r="W163" s="483"/>
      <c r="X163" s="483"/>
      <c r="Y163" s="483"/>
      <c r="Z163" s="483"/>
      <c r="AA163" s="483"/>
      <c r="AB163" s="483"/>
      <c r="AC163" s="483"/>
      <c r="AD163" s="483"/>
      <c r="AE163" s="483"/>
      <c r="AF163" s="483"/>
      <c r="AG163" s="483"/>
      <c r="AH163" s="483"/>
      <c r="AI163" s="483"/>
      <c r="AJ163" s="483"/>
      <c r="AK163" s="483"/>
      <c r="AL163" s="483"/>
      <c r="AM163" s="483"/>
      <c r="AN163" s="587">
        <f>+SUM(I164:AM165)</f>
        <v>0</v>
      </c>
      <c r="AO163" s="563">
        <f>IF($AN$4="４週",AN163/4,AN163/(DAY(EOMONTH($I$20,0))/7))</f>
        <v>0</v>
      </c>
      <c r="AP163" s="590"/>
      <c r="AQ163" s="591"/>
      <c r="AR163" s="563" t="str">
        <f>IF(AN152="４週",AU164,AV164)</f>
        <v/>
      </c>
      <c r="AS163" s="211"/>
      <c r="AT163" s="206"/>
      <c r="AU163" s="237" t="s">
        <v>369</v>
      </c>
      <c r="AV163" s="237" t="s">
        <v>370</v>
      </c>
      <c r="AX163" s="237" t="s">
        <v>371</v>
      </c>
      <c r="AY163" s="237" t="s">
        <v>372</v>
      </c>
    </row>
    <row r="164" spans="1:51" ht="12" customHeight="1">
      <c r="A164" s="567"/>
      <c r="B164" s="570"/>
      <c r="C164" s="573"/>
      <c r="D164" s="576"/>
      <c r="E164" s="579"/>
      <c r="F164" s="583"/>
      <c r="G164" s="584"/>
      <c r="H164" s="238" t="s">
        <v>373</v>
      </c>
      <c r="I164" s="239" t="str">
        <f>IFERROR(VLOOKUP(I163,'P1'!$B:$AP,41,FALSE),"")</f>
        <v/>
      </c>
      <c r="J164" s="239" t="str">
        <f>IFERROR(VLOOKUP(J163,'P1'!$B:$AP,41,FALSE),"")</f>
        <v/>
      </c>
      <c r="K164" s="239" t="str">
        <f>IFERROR(VLOOKUP(K163,'P1'!$B:$AP,41,FALSE),"")</f>
        <v/>
      </c>
      <c r="L164" s="239" t="str">
        <f>IFERROR(VLOOKUP(L163,'P1'!$B:$AP,41,FALSE),"")</f>
        <v/>
      </c>
      <c r="M164" s="239" t="str">
        <f>IFERROR(VLOOKUP(M163,'P1'!$B:$AP,41,FALSE),"")</f>
        <v/>
      </c>
      <c r="N164" s="239" t="str">
        <f>IFERROR(VLOOKUP(N163,'P1'!$B:$AP,41,FALSE),"")</f>
        <v/>
      </c>
      <c r="O164" s="239" t="str">
        <f>IFERROR(VLOOKUP(O163,'P1'!$B:$AP,41,FALSE),"")</f>
        <v/>
      </c>
      <c r="P164" s="239" t="str">
        <f>IFERROR(VLOOKUP(P163,'P1'!$B:$AP,41,FALSE),"")</f>
        <v/>
      </c>
      <c r="Q164" s="239" t="str">
        <f>IFERROR(VLOOKUP(Q163,'P1'!$B:$AP,41,FALSE),"")</f>
        <v/>
      </c>
      <c r="R164" s="239" t="str">
        <f>IFERROR(VLOOKUP(R163,'P1'!$B:$AP,41,FALSE),"")</f>
        <v/>
      </c>
      <c r="S164" s="239" t="str">
        <f>IFERROR(VLOOKUP(S163,'P1'!$B:$AP,41,FALSE),"")</f>
        <v/>
      </c>
      <c r="T164" s="239" t="str">
        <f>IFERROR(VLOOKUP(T163,'P1'!$B:$AP,41,FALSE),"")</f>
        <v/>
      </c>
      <c r="U164" s="239" t="str">
        <f>IFERROR(VLOOKUP(U163,'P1'!$B:$AP,41,FALSE),"")</f>
        <v/>
      </c>
      <c r="V164" s="239" t="str">
        <f>IFERROR(VLOOKUP(V163,'P1'!$B:$AP,41,FALSE),"")</f>
        <v/>
      </c>
      <c r="W164" s="239" t="str">
        <f>IFERROR(VLOOKUP(W163,'P1'!$B:$AP,41,FALSE),"")</f>
        <v/>
      </c>
      <c r="X164" s="239" t="str">
        <f>IFERROR(VLOOKUP(X163,'P1'!$B:$AP,41,FALSE),"")</f>
        <v/>
      </c>
      <c r="Y164" s="239" t="str">
        <f>IFERROR(VLOOKUP(Y163,'P1'!$B:$AP,41,FALSE),"")</f>
        <v/>
      </c>
      <c r="Z164" s="239" t="str">
        <f>IFERROR(VLOOKUP(Z163,'P1'!$B:$AP,41,FALSE),"")</f>
        <v/>
      </c>
      <c r="AA164" s="239" t="str">
        <f>IFERROR(VLOOKUP(AA163,'P1'!$B:$AP,41,FALSE),"")</f>
        <v/>
      </c>
      <c r="AB164" s="239" t="str">
        <f>IFERROR(VLOOKUP(AB163,'P1'!$B:$AP,41,FALSE),"")</f>
        <v/>
      </c>
      <c r="AC164" s="239" t="str">
        <f>IFERROR(VLOOKUP(AC163,'P1'!$B:$AP,41,FALSE),"")</f>
        <v/>
      </c>
      <c r="AD164" s="239" t="str">
        <f>IFERROR(VLOOKUP(AD163,'P1'!$B:$AP,41,FALSE),"")</f>
        <v/>
      </c>
      <c r="AE164" s="239" t="str">
        <f>IFERROR(VLOOKUP(AE163,'P1'!$B:$AP,41,FALSE),"")</f>
        <v/>
      </c>
      <c r="AF164" s="239" t="str">
        <f>IFERROR(VLOOKUP(AF163,'P1'!$B:$AP,41,FALSE),"")</f>
        <v/>
      </c>
      <c r="AG164" s="239" t="str">
        <f>IFERROR(VLOOKUP(AG163,'P1'!$B:$AP,41,FALSE),"")</f>
        <v/>
      </c>
      <c r="AH164" s="239" t="str">
        <f>IFERROR(VLOOKUP(AH163,'P1'!$B:$AP,41,FALSE),"")</f>
        <v/>
      </c>
      <c r="AI164" s="239" t="str">
        <f>IFERROR(VLOOKUP(AI163,'P1'!$B:$AP,41,FALSE),"")</f>
        <v/>
      </c>
      <c r="AJ164" s="239" t="str">
        <f>IFERROR(VLOOKUP(AJ163,'P1'!$B:$AP,41,FALSE),"")</f>
        <v/>
      </c>
      <c r="AK164" s="239" t="str">
        <f>IFERROR(VLOOKUP(AK163,'P1'!$B:$AP,41,FALSE),"")</f>
        <v/>
      </c>
      <c r="AL164" s="239" t="str">
        <f>IFERROR(VLOOKUP(AL163,'P1'!$B:$AP,41,FALSE),"")</f>
        <v/>
      </c>
      <c r="AM164" s="239" t="str">
        <f>IFERROR(VLOOKUP(AM163,'P1'!$B:$AP,41,FALSE),"")</f>
        <v/>
      </c>
      <c r="AN164" s="588"/>
      <c r="AO164" s="564"/>
      <c r="AP164" s="592"/>
      <c r="AQ164" s="593"/>
      <c r="AR164" s="564"/>
      <c r="AS164" s="211"/>
      <c r="AT164" s="206"/>
      <c r="AU164" s="240" t="str">
        <f>IFERROR(IF($D163="□",ROUNDDOWN($AO163/$AK$7,1),ROUNDDOWN($AO163/$AK$9,1)),"")</f>
        <v/>
      </c>
      <c r="AV164" s="240" t="str">
        <f>IFERROR(IF($D163="□",ROUNDDOWN($AN163/$AO$7,1),ROUNDDOWN($AN163/$AO$9,1)),"")</f>
        <v/>
      </c>
      <c r="AX164" s="240" t="str">
        <f>IFERROR(IF($D163="□",(VLOOKUP(F163,'[8]ますた君 '!$C:$E,3,FALSE)/($AK$7*4)),(VLOOKUP(F163,'[8]ますた君 '!$C:$E,3,FALSE)/($AK$9*4))),"")</f>
        <v/>
      </c>
      <c r="AY164" s="240" t="str">
        <f>IFERROR(IF($D163="□",(VLOOKUP(F163,'[8]ますた君 '!$C:$E,3,FALSE)/$AO$7),(VLOOKUP(F163,'[8]ますた君 '!$C:$E,3,FALSE)/$AO$9)),"")</f>
        <v/>
      </c>
    </row>
    <row r="165" spans="1:51" ht="12" customHeight="1">
      <c r="A165" s="568"/>
      <c r="B165" s="571"/>
      <c r="C165" s="574"/>
      <c r="D165" s="577"/>
      <c r="E165" s="580"/>
      <c r="F165" s="585"/>
      <c r="G165" s="586"/>
      <c r="H165" s="241" t="s">
        <v>374</v>
      </c>
      <c r="I165" s="239" t="str">
        <f>IFERROR(VLOOKUP(I163,'P1'!$B:$AP,31,FALSE),"")</f>
        <v/>
      </c>
      <c r="J165" s="239" t="str">
        <f>IFERROR(VLOOKUP(J163,'P1'!$B:$AP,31,FALSE),"")</f>
        <v/>
      </c>
      <c r="K165" s="239" t="str">
        <f>IFERROR(VLOOKUP(K163,'P1'!$B:$AP,31,FALSE),"")</f>
        <v/>
      </c>
      <c r="L165" s="239" t="str">
        <f>IFERROR(VLOOKUP(L163,'P1'!$B:$AP,31,FALSE),"")</f>
        <v/>
      </c>
      <c r="M165" s="239" t="str">
        <f>IFERROR(VLOOKUP(M163,'P1'!$B:$AP,31,FALSE),"")</f>
        <v/>
      </c>
      <c r="N165" s="239" t="str">
        <f>IFERROR(VLOOKUP(N163,'P1'!$B:$AP,31,FALSE),"")</f>
        <v/>
      </c>
      <c r="O165" s="239" t="str">
        <f>IFERROR(VLOOKUP(O163,'P1'!$B:$AP,31,FALSE),"")</f>
        <v/>
      </c>
      <c r="P165" s="239" t="str">
        <f>IFERROR(VLOOKUP(P163,'P1'!$B:$AP,31,FALSE),"")</f>
        <v/>
      </c>
      <c r="Q165" s="239" t="str">
        <f>IFERROR(VLOOKUP(Q163,'P1'!$B:$AP,31,FALSE),"")</f>
        <v/>
      </c>
      <c r="R165" s="239" t="str">
        <f>IFERROR(VLOOKUP(R163,'P1'!$B:$AP,31,FALSE),"")</f>
        <v/>
      </c>
      <c r="S165" s="239" t="str">
        <f>IFERROR(VLOOKUP(S163,'P1'!$B:$AP,31,FALSE),"")</f>
        <v/>
      </c>
      <c r="T165" s="239" t="str">
        <f>IFERROR(VLOOKUP(T163,'P1'!$B:$AP,31,FALSE),"")</f>
        <v/>
      </c>
      <c r="U165" s="239" t="str">
        <f>IFERROR(VLOOKUP(U163,'P1'!$B:$AP,31,FALSE),"")</f>
        <v/>
      </c>
      <c r="V165" s="239" t="str">
        <f>IFERROR(VLOOKUP(V163,'P1'!$B:$AP,31,FALSE),"")</f>
        <v/>
      </c>
      <c r="W165" s="239" t="str">
        <f>IFERROR(VLOOKUP(W163,'P1'!$B:$AP,31,FALSE),"")</f>
        <v/>
      </c>
      <c r="X165" s="239" t="str">
        <f>IFERROR(VLOOKUP(X163,'P1'!$B:$AP,31,FALSE),"")</f>
        <v/>
      </c>
      <c r="Y165" s="239" t="str">
        <f>IFERROR(VLOOKUP(Y163,'P1'!$B:$AP,31,FALSE),"")</f>
        <v/>
      </c>
      <c r="Z165" s="239" t="str">
        <f>IFERROR(VLOOKUP(Z163,'P1'!$B:$AP,31,FALSE),"")</f>
        <v/>
      </c>
      <c r="AA165" s="239" t="str">
        <f>IFERROR(VLOOKUP(AA163,'P1'!$B:$AP,31,FALSE),"")</f>
        <v/>
      </c>
      <c r="AB165" s="239" t="str">
        <f>IFERROR(VLOOKUP(AB163,'P1'!$B:$AP,31,FALSE),"")</f>
        <v/>
      </c>
      <c r="AC165" s="239" t="str">
        <f>IFERROR(VLOOKUP(AC163,'P1'!$B:$AP,31,FALSE),"")</f>
        <v/>
      </c>
      <c r="AD165" s="239" t="str">
        <f>IFERROR(VLOOKUP(AD163,'P1'!$B:$AP,31,FALSE),"")</f>
        <v/>
      </c>
      <c r="AE165" s="239" t="str">
        <f>IFERROR(VLOOKUP(AE163,'P1'!$B:$AP,31,FALSE),"")</f>
        <v/>
      </c>
      <c r="AF165" s="239" t="str">
        <f>IFERROR(VLOOKUP(AF163,'P1'!$B:$AP,31,FALSE),"")</f>
        <v/>
      </c>
      <c r="AG165" s="239" t="str">
        <f>IFERROR(VLOOKUP(AG163,'P1'!$B:$AP,31,FALSE),"")</f>
        <v/>
      </c>
      <c r="AH165" s="239" t="str">
        <f>IFERROR(VLOOKUP(AH163,'P1'!$B:$AP,31,FALSE),"")</f>
        <v/>
      </c>
      <c r="AI165" s="239" t="str">
        <f>IFERROR(VLOOKUP(AI163,'P1'!$B:$AP,31,FALSE),"")</f>
        <v/>
      </c>
      <c r="AJ165" s="239" t="str">
        <f>IFERROR(VLOOKUP(AJ163,'P1'!$B:$AP,31,FALSE),"")</f>
        <v/>
      </c>
      <c r="AK165" s="239" t="str">
        <f>IFERROR(VLOOKUP(AK163,'P1'!$B:$AP,31,FALSE),"")</f>
        <v/>
      </c>
      <c r="AL165" s="239" t="str">
        <f>IFERROR(VLOOKUP(AL163,'P1'!$B:$AP,31,FALSE),"")</f>
        <v/>
      </c>
      <c r="AM165" s="239" t="str">
        <f>IFERROR(VLOOKUP(AM163,'P1'!$B:$AP,31,FALSE),"")</f>
        <v/>
      </c>
      <c r="AN165" s="589"/>
      <c r="AO165" s="565"/>
      <c r="AP165" s="594"/>
      <c r="AQ165" s="595"/>
      <c r="AR165" s="565"/>
      <c r="AS165" s="211"/>
      <c r="AT165" s="206"/>
      <c r="AU165" s="242"/>
      <c r="AV165" s="242"/>
      <c r="AX165" s="242"/>
      <c r="AY165" s="242"/>
    </row>
    <row r="166" spans="1:51" ht="12" customHeight="1">
      <c r="A166" s="566">
        <v>49</v>
      </c>
      <c r="B166" s="569"/>
      <c r="C166" s="572"/>
      <c r="D166" s="575" t="s">
        <v>243</v>
      </c>
      <c r="E166" s="578"/>
      <c r="F166" s="581"/>
      <c r="G166" s="582"/>
      <c r="H166" s="236" t="s">
        <v>368</v>
      </c>
      <c r="I166" s="483"/>
      <c r="J166" s="483"/>
      <c r="K166" s="483"/>
      <c r="L166" s="483"/>
      <c r="M166" s="483"/>
      <c r="N166" s="483"/>
      <c r="O166" s="483"/>
      <c r="P166" s="483"/>
      <c r="Q166" s="483"/>
      <c r="R166" s="483"/>
      <c r="S166" s="483"/>
      <c r="T166" s="483"/>
      <c r="U166" s="483"/>
      <c r="V166" s="483"/>
      <c r="W166" s="483"/>
      <c r="X166" s="483"/>
      <c r="Y166" s="483"/>
      <c r="Z166" s="483"/>
      <c r="AA166" s="483"/>
      <c r="AB166" s="483"/>
      <c r="AC166" s="483"/>
      <c r="AD166" s="483"/>
      <c r="AE166" s="483"/>
      <c r="AF166" s="483"/>
      <c r="AG166" s="483"/>
      <c r="AH166" s="483"/>
      <c r="AI166" s="483"/>
      <c r="AJ166" s="483"/>
      <c r="AK166" s="483"/>
      <c r="AL166" s="483"/>
      <c r="AM166" s="483"/>
      <c r="AN166" s="587">
        <f>+SUM(I167:AM168)</f>
        <v>0</v>
      </c>
      <c r="AO166" s="563">
        <f>IF($AN$4="４週",AN166/4,AN166/(DAY(EOMONTH($I$20,0))/7))</f>
        <v>0</v>
      </c>
      <c r="AP166" s="590"/>
      <c r="AQ166" s="591"/>
      <c r="AR166" s="563" t="str">
        <f>IF(AN155="４週",AU167,AV167)</f>
        <v/>
      </c>
      <c r="AS166" s="211"/>
      <c r="AT166" s="206"/>
      <c r="AU166" s="237" t="s">
        <v>369</v>
      </c>
      <c r="AV166" s="237" t="s">
        <v>370</v>
      </c>
      <c r="AX166" s="237" t="s">
        <v>371</v>
      </c>
      <c r="AY166" s="237" t="s">
        <v>372</v>
      </c>
    </row>
    <row r="167" spans="1:51" ht="12" customHeight="1">
      <c r="A167" s="567"/>
      <c r="B167" s="570"/>
      <c r="C167" s="573"/>
      <c r="D167" s="576"/>
      <c r="E167" s="579"/>
      <c r="F167" s="583"/>
      <c r="G167" s="584"/>
      <c r="H167" s="238" t="s">
        <v>373</v>
      </c>
      <c r="I167" s="239" t="str">
        <f>IFERROR(VLOOKUP(I166,'P1'!$B:$AP,41,FALSE),"")</f>
        <v/>
      </c>
      <c r="J167" s="239" t="str">
        <f>IFERROR(VLOOKUP(J166,'P1'!$B:$AP,41,FALSE),"")</f>
        <v/>
      </c>
      <c r="K167" s="239" t="str">
        <f>IFERROR(VLOOKUP(K166,'P1'!$B:$AP,41,FALSE),"")</f>
        <v/>
      </c>
      <c r="L167" s="239" t="str">
        <f>IFERROR(VLOOKUP(L166,'P1'!$B:$AP,41,FALSE),"")</f>
        <v/>
      </c>
      <c r="M167" s="239" t="str">
        <f>IFERROR(VLOOKUP(M166,'P1'!$B:$AP,41,FALSE),"")</f>
        <v/>
      </c>
      <c r="N167" s="239" t="str">
        <f>IFERROR(VLOOKUP(N166,'P1'!$B:$AP,41,FALSE),"")</f>
        <v/>
      </c>
      <c r="O167" s="239" t="str">
        <f>IFERROR(VLOOKUP(O166,'P1'!$B:$AP,41,FALSE),"")</f>
        <v/>
      </c>
      <c r="P167" s="239" t="str">
        <f>IFERROR(VLOOKUP(P166,'P1'!$B:$AP,41,FALSE),"")</f>
        <v/>
      </c>
      <c r="Q167" s="239" t="str">
        <f>IFERROR(VLOOKUP(Q166,'P1'!$B:$AP,41,FALSE),"")</f>
        <v/>
      </c>
      <c r="R167" s="239" t="str">
        <f>IFERROR(VLOOKUP(R166,'P1'!$B:$AP,41,FALSE),"")</f>
        <v/>
      </c>
      <c r="S167" s="239" t="str">
        <f>IFERROR(VLOOKUP(S166,'P1'!$B:$AP,41,FALSE),"")</f>
        <v/>
      </c>
      <c r="T167" s="239" t="str">
        <f>IFERROR(VLOOKUP(T166,'P1'!$B:$AP,41,FALSE),"")</f>
        <v/>
      </c>
      <c r="U167" s="239" t="str">
        <f>IFERROR(VLOOKUP(U166,'P1'!$B:$AP,41,FALSE),"")</f>
        <v/>
      </c>
      <c r="V167" s="239" t="str">
        <f>IFERROR(VLOOKUP(V166,'P1'!$B:$AP,41,FALSE),"")</f>
        <v/>
      </c>
      <c r="W167" s="239" t="str">
        <f>IFERROR(VLOOKUP(W166,'P1'!$B:$AP,41,FALSE),"")</f>
        <v/>
      </c>
      <c r="X167" s="239" t="str">
        <f>IFERROR(VLOOKUP(X166,'P1'!$B:$AP,41,FALSE),"")</f>
        <v/>
      </c>
      <c r="Y167" s="239" t="str">
        <f>IFERROR(VLOOKUP(Y166,'P1'!$B:$AP,41,FALSE),"")</f>
        <v/>
      </c>
      <c r="Z167" s="239" t="str">
        <f>IFERROR(VLOOKUP(Z166,'P1'!$B:$AP,41,FALSE),"")</f>
        <v/>
      </c>
      <c r="AA167" s="239" t="str">
        <f>IFERROR(VLOOKUP(AA166,'P1'!$B:$AP,41,FALSE),"")</f>
        <v/>
      </c>
      <c r="AB167" s="239" t="str">
        <f>IFERROR(VLOOKUP(AB166,'P1'!$B:$AP,41,FALSE),"")</f>
        <v/>
      </c>
      <c r="AC167" s="239" t="str">
        <f>IFERROR(VLOOKUP(AC166,'P1'!$B:$AP,41,FALSE),"")</f>
        <v/>
      </c>
      <c r="AD167" s="239" t="str">
        <f>IFERROR(VLOOKUP(AD166,'P1'!$B:$AP,41,FALSE),"")</f>
        <v/>
      </c>
      <c r="AE167" s="239" t="str">
        <f>IFERROR(VLOOKUP(AE166,'P1'!$B:$AP,41,FALSE),"")</f>
        <v/>
      </c>
      <c r="AF167" s="239" t="str">
        <f>IFERROR(VLOOKUP(AF166,'P1'!$B:$AP,41,FALSE),"")</f>
        <v/>
      </c>
      <c r="AG167" s="239" t="str">
        <f>IFERROR(VLOOKUP(AG166,'P1'!$B:$AP,41,FALSE),"")</f>
        <v/>
      </c>
      <c r="AH167" s="239" t="str">
        <f>IFERROR(VLOOKUP(AH166,'P1'!$B:$AP,41,FALSE),"")</f>
        <v/>
      </c>
      <c r="AI167" s="239" t="str">
        <f>IFERROR(VLOOKUP(AI166,'P1'!$B:$AP,41,FALSE),"")</f>
        <v/>
      </c>
      <c r="AJ167" s="239" t="str">
        <f>IFERROR(VLOOKUP(AJ166,'P1'!$B:$AP,41,FALSE),"")</f>
        <v/>
      </c>
      <c r="AK167" s="239" t="str">
        <f>IFERROR(VLOOKUP(AK166,'P1'!$B:$AP,41,FALSE),"")</f>
        <v/>
      </c>
      <c r="AL167" s="239" t="str">
        <f>IFERROR(VLOOKUP(AL166,'P1'!$B:$AP,41,FALSE),"")</f>
        <v/>
      </c>
      <c r="AM167" s="239" t="str">
        <f>IFERROR(VLOOKUP(AM166,'P1'!$B:$AP,41,FALSE),"")</f>
        <v/>
      </c>
      <c r="AN167" s="588"/>
      <c r="AO167" s="564"/>
      <c r="AP167" s="592"/>
      <c r="AQ167" s="593"/>
      <c r="AR167" s="564"/>
      <c r="AS167" s="211"/>
      <c r="AT167" s="206"/>
      <c r="AU167" s="240" t="str">
        <f>IFERROR(IF($D166="□",ROUNDDOWN($AO166/$AK$7,1),ROUNDDOWN($AO166/$AK$9,1)),"")</f>
        <v/>
      </c>
      <c r="AV167" s="240" t="str">
        <f>IFERROR(IF($D166="□",ROUNDDOWN($AN166/$AO$7,1),ROUNDDOWN($AN166/$AO$9,1)),"")</f>
        <v/>
      </c>
      <c r="AX167" s="240" t="str">
        <f>IFERROR(IF($D166="□",(VLOOKUP(F166,'[8]ますた君 '!$C:$E,3,FALSE)/($AK$7*4)),(VLOOKUP(F166,'[8]ますた君 '!$C:$E,3,FALSE)/($AK$9*4))),"")</f>
        <v/>
      </c>
      <c r="AY167" s="240" t="str">
        <f>IFERROR(IF($D166="□",(VLOOKUP(F166,'[8]ますた君 '!$C:$E,3,FALSE)/$AO$7),(VLOOKUP(F166,'[8]ますた君 '!$C:$E,3,FALSE)/$AO$9)),"")</f>
        <v/>
      </c>
    </row>
    <row r="168" spans="1:51" ht="12" customHeight="1">
      <c r="A168" s="568"/>
      <c r="B168" s="571"/>
      <c r="C168" s="574"/>
      <c r="D168" s="577"/>
      <c r="E168" s="580"/>
      <c r="F168" s="585"/>
      <c r="G168" s="586"/>
      <c r="H168" s="241" t="s">
        <v>374</v>
      </c>
      <c r="I168" s="239" t="str">
        <f>IFERROR(VLOOKUP(I166,'P1'!$B:$AP,31,FALSE),"")</f>
        <v/>
      </c>
      <c r="J168" s="239" t="str">
        <f>IFERROR(VLOOKUP(J166,'P1'!$B:$AP,31,FALSE),"")</f>
        <v/>
      </c>
      <c r="K168" s="239" t="str">
        <f>IFERROR(VLOOKUP(K166,'P1'!$B:$AP,31,FALSE),"")</f>
        <v/>
      </c>
      <c r="L168" s="239" t="str">
        <f>IFERROR(VLOOKUP(L166,'P1'!$B:$AP,31,FALSE),"")</f>
        <v/>
      </c>
      <c r="M168" s="239" t="str">
        <f>IFERROR(VLOOKUP(M166,'P1'!$B:$AP,31,FALSE),"")</f>
        <v/>
      </c>
      <c r="N168" s="239" t="str">
        <f>IFERROR(VLOOKUP(N166,'P1'!$B:$AP,31,FALSE),"")</f>
        <v/>
      </c>
      <c r="O168" s="239" t="str">
        <f>IFERROR(VLOOKUP(O166,'P1'!$B:$AP,31,FALSE),"")</f>
        <v/>
      </c>
      <c r="P168" s="239" t="str">
        <f>IFERROR(VLOOKUP(P166,'P1'!$B:$AP,31,FALSE),"")</f>
        <v/>
      </c>
      <c r="Q168" s="239" t="str">
        <f>IFERROR(VLOOKUP(Q166,'P1'!$B:$AP,31,FALSE),"")</f>
        <v/>
      </c>
      <c r="R168" s="239" t="str">
        <f>IFERROR(VLOOKUP(R166,'P1'!$B:$AP,31,FALSE),"")</f>
        <v/>
      </c>
      <c r="S168" s="239" t="str">
        <f>IFERROR(VLOOKUP(S166,'P1'!$B:$AP,31,FALSE),"")</f>
        <v/>
      </c>
      <c r="T168" s="239" t="str">
        <f>IFERROR(VLOOKUP(T166,'P1'!$B:$AP,31,FALSE),"")</f>
        <v/>
      </c>
      <c r="U168" s="239" t="str">
        <f>IFERROR(VLOOKUP(U166,'P1'!$B:$AP,31,FALSE),"")</f>
        <v/>
      </c>
      <c r="V168" s="239" t="str">
        <f>IFERROR(VLOOKUP(V166,'P1'!$B:$AP,31,FALSE),"")</f>
        <v/>
      </c>
      <c r="W168" s="239" t="str">
        <f>IFERROR(VLOOKUP(W166,'P1'!$B:$AP,31,FALSE),"")</f>
        <v/>
      </c>
      <c r="X168" s="239" t="str">
        <f>IFERROR(VLOOKUP(X166,'P1'!$B:$AP,31,FALSE),"")</f>
        <v/>
      </c>
      <c r="Y168" s="239" t="str">
        <f>IFERROR(VLOOKUP(Y166,'P1'!$B:$AP,31,FALSE),"")</f>
        <v/>
      </c>
      <c r="Z168" s="239" t="str">
        <f>IFERROR(VLOOKUP(Z166,'P1'!$B:$AP,31,FALSE),"")</f>
        <v/>
      </c>
      <c r="AA168" s="239" t="str">
        <f>IFERROR(VLOOKUP(AA166,'P1'!$B:$AP,31,FALSE),"")</f>
        <v/>
      </c>
      <c r="AB168" s="239" t="str">
        <f>IFERROR(VLOOKUP(AB166,'P1'!$B:$AP,31,FALSE),"")</f>
        <v/>
      </c>
      <c r="AC168" s="239" t="str">
        <f>IFERROR(VLOOKUP(AC166,'P1'!$B:$AP,31,FALSE),"")</f>
        <v/>
      </c>
      <c r="AD168" s="239" t="str">
        <f>IFERROR(VLOOKUP(AD166,'P1'!$B:$AP,31,FALSE),"")</f>
        <v/>
      </c>
      <c r="AE168" s="239" t="str">
        <f>IFERROR(VLOOKUP(AE166,'P1'!$B:$AP,31,FALSE),"")</f>
        <v/>
      </c>
      <c r="AF168" s="239" t="str">
        <f>IFERROR(VLOOKUP(AF166,'P1'!$B:$AP,31,FALSE),"")</f>
        <v/>
      </c>
      <c r="AG168" s="239" t="str">
        <f>IFERROR(VLOOKUP(AG166,'P1'!$B:$AP,31,FALSE),"")</f>
        <v/>
      </c>
      <c r="AH168" s="239" t="str">
        <f>IFERROR(VLOOKUP(AH166,'P1'!$B:$AP,31,FALSE),"")</f>
        <v/>
      </c>
      <c r="AI168" s="239" t="str">
        <f>IFERROR(VLOOKUP(AI166,'P1'!$B:$AP,31,FALSE),"")</f>
        <v/>
      </c>
      <c r="AJ168" s="239" t="str">
        <f>IFERROR(VLOOKUP(AJ166,'P1'!$B:$AP,31,FALSE),"")</f>
        <v/>
      </c>
      <c r="AK168" s="239" t="str">
        <f>IFERROR(VLOOKUP(AK166,'P1'!$B:$AP,31,FALSE),"")</f>
        <v/>
      </c>
      <c r="AL168" s="239" t="str">
        <f>IFERROR(VLOOKUP(AL166,'P1'!$B:$AP,31,FALSE),"")</f>
        <v/>
      </c>
      <c r="AM168" s="239" t="str">
        <f>IFERROR(VLOOKUP(AM166,'P1'!$B:$AP,31,FALSE),"")</f>
        <v/>
      </c>
      <c r="AN168" s="589"/>
      <c r="AO168" s="565"/>
      <c r="AP168" s="594"/>
      <c r="AQ168" s="595"/>
      <c r="AR168" s="565"/>
      <c r="AU168" s="242"/>
      <c r="AV168" s="242"/>
      <c r="AX168" s="242"/>
      <c r="AY168" s="242"/>
    </row>
    <row r="169" spans="1:51" ht="12" customHeight="1">
      <c r="A169" s="566">
        <v>50</v>
      </c>
      <c r="B169" s="569"/>
      <c r="C169" s="572"/>
      <c r="D169" s="575" t="s">
        <v>243</v>
      </c>
      <c r="E169" s="578"/>
      <c r="F169" s="581"/>
      <c r="G169" s="582"/>
      <c r="H169" s="236" t="s">
        <v>368</v>
      </c>
      <c r="I169" s="483"/>
      <c r="J169" s="483"/>
      <c r="K169" s="483"/>
      <c r="L169" s="483"/>
      <c r="M169" s="483"/>
      <c r="N169" s="483"/>
      <c r="O169" s="483"/>
      <c r="P169" s="483"/>
      <c r="Q169" s="483"/>
      <c r="R169" s="483"/>
      <c r="S169" s="483"/>
      <c r="T169" s="483"/>
      <c r="U169" s="483"/>
      <c r="V169" s="483"/>
      <c r="W169" s="483"/>
      <c r="X169" s="483"/>
      <c r="Y169" s="483"/>
      <c r="Z169" s="483"/>
      <c r="AA169" s="483"/>
      <c r="AB169" s="483"/>
      <c r="AC169" s="483"/>
      <c r="AD169" s="483"/>
      <c r="AE169" s="483"/>
      <c r="AF169" s="483"/>
      <c r="AG169" s="483"/>
      <c r="AH169" s="483"/>
      <c r="AI169" s="483"/>
      <c r="AJ169" s="483"/>
      <c r="AK169" s="483"/>
      <c r="AL169" s="483"/>
      <c r="AM169" s="483"/>
      <c r="AN169" s="587">
        <f>+SUM(I170:AM171)</f>
        <v>0</v>
      </c>
      <c r="AO169" s="563">
        <f>IF($AN$4="４週",AN169/4,AN169/(DAY(EOMONTH($I$20,0))/7))</f>
        <v>0</v>
      </c>
      <c r="AP169" s="590"/>
      <c r="AQ169" s="591"/>
      <c r="AR169" s="563" t="str">
        <f>IF(AN158="４週",AU170,AV170)</f>
        <v/>
      </c>
      <c r="AU169" s="237" t="s">
        <v>369</v>
      </c>
      <c r="AV169" s="237" t="s">
        <v>370</v>
      </c>
      <c r="AX169" s="237" t="s">
        <v>371</v>
      </c>
      <c r="AY169" s="237" t="s">
        <v>372</v>
      </c>
    </row>
    <row r="170" spans="1:51" ht="12" customHeight="1">
      <c r="A170" s="567"/>
      <c r="B170" s="570"/>
      <c r="C170" s="573"/>
      <c r="D170" s="576"/>
      <c r="E170" s="579"/>
      <c r="F170" s="583"/>
      <c r="G170" s="584"/>
      <c r="H170" s="238" t="s">
        <v>373</v>
      </c>
      <c r="I170" s="239" t="str">
        <f>IFERROR(VLOOKUP(I169,'P1'!$B:$AP,41,FALSE),"")</f>
        <v/>
      </c>
      <c r="J170" s="239" t="str">
        <f>IFERROR(VLOOKUP(J169,'P1'!$B:$AP,41,FALSE),"")</f>
        <v/>
      </c>
      <c r="K170" s="239" t="str">
        <f>IFERROR(VLOOKUP(K169,'P1'!$B:$AP,41,FALSE),"")</f>
        <v/>
      </c>
      <c r="L170" s="239" t="str">
        <f>IFERROR(VLOOKUP(L169,'P1'!$B:$AP,41,FALSE),"")</f>
        <v/>
      </c>
      <c r="M170" s="239" t="str">
        <f>IFERROR(VLOOKUP(M169,'P1'!$B:$AP,41,FALSE),"")</f>
        <v/>
      </c>
      <c r="N170" s="239" t="str">
        <f>IFERROR(VLOOKUP(N169,'P1'!$B:$AP,41,FALSE),"")</f>
        <v/>
      </c>
      <c r="O170" s="239" t="str">
        <f>IFERROR(VLOOKUP(O169,'P1'!$B:$AP,41,FALSE),"")</f>
        <v/>
      </c>
      <c r="P170" s="239" t="str">
        <f>IFERROR(VLOOKUP(P169,'P1'!$B:$AP,41,FALSE),"")</f>
        <v/>
      </c>
      <c r="Q170" s="239" t="str">
        <f>IFERROR(VLOOKUP(Q169,'P1'!$B:$AP,41,FALSE),"")</f>
        <v/>
      </c>
      <c r="R170" s="239" t="str">
        <f>IFERROR(VLOOKUP(R169,'P1'!$B:$AP,41,FALSE),"")</f>
        <v/>
      </c>
      <c r="S170" s="239" t="str">
        <f>IFERROR(VLOOKUP(S169,'P1'!$B:$AP,41,FALSE),"")</f>
        <v/>
      </c>
      <c r="T170" s="239" t="str">
        <f>IFERROR(VLOOKUP(T169,'P1'!$B:$AP,41,FALSE),"")</f>
        <v/>
      </c>
      <c r="U170" s="239" t="str">
        <f>IFERROR(VLOOKUP(U169,'P1'!$B:$AP,41,FALSE),"")</f>
        <v/>
      </c>
      <c r="V170" s="239" t="str">
        <f>IFERROR(VLOOKUP(V169,'P1'!$B:$AP,41,FALSE),"")</f>
        <v/>
      </c>
      <c r="W170" s="239" t="str">
        <f>IFERROR(VLOOKUP(W169,'P1'!$B:$AP,41,FALSE),"")</f>
        <v/>
      </c>
      <c r="X170" s="239" t="str">
        <f>IFERROR(VLOOKUP(X169,'P1'!$B:$AP,41,FALSE),"")</f>
        <v/>
      </c>
      <c r="Y170" s="239" t="str">
        <f>IFERROR(VLOOKUP(Y169,'P1'!$B:$AP,41,FALSE),"")</f>
        <v/>
      </c>
      <c r="Z170" s="239" t="str">
        <f>IFERROR(VLOOKUP(Z169,'P1'!$B:$AP,41,FALSE),"")</f>
        <v/>
      </c>
      <c r="AA170" s="239" t="str">
        <f>IFERROR(VLOOKUP(AA169,'P1'!$B:$AP,41,FALSE),"")</f>
        <v/>
      </c>
      <c r="AB170" s="239" t="str">
        <f>IFERROR(VLOOKUP(AB169,'P1'!$B:$AP,41,FALSE),"")</f>
        <v/>
      </c>
      <c r="AC170" s="239" t="str">
        <f>IFERROR(VLOOKUP(AC169,'P1'!$B:$AP,41,FALSE),"")</f>
        <v/>
      </c>
      <c r="AD170" s="239" t="str">
        <f>IFERROR(VLOOKUP(AD169,'P1'!$B:$AP,41,FALSE),"")</f>
        <v/>
      </c>
      <c r="AE170" s="239" t="str">
        <f>IFERROR(VLOOKUP(AE169,'P1'!$B:$AP,41,FALSE),"")</f>
        <v/>
      </c>
      <c r="AF170" s="239" t="str">
        <f>IFERROR(VLOOKUP(AF169,'P1'!$B:$AP,41,FALSE),"")</f>
        <v/>
      </c>
      <c r="AG170" s="239" t="str">
        <f>IFERROR(VLOOKUP(AG169,'P1'!$B:$AP,41,FALSE),"")</f>
        <v/>
      </c>
      <c r="AH170" s="239" t="str">
        <f>IFERROR(VLOOKUP(AH169,'P1'!$B:$AP,41,FALSE),"")</f>
        <v/>
      </c>
      <c r="AI170" s="239" t="str">
        <f>IFERROR(VLOOKUP(AI169,'P1'!$B:$AP,41,FALSE),"")</f>
        <v/>
      </c>
      <c r="AJ170" s="239" t="str">
        <f>IFERROR(VLOOKUP(AJ169,'P1'!$B:$AP,41,FALSE),"")</f>
        <v/>
      </c>
      <c r="AK170" s="239" t="str">
        <f>IFERROR(VLOOKUP(AK169,'P1'!$B:$AP,41,FALSE),"")</f>
        <v/>
      </c>
      <c r="AL170" s="239" t="str">
        <f>IFERROR(VLOOKUP(AL169,'P1'!$B:$AP,41,FALSE),"")</f>
        <v/>
      </c>
      <c r="AM170" s="239" t="str">
        <f>IFERROR(VLOOKUP(AM169,'P1'!$B:$AP,41,FALSE),"")</f>
        <v/>
      </c>
      <c r="AN170" s="588"/>
      <c r="AO170" s="564"/>
      <c r="AP170" s="592"/>
      <c r="AQ170" s="593"/>
      <c r="AR170" s="564"/>
      <c r="AU170" s="240" t="str">
        <f>IFERROR(IF($D169="□",ROUNDDOWN($AO169/$AK$7,1),ROUNDDOWN($AO169/$AK$9,1)),"")</f>
        <v/>
      </c>
      <c r="AV170" s="240" t="str">
        <f>IFERROR(IF($D169="□",ROUNDDOWN($AN169/$AO$7,1),ROUNDDOWN($AN169/$AO$9,1)),"")</f>
        <v/>
      </c>
      <c r="AX170" s="240" t="str">
        <f>IFERROR(IF($D169="□",(VLOOKUP(F169,'[8]ますた君 '!$C:$E,3,FALSE)/($AK$7*4)),(VLOOKUP(F169,'[8]ますた君 '!$C:$E,3,FALSE)/($AK$9*4))),"")</f>
        <v/>
      </c>
      <c r="AY170" s="240" t="str">
        <f>IFERROR(IF($D169="□",(VLOOKUP(F169,'[8]ますた君 '!$C:$E,3,FALSE)/$AO$7),(VLOOKUP(F169,'[8]ますた君 '!$C:$E,3,FALSE)/$AO$9)),"")</f>
        <v/>
      </c>
    </row>
    <row r="171" spans="1:51" ht="12" customHeight="1">
      <c r="A171" s="568"/>
      <c r="B171" s="571"/>
      <c r="C171" s="574"/>
      <c r="D171" s="577"/>
      <c r="E171" s="580"/>
      <c r="F171" s="585"/>
      <c r="G171" s="586"/>
      <c r="H171" s="241" t="s">
        <v>374</v>
      </c>
      <c r="I171" s="239" t="str">
        <f>IFERROR(VLOOKUP(I169,'P1'!$B:$AP,31,FALSE),"")</f>
        <v/>
      </c>
      <c r="J171" s="239" t="str">
        <f>IFERROR(VLOOKUP(J169,'P1'!$B:$AP,31,FALSE),"")</f>
        <v/>
      </c>
      <c r="K171" s="239" t="str">
        <f>IFERROR(VLOOKUP(K169,'P1'!$B:$AP,31,FALSE),"")</f>
        <v/>
      </c>
      <c r="L171" s="239" t="str">
        <f>IFERROR(VLOOKUP(L169,'P1'!$B:$AP,31,FALSE),"")</f>
        <v/>
      </c>
      <c r="M171" s="239" t="str">
        <f>IFERROR(VLOOKUP(M169,'P1'!$B:$AP,31,FALSE),"")</f>
        <v/>
      </c>
      <c r="N171" s="239" t="str">
        <f>IFERROR(VLOOKUP(N169,'P1'!$B:$AP,31,FALSE),"")</f>
        <v/>
      </c>
      <c r="O171" s="239" t="str">
        <f>IFERROR(VLOOKUP(O169,'P1'!$B:$AP,31,FALSE),"")</f>
        <v/>
      </c>
      <c r="P171" s="239" t="str">
        <f>IFERROR(VLOOKUP(P169,'P1'!$B:$AP,31,FALSE),"")</f>
        <v/>
      </c>
      <c r="Q171" s="239" t="str">
        <f>IFERROR(VLOOKUP(Q169,'P1'!$B:$AP,31,FALSE),"")</f>
        <v/>
      </c>
      <c r="R171" s="239" t="str">
        <f>IFERROR(VLOOKUP(R169,'P1'!$B:$AP,31,FALSE),"")</f>
        <v/>
      </c>
      <c r="S171" s="239" t="str">
        <f>IFERROR(VLOOKUP(S169,'P1'!$B:$AP,31,FALSE),"")</f>
        <v/>
      </c>
      <c r="T171" s="239" t="str">
        <f>IFERROR(VLOOKUP(T169,'P1'!$B:$AP,31,FALSE),"")</f>
        <v/>
      </c>
      <c r="U171" s="239" t="str">
        <f>IFERROR(VLOOKUP(U169,'P1'!$B:$AP,31,FALSE),"")</f>
        <v/>
      </c>
      <c r="V171" s="239" t="str">
        <f>IFERROR(VLOOKUP(V169,'P1'!$B:$AP,31,FALSE),"")</f>
        <v/>
      </c>
      <c r="W171" s="239" t="str">
        <f>IFERROR(VLOOKUP(W169,'P1'!$B:$AP,31,FALSE),"")</f>
        <v/>
      </c>
      <c r="X171" s="239" t="str">
        <f>IFERROR(VLOOKUP(X169,'P1'!$B:$AP,31,FALSE),"")</f>
        <v/>
      </c>
      <c r="Y171" s="239" t="str">
        <f>IFERROR(VLOOKUP(Y169,'P1'!$B:$AP,31,FALSE),"")</f>
        <v/>
      </c>
      <c r="Z171" s="239" t="str">
        <f>IFERROR(VLOOKUP(Z169,'P1'!$B:$AP,31,FALSE),"")</f>
        <v/>
      </c>
      <c r="AA171" s="239" t="str">
        <f>IFERROR(VLOOKUP(AA169,'P1'!$B:$AP,31,FALSE),"")</f>
        <v/>
      </c>
      <c r="AB171" s="239" t="str">
        <f>IFERROR(VLOOKUP(AB169,'P1'!$B:$AP,31,FALSE),"")</f>
        <v/>
      </c>
      <c r="AC171" s="239" t="str">
        <f>IFERROR(VLOOKUP(AC169,'P1'!$B:$AP,31,FALSE),"")</f>
        <v/>
      </c>
      <c r="AD171" s="239" t="str">
        <f>IFERROR(VLOOKUP(AD169,'P1'!$B:$AP,31,FALSE),"")</f>
        <v/>
      </c>
      <c r="AE171" s="239" t="str">
        <f>IFERROR(VLOOKUP(AE169,'P1'!$B:$AP,31,FALSE),"")</f>
        <v/>
      </c>
      <c r="AF171" s="239" t="str">
        <f>IFERROR(VLOOKUP(AF169,'P1'!$B:$AP,31,FALSE),"")</f>
        <v/>
      </c>
      <c r="AG171" s="239" t="str">
        <f>IFERROR(VLOOKUP(AG169,'P1'!$B:$AP,31,FALSE),"")</f>
        <v/>
      </c>
      <c r="AH171" s="239" t="str">
        <f>IFERROR(VLOOKUP(AH169,'P1'!$B:$AP,31,FALSE),"")</f>
        <v/>
      </c>
      <c r="AI171" s="239" t="str">
        <f>IFERROR(VLOOKUP(AI169,'P1'!$B:$AP,31,FALSE),"")</f>
        <v/>
      </c>
      <c r="AJ171" s="239" t="str">
        <f>IFERROR(VLOOKUP(AJ169,'P1'!$B:$AP,31,FALSE),"")</f>
        <v/>
      </c>
      <c r="AK171" s="239" t="str">
        <f>IFERROR(VLOOKUP(AK169,'P1'!$B:$AP,31,FALSE),"")</f>
        <v/>
      </c>
      <c r="AL171" s="239" t="str">
        <f>IFERROR(VLOOKUP(AL169,'P1'!$B:$AP,31,FALSE),"")</f>
        <v/>
      </c>
      <c r="AM171" s="239" t="str">
        <f>IFERROR(VLOOKUP(AM169,'P1'!$B:$AP,31,FALSE),"")</f>
        <v/>
      </c>
      <c r="AN171" s="589"/>
      <c r="AO171" s="565"/>
      <c r="AP171" s="594"/>
      <c r="AQ171" s="595"/>
      <c r="AR171" s="565"/>
      <c r="AU171" s="242"/>
      <c r="AV171" s="242"/>
      <c r="AX171" s="242"/>
      <c r="AY171" s="242"/>
    </row>
    <row r="172" spans="1:51" ht="12" customHeight="1">
      <c r="A172" s="566">
        <v>51</v>
      </c>
      <c r="B172" s="569"/>
      <c r="C172" s="572"/>
      <c r="D172" s="575" t="s">
        <v>243</v>
      </c>
      <c r="E172" s="578"/>
      <c r="F172" s="581"/>
      <c r="G172" s="582"/>
      <c r="H172" s="236" t="s">
        <v>368</v>
      </c>
      <c r="I172" s="483"/>
      <c r="J172" s="483"/>
      <c r="K172" s="483"/>
      <c r="L172" s="483"/>
      <c r="M172" s="483"/>
      <c r="N172" s="483"/>
      <c r="O172" s="483"/>
      <c r="P172" s="483"/>
      <c r="Q172" s="483"/>
      <c r="R172" s="483"/>
      <c r="S172" s="483"/>
      <c r="T172" s="483"/>
      <c r="U172" s="483"/>
      <c r="V172" s="483"/>
      <c r="W172" s="483"/>
      <c r="X172" s="483"/>
      <c r="Y172" s="483"/>
      <c r="Z172" s="483"/>
      <c r="AA172" s="483"/>
      <c r="AB172" s="483"/>
      <c r="AC172" s="483"/>
      <c r="AD172" s="483"/>
      <c r="AE172" s="483"/>
      <c r="AF172" s="483"/>
      <c r="AG172" s="483"/>
      <c r="AH172" s="483"/>
      <c r="AI172" s="483"/>
      <c r="AJ172" s="483"/>
      <c r="AK172" s="483"/>
      <c r="AL172" s="483"/>
      <c r="AM172" s="483"/>
      <c r="AN172" s="587">
        <f>+SUM(I173:AM174)</f>
        <v>0</v>
      </c>
      <c r="AO172" s="563">
        <f>IF($AN$4="４週",AN172/4,AN172/(DAY(EOMONTH($I$20,0))/7))</f>
        <v>0</v>
      </c>
      <c r="AP172" s="590"/>
      <c r="AQ172" s="591"/>
      <c r="AR172" s="563" t="str">
        <f>IF(AN161="４週",AU173,AV173)</f>
        <v/>
      </c>
      <c r="AU172" s="237" t="s">
        <v>369</v>
      </c>
      <c r="AV172" s="237" t="s">
        <v>370</v>
      </c>
      <c r="AX172" s="237" t="s">
        <v>371</v>
      </c>
      <c r="AY172" s="237" t="s">
        <v>372</v>
      </c>
    </row>
    <row r="173" spans="1:51" ht="12" customHeight="1">
      <c r="A173" s="567"/>
      <c r="B173" s="570"/>
      <c r="C173" s="573"/>
      <c r="D173" s="576"/>
      <c r="E173" s="579"/>
      <c r="F173" s="583"/>
      <c r="G173" s="584"/>
      <c r="H173" s="238" t="s">
        <v>373</v>
      </c>
      <c r="I173" s="239" t="str">
        <f>IFERROR(VLOOKUP(I172,'P1'!$B:$AP,41,FALSE),"")</f>
        <v/>
      </c>
      <c r="J173" s="239" t="str">
        <f>IFERROR(VLOOKUP(J172,'P1'!$B:$AP,41,FALSE),"")</f>
        <v/>
      </c>
      <c r="K173" s="239" t="str">
        <f>IFERROR(VLOOKUP(K172,'P1'!$B:$AP,41,FALSE),"")</f>
        <v/>
      </c>
      <c r="L173" s="239" t="str">
        <f>IFERROR(VLOOKUP(L172,'P1'!$B:$AP,41,FALSE),"")</f>
        <v/>
      </c>
      <c r="M173" s="239" t="str">
        <f>IFERROR(VLOOKUP(M172,'P1'!$B:$AP,41,FALSE),"")</f>
        <v/>
      </c>
      <c r="N173" s="239" t="str">
        <f>IFERROR(VLOOKUP(N172,'P1'!$B:$AP,41,FALSE),"")</f>
        <v/>
      </c>
      <c r="O173" s="239" t="str">
        <f>IFERROR(VLOOKUP(O172,'P1'!$B:$AP,41,FALSE),"")</f>
        <v/>
      </c>
      <c r="P173" s="239" t="str">
        <f>IFERROR(VLOOKUP(P172,'P1'!$B:$AP,41,FALSE),"")</f>
        <v/>
      </c>
      <c r="Q173" s="239" t="str">
        <f>IFERROR(VLOOKUP(Q172,'P1'!$B:$AP,41,FALSE),"")</f>
        <v/>
      </c>
      <c r="R173" s="239" t="str">
        <f>IFERROR(VLOOKUP(R172,'P1'!$B:$AP,41,FALSE),"")</f>
        <v/>
      </c>
      <c r="S173" s="239" t="str">
        <f>IFERROR(VLOOKUP(S172,'P1'!$B:$AP,41,FALSE),"")</f>
        <v/>
      </c>
      <c r="T173" s="239" t="str">
        <f>IFERROR(VLOOKUP(T172,'P1'!$B:$AP,41,FALSE),"")</f>
        <v/>
      </c>
      <c r="U173" s="239" t="str">
        <f>IFERROR(VLOOKUP(U172,'P1'!$B:$AP,41,FALSE),"")</f>
        <v/>
      </c>
      <c r="V173" s="239" t="str">
        <f>IFERROR(VLOOKUP(V172,'P1'!$B:$AP,41,FALSE),"")</f>
        <v/>
      </c>
      <c r="W173" s="239" t="str">
        <f>IFERROR(VLOOKUP(W172,'P1'!$B:$AP,41,FALSE),"")</f>
        <v/>
      </c>
      <c r="X173" s="239" t="str">
        <f>IFERROR(VLOOKUP(X172,'P1'!$B:$AP,41,FALSE),"")</f>
        <v/>
      </c>
      <c r="Y173" s="239" t="str">
        <f>IFERROR(VLOOKUP(Y172,'P1'!$B:$AP,41,FALSE),"")</f>
        <v/>
      </c>
      <c r="Z173" s="239" t="str">
        <f>IFERROR(VLOOKUP(Z172,'P1'!$B:$AP,41,FALSE),"")</f>
        <v/>
      </c>
      <c r="AA173" s="239" t="str">
        <f>IFERROR(VLOOKUP(AA172,'P1'!$B:$AP,41,FALSE),"")</f>
        <v/>
      </c>
      <c r="AB173" s="239" t="str">
        <f>IFERROR(VLOOKUP(AB172,'P1'!$B:$AP,41,FALSE),"")</f>
        <v/>
      </c>
      <c r="AC173" s="239" t="str">
        <f>IFERROR(VLOOKUP(AC172,'P1'!$B:$AP,41,FALSE),"")</f>
        <v/>
      </c>
      <c r="AD173" s="239" t="str">
        <f>IFERROR(VLOOKUP(AD172,'P1'!$B:$AP,41,FALSE),"")</f>
        <v/>
      </c>
      <c r="AE173" s="239" t="str">
        <f>IFERROR(VLOOKUP(AE172,'P1'!$B:$AP,41,FALSE),"")</f>
        <v/>
      </c>
      <c r="AF173" s="239" t="str">
        <f>IFERROR(VLOOKUP(AF172,'P1'!$B:$AP,41,FALSE),"")</f>
        <v/>
      </c>
      <c r="AG173" s="239" t="str">
        <f>IFERROR(VLOOKUP(AG172,'P1'!$B:$AP,41,FALSE),"")</f>
        <v/>
      </c>
      <c r="AH173" s="239" t="str">
        <f>IFERROR(VLOOKUP(AH172,'P1'!$B:$AP,41,FALSE),"")</f>
        <v/>
      </c>
      <c r="AI173" s="239" t="str">
        <f>IFERROR(VLOOKUP(AI172,'P1'!$B:$AP,41,FALSE),"")</f>
        <v/>
      </c>
      <c r="AJ173" s="239" t="str">
        <f>IFERROR(VLOOKUP(AJ172,'P1'!$B:$AP,41,FALSE),"")</f>
        <v/>
      </c>
      <c r="AK173" s="239" t="str">
        <f>IFERROR(VLOOKUP(AK172,'P1'!$B:$AP,41,FALSE),"")</f>
        <v/>
      </c>
      <c r="AL173" s="239" t="str">
        <f>IFERROR(VLOOKUP(AL172,'P1'!$B:$AP,41,FALSE),"")</f>
        <v/>
      </c>
      <c r="AM173" s="239" t="str">
        <f>IFERROR(VLOOKUP(AM172,'P1'!$B:$AP,41,FALSE),"")</f>
        <v/>
      </c>
      <c r="AN173" s="588"/>
      <c r="AO173" s="564"/>
      <c r="AP173" s="592"/>
      <c r="AQ173" s="593"/>
      <c r="AR173" s="564"/>
      <c r="AU173" s="240" t="str">
        <f>IFERROR(IF($D172="□",ROUNDDOWN($AO172/$AK$7,1),ROUNDDOWN($AO172/$AK$9,1)),"")</f>
        <v/>
      </c>
      <c r="AV173" s="240" t="str">
        <f>IFERROR(IF($D172="□",ROUNDDOWN($AN172/$AO$7,1),ROUNDDOWN($AN172/$AO$9,1)),"")</f>
        <v/>
      </c>
      <c r="AX173" s="240" t="str">
        <f>IFERROR(IF($D172="□",(VLOOKUP(F172,'[8]ますた君 '!$C:$E,3,FALSE)/($AK$7*4)),(VLOOKUP(F172,'[8]ますた君 '!$C:$E,3,FALSE)/($AK$9*4))),"")</f>
        <v/>
      </c>
      <c r="AY173" s="240" t="str">
        <f>IFERROR(IF($D172="□",(VLOOKUP(F172,'[8]ますた君 '!$C:$E,3,FALSE)/$AO$7),(VLOOKUP(F172,'[8]ますた君 '!$C:$E,3,FALSE)/$AO$9)),"")</f>
        <v/>
      </c>
    </row>
    <row r="174" spans="1:51" ht="12" customHeight="1">
      <c r="A174" s="568"/>
      <c r="B174" s="571"/>
      <c r="C174" s="574"/>
      <c r="D174" s="577"/>
      <c r="E174" s="580"/>
      <c r="F174" s="585"/>
      <c r="G174" s="586"/>
      <c r="H174" s="241" t="s">
        <v>374</v>
      </c>
      <c r="I174" s="239" t="str">
        <f>IFERROR(VLOOKUP(I172,'P1'!$B:$AP,31,FALSE),"")</f>
        <v/>
      </c>
      <c r="J174" s="239" t="str">
        <f>IFERROR(VLOOKUP(J172,'P1'!$B:$AP,31,FALSE),"")</f>
        <v/>
      </c>
      <c r="K174" s="239" t="str">
        <f>IFERROR(VLOOKUP(K172,'P1'!$B:$AP,31,FALSE),"")</f>
        <v/>
      </c>
      <c r="L174" s="239" t="str">
        <f>IFERROR(VLOOKUP(L172,'P1'!$B:$AP,31,FALSE),"")</f>
        <v/>
      </c>
      <c r="M174" s="239" t="str">
        <f>IFERROR(VLOOKUP(M172,'P1'!$B:$AP,31,FALSE),"")</f>
        <v/>
      </c>
      <c r="N174" s="239" t="str">
        <f>IFERROR(VLOOKUP(N172,'P1'!$B:$AP,31,FALSE),"")</f>
        <v/>
      </c>
      <c r="O174" s="239" t="str">
        <f>IFERROR(VLOOKUP(O172,'P1'!$B:$AP,31,FALSE),"")</f>
        <v/>
      </c>
      <c r="P174" s="239" t="str">
        <f>IFERROR(VLOOKUP(P172,'P1'!$B:$AP,31,FALSE),"")</f>
        <v/>
      </c>
      <c r="Q174" s="239" t="str">
        <f>IFERROR(VLOOKUP(Q172,'P1'!$B:$AP,31,FALSE),"")</f>
        <v/>
      </c>
      <c r="R174" s="239" t="str">
        <f>IFERROR(VLOOKUP(R172,'P1'!$B:$AP,31,FALSE),"")</f>
        <v/>
      </c>
      <c r="S174" s="239" t="str">
        <f>IFERROR(VLOOKUP(S172,'P1'!$B:$AP,31,FALSE),"")</f>
        <v/>
      </c>
      <c r="T174" s="239" t="str">
        <f>IFERROR(VLOOKUP(T172,'P1'!$B:$AP,31,FALSE),"")</f>
        <v/>
      </c>
      <c r="U174" s="239" t="str">
        <f>IFERROR(VLOOKUP(U172,'P1'!$B:$AP,31,FALSE),"")</f>
        <v/>
      </c>
      <c r="V174" s="239" t="str">
        <f>IFERROR(VLOOKUP(V172,'P1'!$B:$AP,31,FALSE),"")</f>
        <v/>
      </c>
      <c r="W174" s="239" t="str">
        <f>IFERROR(VLOOKUP(W172,'P1'!$B:$AP,31,FALSE),"")</f>
        <v/>
      </c>
      <c r="X174" s="239" t="str">
        <f>IFERROR(VLOOKUP(X172,'P1'!$B:$AP,31,FALSE),"")</f>
        <v/>
      </c>
      <c r="Y174" s="239" t="str">
        <f>IFERROR(VLOOKUP(Y172,'P1'!$B:$AP,31,FALSE),"")</f>
        <v/>
      </c>
      <c r="Z174" s="239" t="str">
        <f>IFERROR(VLOOKUP(Z172,'P1'!$B:$AP,31,FALSE),"")</f>
        <v/>
      </c>
      <c r="AA174" s="239" t="str">
        <f>IFERROR(VLOOKUP(AA172,'P1'!$B:$AP,31,FALSE),"")</f>
        <v/>
      </c>
      <c r="AB174" s="239" t="str">
        <f>IFERROR(VLOOKUP(AB172,'P1'!$B:$AP,31,FALSE),"")</f>
        <v/>
      </c>
      <c r="AC174" s="239" t="str">
        <f>IFERROR(VLOOKUP(AC172,'P1'!$B:$AP,31,FALSE),"")</f>
        <v/>
      </c>
      <c r="AD174" s="239" t="str">
        <f>IFERROR(VLOOKUP(AD172,'P1'!$B:$AP,31,FALSE),"")</f>
        <v/>
      </c>
      <c r="AE174" s="239" t="str">
        <f>IFERROR(VLOOKUP(AE172,'P1'!$B:$AP,31,FALSE),"")</f>
        <v/>
      </c>
      <c r="AF174" s="239" t="str">
        <f>IFERROR(VLOOKUP(AF172,'P1'!$B:$AP,31,FALSE),"")</f>
        <v/>
      </c>
      <c r="AG174" s="239" t="str">
        <f>IFERROR(VLOOKUP(AG172,'P1'!$B:$AP,31,FALSE),"")</f>
        <v/>
      </c>
      <c r="AH174" s="239" t="str">
        <f>IFERROR(VLOOKUP(AH172,'P1'!$B:$AP,31,FALSE),"")</f>
        <v/>
      </c>
      <c r="AI174" s="239" t="str">
        <f>IFERROR(VLOOKUP(AI172,'P1'!$B:$AP,31,FALSE),"")</f>
        <v/>
      </c>
      <c r="AJ174" s="239" t="str">
        <f>IFERROR(VLOOKUP(AJ172,'P1'!$B:$AP,31,FALSE),"")</f>
        <v/>
      </c>
      <c r="AK174" s="239" t="str">
        <f>IFERROR(VLOOKUP(AK172,'P1'!$B:$AP,31,FALSE),"")</f>
        <v/>
      </c>
      <c r="AL174" s="239" t="str">
        <f>IFERROR(VLOOKUP(AL172,'P1'!$B:$AP,31,FALSE),"")</f>
        <v/>
      </c>
      <c r="AM174" s="239" t="str">
        <f>IFERROR(VLOOKUP(AM172,'P1'!$B:$AP,31,FALSE),"")</f>
        <v/>
      </c>
      <c r="AN174" s="589"/>
      <c r="AO174" s="565"/>
      <c r="AP174" s="594"/>
      <c r="AQ174" s="595"/>
      <c r="AR174" s="565"/>
      <c r="AU174" s="242"/>
      <c r="AV174" s="242"/>
      <c r="AX174" s="242"/>
      <c r="AY174" s="242"/>
    </row>
    <row r="175" spans="1:51" ht="12" customHeight="1">
      <c r="A175" s="566">
        <v>52</v>
      </c>
      <c r="B175" s="569"/>
      <c r="C175" s="572"/>
      <c r="D175" s="575" t="s">
        <v>243</v>
      </c>
      <c r="E175" s="578"/>
      <c r="F175" s="581"/>
      <c r="G175" s="582"/>
      <c r="H175" s="236" t="s">
        <v>368</v>
      </c>
      <c r="I175" s="483"/>
      <c r="J175" s="483"/>
      <c r="K175" s="483"/>
      <c r="L175" s="483"/>
      <c r="M175" s="483"/>
      <c r="N175" s="483"/>
      <c r="O175" s="483"/>
      <c r="P175" s="483"/>
      <c r="Q175" s="483"/>
      <c r="R175" s="483"/>
      <c r="S175" s="483"/>
      <c r="T175" s="483"/>
      <c r="U175" s="483"/>
      <c r="V175" s="483"/>
      <c r="W175" s="483"/>
      <c r="X175" s="483"/>
      <c r="Y175" s="483"/>
      <c r="Z175" s="483"/>
      <c r="AA175" s="483"/>
      <c r="AB175" s="483"/>
      <c r="AC175" s="483"/>
      <c r="AD175" s="483"/>
      <c r="AE175" s="483"/>
      <c r="AF175" s="483"/>
      <c r="AG175" s="483"/>
      <c r="AH175" s="483"/>
      <c r="AI175" s="483"/>
      <c r="AJ175" s="483"/>
      <c r="AK175" s="483"/>
      <c r="AL175" s="483"/>
      <c r="AM175" s="483"/>
      <c r="AN175" s="587">
        <f>+SUM(I176:AM177)</f>
        <v>0</v>
      </c>
      <c r="AO175" s="563">
        <f>IF($AN$4="４週",AN175/4,AN175/(DAY(EOMONTH($I$20,0))/7))</f>
        <v>0</v>
      </c>
      <c r="AP175" s="590"/>
      <c r="AQ175" s="591"/>
      <c r="AR175" s="563" t="str">
        <f>IF(AN164="４週",AU176,AV176)</f>
        <v/>
      </c>
      <c r="AU175" s="237" t="s">
        <v>369</v>
      </c>
      <c r="AV175" s="237" t="s">
        <v>370</v>
      </c>
      <c r="AX175" s="237" t="s">
        <v>371</v>
      </c>
      <c r="AY175" s="237" t="s">
        <v>372</v>
      </c>
    </row>
    <row r="176" spans="1:51" ht="12" customHeight="1">
      <c r="A176" s="567"/>
      <c r="B176" s="570"/>
      <c r="C176" s="573"/>
      <c r="D176" s="576"/>
      <c r="E176" s="579"/>
      <c r="F176" s="583"/>
      <c r="G176" s="584"/>
      <c r="H176" s="238" t="s">
        <v>373</v>
      </c>
      <c r="I176" s="239" t="str">
        <f>IFERROR(VLOOKUP(I175,'P1'!$B:$AP,41,FALSE),"")</f>
        <v/>
      </c>
      <c r="J176" s="239" t="str">
        <f>IFERROR(VLOOKUP(J175,'P1'!$B:$AP,41,FALSE),"")</f>
        <v/>
      </c>
      <c r="K176" s="239" t="str">
        <f>IFERROR(VLOOKUP(K175,'P1'!$B:$AP,41,FALSE),"")</f>
        <v/>
      </c>
      <c r="L176" s="239" t="str">
        <f>IFERROR(VLOOKUP(L175,'P1'!$B:$AP,41,FALSE),"")</f>
        <v/>
      </c>
      <c r="M176" s="239" t="str">
        <f>IFERROR(VLOOKUP(M175,'P1'!$B:$AP,41,FALSE),"")</f>
        <v/>
      </c>
      <c r="N176" s="239" t="str">
        <f>IFERROR(VLOOKUP(N175,'P1'!$B:$AP,41,FALSE),"")</f>
        <v/>
      </c>
      <c r="O176" s="239" t="str">
        <f>IFERROR(VLOOKUP(O175,'P1'!$B:$AP,41,FALSE),"")</f>
        <v/>
      </c>
      <c r="P176" s="239" t="str">
        <f>IFERROR(VLOOKUP(P175,'P1'!$B:$AP,41,FALSE),"")</f>
        <v/>
      </c>
      <c r="Q176" s="239" t="str">
        <f>IFERROR(VLOOKUP(Q175,'P1'!$B:$AP,41,FALSE),"")</f>
        <v/>
      </c>
      <c r="R176" s="239" t="str">
        <f>IFERROR(VLOOKUP(R175,'P1'!$B:$AP,41,FALSE),"")</f>
        <v/>
      </c>
      <c r="S176" s="239" t="str">
        <f>IFERROR(VLOOKUP(S175,'P1'!$B:$AP,41,FALSE),"")</f>
        <v/>
      </c>
      <c r="T176" s="239" t="str">
        <f>IFERROR(VLOOKUP(T175,'P1'!$B:$AP,41,FALSE),"")</f>
        <v/>
      </c>
      <c r="U176" s="239" t="str">
        <f>IFERROR(VLOOKUP(U175,'P1'!$B:$AP,41,FALSE),"")</f>
        <v/>
      </c>
      <c r="V176" s="239" t="str">
        <f>IFERROR(VLOOKUP(V175,'P1'!$B:$AP,41,FALSE),"")</f>
        <v/>
      </c>
      <c r="W176" s="239" t="str">
        <f>IFERROR(VLOOKUP(W175,'P1'!$B:$AP,41,FALSE),"")</f>
        <v/>
      </c>
      <c r="X176" s="239" t="str">
        <f>IFERROR(VLOOKUP(X175,'P1'!$B:$AP,41,FALSE),"")</f>
        <v/>
      </c>
      <c r="Y176" s="239" t="str">
        <f>IFERROR(VLOOKUP(Y175,'P1'!$B:$AP,41,FALSE),"")</f>
        <v/>
      </c>
      <c r="Z176" s="239" t="str">
        <f>IFERROR(VLOOKUP(Z175,'P1'!$B:$AP,41,FALSE),"")</f>
        <v/>
      </c>
      <c r="AA176" s="239" t="str">
        <f>IFERROR(VLOOKUP(AA175,'P1'!$B:$AP,41,FALSE),"")</f>
        <v/>
      </c>
      <c r="AB176" s="239" t="str">
        <f>IFERROR(VLOOKUP(AB175,'P1'!$B:$AP,41,FALSE),"")</f>
        <v/>
      </c>
      <c r="AC176" s="239" t="str">
        <f>IFERROR(VLOOKUP(AC175,'P1'!$B:$AP,41,FALSE),"")</f>
        <v/>
      </c>
      <c r="AD176" s="239" t="str">
        <f>IFERROR(VLOOKUP(AD175,'P1'!$B:$AP,41,FALSE),"")</f>
        <v/>
      </c>
      <c r="AE176" s="239" t="str">
        <f>IFERROR(VLOOKUP(AE175,'P1'!$B:$AP,41,FALSE),"")</f>
        <v/>
      </c>
      <c r="AF176" s="239" t="str">
        <f>IFERROR(VLOOKUP(AF175,'P1'!$B:$AP,41,FALSE),"")</f>
        <v/>
      </c>
      <c r="AG176" s="239" t="str">
        <f>IFERROR(VLOOKUP(AG175,'P1'!$B:$AP,41,FALSE),"")</f>
        <v/>
      </c>
      <c r="AH176" s="239" t="str">
        <f>IFERROR(VLOOKUP(AH175,'P1'!$B:$AP,41,FALSE),"")</f>
        <v/>
      </c>
      <c r="AI176" s="239" t="str">
        <f>IFERROR(VLOOKUP(AI175,'P1'!$B:$AP,41,FALSE),"")</f>
        <v/>
      </c>
      <c r="AJ176" s="239" t="str">
        <f>IFERROR(VLOOKUP(AJ175,'P1'!$B:$AP,41,FALSE),"")</f>
        <v/>
      </c>
      <c r="AK176" s="239" t="str">
        <f>IFERROR(VLOOKUP(AK175,'P1'!$B:$AP,41,FALSE),"")</f>
        <v/>
      </c>
      <c r="AL176" s="239" t="str">
        <f>IFERROR(VLOOKUP(AL175,'P1'!$B:$AP,41,FALSE),"")</f>
        <v/>
      </c>
      <c r="AM176" s="239" t="str">
        <f>IFERROR(VLOOKUP(AM175,'P1'!$B:$AP,41,FALSE),"")</f>
        <v/>
      </c>
      <c r="AN176" s="588"/>
      <c r="AO176" s="564"/>
      <c r="AP176" s="592"/>
      <c r="AQ176" s="593"/>
      <c r="AR176" s="564"/>
      <c r="AU176" s="240" t="str">
        <f>IFERROR(IF($D175="□",ROUNDDOWN($AO175/$AK$7,1),ROUNDDOWN($AO175/$AK$9,1)),"")</f>
        <v/>
      </c>
      <c r="AV176" s="240" t="str">
        <f>IFERROR(IF($D175="□",ROUNDDOWN($AN175/$AO$7,1),ROUNDDOWN($AN175/$AO$9,1)),"")</f>
        <v/>
      </c>
      <c r="AX176" s="240" t="str">
        <f>IFERROR(IF($D175="□",(VLOOKUP(F175,'[8]ますた君 '!$C:$E,3,FALSE)/($AK$7*4)),(VLOOKUP(F175,'[8]ますた君 '!$C:$E,3,FALSE)/($AK$9*4))),"")</f>
        <v/>
      </c>
      <c r="AY176" s="240" t="str">
        <f>IFERROR(IF($D175="□",(VLOOKUP(F175,'[8]ますた君 '!$C:$E,3,FALSE)/$AO$7),(VLOOKUP(F175,'[8]ますた君 '!$C:$E,3,FALSE)/$AO$9)),"")</f>
        <v/>
      </c>
    </row>
    <row r="177" spans="1:51" ht="12" customHeight="1">
      <c r="A177" s="568"/>
      <c r="B177" s="571"/>
      <c r="C177" s="574"/>
      <c r="D177" s="577"/>
      <c r="E177" s="580"/>
      <c r="F177" s="585"/>
      <c r="G177" s="586"/>
      <c r="H177" s="241" t="s">
        <v>374</v>
      </c>
      <c r="I177" s="239" t="str">
        <f>IFERROR(VLOOKUP(I175,'P1'!$B:$AP,31,FALSE),"")</f>
        <v/>
      </c>
      <c r="J177" s="239" t="str">
        <f>IFERROR(VLOOKUP(J175,'P1'!$B:$AP,31,FALSE),"")</f>
        <v/>
      </c>
      <c r="K177" s="239" t="str">
        <f>IFERROR(VLOOKUP(K175,'P1'!$B:$AP,31,FALSE),"")</f>
        <v/>
      </c>
      <c r="L177" s="239" t="str">
        <f>IFERROR(VLOOKUP(L175,'P1'!$B:$AP,31,FALSE),"")</f>
        <v/>
      </c>
      <c r="M177" s="239" t="str">
        <f>IFERROR(VLOOKUP(M175,'P1'!$B:$AP,31,FALSE),"")</f>
        <v/>
      </c>
      <c r="N177" s="239" t="str">
        <f>IFERROR(VLOOKUP(N175,'P1'!$B:$AP,31,FALSE),"")</f>
        <v/>
      </c>
      <c r="O177" s="239" t="str">
        <f>IFERROR(VLOOKUP(O175,'P1'!$B:$AP,31,FALSE),"")</f>
        <v/>
      </c>
      <c r="P177" s="239" t="str">
        <f>IFERROR(VLOOKUP(P175,'P1'!$B:$AP,31,FALSE),"")</f>
        <v/>
      </c>
      <c r="Q177" s="239" t="str">
        <f>IFERROR(VLOOKUP(Q175,'P1'!$B:$AP,31,FALSE),"")</f>
        <v/>
      </c>
      <c r="R177" s="239" t="str">
        <f>IFERROR(VLOOKUP(R175,'P1'!$B:$AP,31,FALSE),"")</f>
        <v/>
      </c>
      <c r="S177" s="239" t="str">
        <f>IFERROR(VLOOKUP(S175,'P1'!$B:$AP,31,FALSE),"")</f>
        <v/>
      </c>
      <c r="T177" s="239" t="str">
        <f>IFERROR(VLOOKUP(T175,'P1'!$B:$AP,31,FALSE),"")</f>
        <v/>
      </c>
      <c r="U177" s="239" t="str">
        <f>IFERROR(VLOOKUP(U175,'P1'!$B:$AP,31,FALSE),"")</f>
        <v/>
      </c>
      <c r="V177" s="239" t="str">
        <f>IFERROR(VLOOKUP(V175,'P1'!$B:$AP,31,FALSE),"")</f>
        <v/>
      </c>
      <c r="W177" s="239" t="str">
        <f>IFERROR(VLOOKUP(W175,'P1'!$B:$AP,31,FALSE),"")</f>
        <v/>
      </c>
      <c r="X177" s="239" t="str">
        <f>IFERROR(VLOOKUP(X175,'P1'!$B:$AP,31,FALSE),"")</f>
        <v/>
      </c>
      <c r="Y177" s="239" t="str">
        <f>IFERROR(VLOOKUP(Y175,'P1'!$B:$AP,31,FALSE),"")</f>
        <v/>
      </c>
      <c r="Z177" s="239" t="str">
        <f>IFERROR(VLOOKUP(Z175,'P1'!$B:$AP,31,FALSE),"")</f>
        <v/>
      </c>
      <c r="AA177" s="239" t="str">
        <f>IFERROR(VLOOKUP(AA175,'P1'!$B:$AP,31,FALSE),"")</f>
        <v/>
      </c>
      <c r="AB177" s="239" t="str">
        <f>IFERROR(VLOOKUP(AB175,'P1'!$B:$AP,31,FALSE),"")</f>
        <v/>
      </c>
      <c r="AC177" s="239" t="str">
        <f>IFERROR(VLOOKUP(AC175,'P1'!$B:$AP,31,FALSE),"")</f>
        <v/>
      </c>
      <c r="AD177" s="239" t="str">
        <f>IFERROR(VLOOKUP(AD175,'P1'!$B:$AP,31,FALSE),"")</f>
        <v/>
      </c>
      <c r="AE177" s="239" t="str">
        <f>IFERROR(VLOOKUP(AE175,'P1'!$B:$AP,31,FALSE),"")</f>
        <v/>
      </c>
      <c r="AF177" s="239" t="str">
        <f>IFERROR(VLOOKUP(AF175,'P1'!$B:$AP,31,FALSE),"")</f>
        <v/>
      </c>
      <c r="AG177" s="239" t="str">
        <f>IFERROR(VLOOKUP(AG175,'P1'!$B:$AP,31,FALSE),"")</f>
        <v/>
      </c>
      <c r="AH177" s="239" t="str">
        <f>IFERROR(VLOOKUP(AH175,'P1'!$B:$AP,31,FALSE),"")</f>
        <v/>
      </c>
      <c r="AI177" s="239" t="str">
        <f>IFERROR(VLOOKUP(AI175,'P1'!$B:$AP,31,FALSE),"")</f>
        <v/>
      </c>
      <c r="AJ177" s="239" t="str">
        <f>IFERROR(VLOOKUP(AJ175,'P1'!$B:$AP,31,FALSE),"")</f>
        <v/>
      </c>
      <c r="AK177" s="239" t="str">
        <f>IFERROR(VLOOKUP(AK175,'P1'!$B:$AP,31,FALSE),"")</f>
        <v/>
      </c>
      <c r="AL177" s="239" t="str">
        <f>IFERROR(VLOOKUP(AL175,'P1'!$B:$AP,31,FALSE),"")</f>
        <v/>
      </c>
      <c r="AM177" s="239" t="str">
        <f>IFERROR(VLOOKUP(AM175,'P1'!$B:$AP,31,FALSE),"")</f>
        <v/>
      </c>
      <c r="AN177" s="589"/>
      <c r="AO177" s="565"/>
      <c r="AP177" s="594"/>
      <c r="AQ177" s="595"/>
      <c r="AR177" s="565"/>
      <c r="AU177" s="242"/>
      <c r="AV177" s="242"/>
      <c r="AX177" s="242"/>
      <c r="AY177" s="242"/>
    </row>
    <row r="178" spans="1:51" ht="12" customHeight="1">
      <c r="A178" s="566">
        <v>53</v>
      </c>
      <c r="B178" s="569"/>
      <c r="C178" s="572"/>
      <c r="D178" s="575" t="s">
        <v>243</v>
      </c>
      <c r="E178" s="578"/>
      <c r="F178" s="581"/>
      <c r="G178" s="582"/>
      <c r="H178" s="236" t="s">
        <v>368</v>
      </c>
      <c r="I178" s="483"/>
      <c r="J178" s="483"/>
      <c r="K178" s="483"/>
      <c r="L178" s="483"/>
      <c r="M178" s="483"/>
      <c r="N178" s="483"/>
      <c r="O178" s="483"/>
      <c r="P178" s="483"/>
      <c r="Q178" s="483"/>
      <c r="R178" s="483"/>
      <c r="S178" s="483"/>
      <c r="T178" s="483"/>
      <c r="U178" s="483"/>
      <c r="V178" s="483"/>
      <c r="W178" s="483"/>
      <c r="X178" s="483"/>
      <c r="Y178" s="483"/>
      <c r="Z178" s="483"/>
      <c r="AA178" s="483"/>
      <c r="AB178" s="483"/>
      <c r="AC178" s="483"/>
      <c r="AD178" s="483"/>
      <c r="AE178" s="483"/>
      <c r="AF178" s="483"/>
      <c r="AG178" s="483"/>
      <c r="AH178" s="483"/>
      <c r="AI178" s="483"/>
      <c r="AJ178" s="483"/>
      <c r="AK178" s="483"/>
      <c r="AL178" s="483"/>
      <c r="AM178" s="483"/>
      <c r="AN178" s="587">
        <f>+SUM(I179:AM180)</f>
        <v>0</v>
      </c>
      <c r="AO178" s="563">
        <f>IF($AN$4="４週",AN178/4,AN178/(DAY(EOMONTH($I$20,0))/7))</f>
        <v>0</v>
      </c>
      <c r="AP178" s="590"/>
      <c r="AQ178" s="591"/>
      <c r="AR178" s="563" t="str">
        <f>IF(AN167="４週",AU179,AV179)</f>
        <v/>
      </c>
      <c r="AU178" s="237" t="s">
        <v>369</v>
      </c>
      <c r="AV178" s="237" t="s">
        <v>370</v>
      </c>
      <c r="AX178" s="237" t="s">
        <v>371</v>
      </c>
      <c r="AY178" s="237" t="s">
        <v>372</v>
      </c>
    </row>
    <row r="179" spans="1:51" ht="12" customHeight="1">
      <c r="A179" s="567"/>
      <c r="B179" s="570"/>
      <c r="C179" s="573"/>
      <c r="D179" s="576"/>
      <c r="E179" s="579"/>
      <c r="F179" s="583"/>
      <c r="G179" s="584"/>
      <c r="H179" s="238" t="s">
        <v>373</v>
      </c>
      <c r="I179" s="239" t="str">
        <f>IFERROR(VLOOKUP(I178,'P1'!$B:$AP,41,FALSE),"")</f>
        <v/>
      </c>
      <c r="J179" s="239" t="str">
        <f>IFERROR(VLOOKUP(J178,'P1'!$B:$AP,41,FALSE),"")</f>
        <v/>
      </c>
      <c r="K179" s="239" t="str">
        <f>IFERROR(VLOOKUP(K178,'P1'!$B:$AP,41,FALSE),"")</f>
        <v/>
      </c>
      <c r="L179" s="239" t="str">
        <f>IFERROR(VLOOKUP(L178,'P1'!$B:$AP,41,FALSE),"")</f>
        <v/>
      </c>
      <c r="M179" s="239" t="str">
        <f>IFERROR(VLOOKUP(M178,'P1'!$B:$AP,41,FALSE),"")</f>
        <v/>
      </c>
      <c r="N179" s="239" t="str">
        <f>IFERROR(VLOOKUP(N178,'P1'!$B:$AP,41,FALSE),"")</f>
        <v/>
      </c>
      <c r="O179" s="239" t="str">
        <f>IFERROR(VLOOKUP(O178,'P1'!$B:$AP,41,FALSE),"")</f>
        <v/>
      </c>
      <c r="P179" s="239" t="str">
        <f>IFERROR(VLOOKUP(P178,'P1'!$B:$AP,41,FALSE),"")</f>
        <v/>
      </c>
      <c r="Q179" s="239" t="str">
        <f>IFERROR(VLOOKUP(Q178,'P1'!$B:$AP,41,FALSE),"")</f>
        <v/>
      </c>
      <c r="R179" s="239" t="str">
        <f>IFERROR(VLOOKUP(R178,'P1'!$B:$AP,41,FALSE),"")</f>
        <v/>
      </c>
      <c r="S179" s="239" t="str">
        <f>IFERROR(VLOOKUP(S178,'P1'!$B:$AP,41,FALSE),"")</f>
        <v/>
      </c>
      <c r="T179" s="239" t="str">
        <f>IFERROR(VLOOKUP(T178,'P1'!$B:$AP,41,FALSE),"")</f>
        <v/>
      </c>
      <c r="U179" s="239" t="str">
        <f>IFERROR(VLOOKUP(U178,'P1'!$B:$AP,41,FALSE),"")</f>
        <v/>
      </c>
      <c r="V179" s="239" t="str">
        <f>IFERROR(VLOOKUP(V178,'P1'!$B:$AP,41,FALSE),"")</f>
        <v/>
      </c>
      <c r="W179" s="239" t="str">
        <f>IFERROR(VLOOKUP(W178,'P1'!$B:$AP,41,FALSE),"")</f>
        <v/>
      </c>
      <c r="X179" s="239" t="str">
        <f>IFERROR(VLOOKUP(X178,'P1'!$B:$AP,41,FALSE),"")</f>
        <v/>
      </c>
      <c r="Y179" s="239" t="str">
        <f>IFERROR(VLOOKUP(Y178,'P1'!$B:$AP,41,FALSE),"")</f>
        <v/>
      </c>
      <c r="Z179" s="239" t="str">
        <f>IFERROR(VLOOKUP(Z178,'P1'!$B:$AP,41,FALSE),"")</f>
        <v/>
      </c>
      <c r="AA179" s="239" t="str">
        <f>IFERROR(VLOOKUP(AA178,'P1'!$B:$AP,41,FALSE),"")</f>
        <v/>
      </c>
      <c r="AB179" s="239" t="str">
        <f>IFERROR(VLOOKUP(AB178,'P1'!$B:$AP,41,FALSE),"")</f>
        <v/>
      </c>
      <c r="AC179" s="239" t="str">
        <f>IFERROR(VLOOKUP(AC178,'P1'!$B:$AP,41,FALSE),"")</f>
        <v/>
      </c>
      <c r="AD179" s="239" t="str">
        <f>IFERROR(VLOOKUP(AD178,'P1'!$B:$AP,41,FALSE),"")</f>
        <v/>
      </c>
      <c r="AE179" s="239" t="str">
        <f>IFERROR(VLOOKUP(AE178,'P1'!$B:$AP,41,FALSE),"")</f>
        <v/>
      </c>
      <c r="AF179" s="239" t="str">
        <f>IFERROR(VLOOKUP(AF178,'P1'!$B:$AP,41,FALSE),"")</f>
        <v/>
      </c>
      <c r="AG179" s="239" t="str">
        <f>IFERROR(VLOOKUP(AG178,'P1'!$B:$AP,41,FALSE),"")</f>
        <v/>
      </c>
      <c r="AH179" s="239" t="str">
        <f>IFERROR(VLOOKUP(AH178,'P1'!$B:$AP,41,FALSE),"")</f>
        <v/>
      </c>
      <c r="AI179" s="239" t="str">
        <f>IFERROR(VLOOKUP(AI178,'P1'!$B:$AP,41,FALSE),"")</f>
        <v/>
      </c>
      <c r="AJ179" s="239" t="str">
        <f>IFERROR(VLOOKUP(AJ178,'P1'!$B:$AP,41,FALSE),"")</f>
        <v/>
      </c>
      <c r="AK179" s="239" t="str">
        <f>IFERROR(VLOOKUP(AK178,'P1'!$B:$AP,41,FALSE),"")</f>
        <v/>
      </c>
      <c r="AL179" s="239" t="str">
        <f>IFERROR(VLOOKUP(AL178,'P1'!$B:$AP,41,FALSE),"")</f>
        <v/>
      </c>
      <c r="AM179" s="239" t="str">
        <f>IFERROR(VLOOKUP(AM178,'P1'!$B:$AP,41,FALSE),"")</f>
        <v/>
      </c>
      <c r="AN179" s="588"/>
      <c r="AO179" s="564"/>
      <c r="AP179" s="592"/>
      <c r="AQ179" s="593"/>
      <c r="AR179" s="564"/>
      <c r="AU179" s="240" t="str">
        <f>IFERROR(IF($D178="□",ROUNDDOWN($AO178/$AK$7,1),ROUNDDOWN($AO178/$AK$9,1)),"")</f>
        <v/>
      </c>
      <c r="AV179" s="240" t="str">
        <f>IFERROR(IF($D178="□",ROUNDDOWN($AN178/$AO$7,1),ROUNDDOWN($AN178/$AO$9,1)),"")</f>
        <v/>
      </c>
      <c r="AX179" s="240" t="str">
        <f>IFERROR(IF($D178="□",(VLOOKUP(F178,'[8]ますた君 '!$C:$E,3,FALSE)/($AK$7*4)),(VLOOKUP(F178,'[8]ますた君 '!$C:$E,3,FALSE)/($AK$9*4))),"")</f>
        <v/>
      </c>
      <c r="AY179" s="240" t="str">
        <f>IFERROR(IF($D178="□",(VLOOKUP(F178,'[8]ますた君 '!$C:$E,3,FALSE)/$AO$7),(VLOOKUP(F178,'[8]ますた君 '!$C:$E,3,FALSE)/$AO$9)),"")</f>
        <v/>
      </c>
    </row>
    <row r="180" spans="1:51" ht="12" customHeight="1">
      <c r="A180" s="568"/>
      <c r="B180" s="571"/>
      <c r="C180" s="574"/>
      <c r="D180" s="577"/>
      <c r="E180" s="580"/>
      <c r="F180" s="585"/>
      <c r="G180" s="586"/>
      <c r="H180" s="241" t="s">
        <v>374</v>
      </c>
      <c r="I180" s="239" t="str">
        <f>IFERROR(VLOOKUP(I178,'P1'!$B:$AP,31,FALSE),"")</f>
        <v/>
      </c>
      <c r="J180" s="239" t="str">
        <f>IFERROR(VLOOKUP(J178,'P1'!$B:$AP,31,FALSE),"")</f>
        <v/>
      </c>
      <c r="K180" s="239" t="str">
        <f>IFERROR(VLOOKUP(K178,'P1'!$B:$AP,31,FALSE),"")</f>
        <v/>
      </c>
      <c r="L180" s="239" t="str">
        <f>IFERROR(VLOOKUP(L178,'P1'!$B:$AP,31,FALSE),"")</f>
        <v/>
      </c>
      <c r="M180" s="239" t="str">
        <f>IFERROR(VLOOKUP(M178,'P1'!$B:$AP,31,FALSE),"")</f>
        <v/>
      </c>
      <c r="N180" s="239" t="str">
        <f>IFERROR(VLOOKUP(N178,'P1'!$B:$AP,31,FALSE),"")</f>
        <v/>
      </c>
      <c r="O180" s="239" t="str">
        <f>IFERROR(VLOOKUP(O178,'P1'!$B:$AP,31,FALSE),"")</f>
        <v/>
      </c>
      <c r="P180" s="239" t="str">
        <f>IFERROR(VLOOKUP(P178,'P1'!$B:$AP,31,FALSE),"")</f>
        <v/>
      </c>
      <c r="Q180" s="239" t="str">
        <f>IFERROR(VLOOKUP(Q178,'P1'!$B:$AP,31,FALSE),"")</f>
        <v/>
      </c>
      <c r="R180" s="239" t="str">
        <f>IFERROR(VLOOKUP(R178,'P1'!$B:$AP,31,FALSE),"")</f>
        <v/>
      </c>
      <c r="S180" s="239" t="str">
        <f>IFERROR(VLOOKUP(S178,'P1'!$B:$AP,31,FALSE),"")</f>
        <v/>
      </c>
      <c r="T180" s="239" t="str">
        <f>IFERROR(VLOOKUP(T178,'P1'!$B:$AP,31,FALSE),"")</f>
        <v/>
      </c>
      <c r="U180" s="239" t="str">
        <f>IFERROR(VLOOKUP(U178,'P1'!$B:$AP,31,FALSE),"")</f>
        <v/>
      </c>
      <c r="V180" s="239" t="str">
        <f>IFERROR(VLOOKUP(V178,'P1'!$B:$AP,31,FALSE),"")</f>
        <v/>
      </c>
      <c r="W180" s="239" t="str">
        <f>IFERROR(VLOOKUP(W178,'P1'!$B:$AP,31,FALSE),"")</f>
        <v/>
      </c>
      <c r="X180" s="239" t="str">
        <f>IFERROR(VLOOKUP(X178,'P1'!$B:$AP,31,FALSE),"")</f>
        <v/>
      </c>
      <c r="Y180" s="239" t="str">
        <f>IFERROR(VLOOKUP(Y178,'P1'!$B:$AP,31,FALSE),"")</f>
        <v/>
      </c>
      <c r="Z180" s="239" t="str">
        <f>IFERROR(VLOOKUP(Z178,'P1'!$B:$AP,31,FALSE),"")</f>
        <v/>
      </c>
      <c r="AA180" s="239" t="str">
        <f>IFERROR(VLOOKUP(AA178,'P1'!$B:$AP,31,FALSE),"")</f>
        <v/>
      </c>
      <c r="AB180" s="239" t="str">
        <f>IFERROR(VLOOKUP(AB178,'P1'!$B:$AP,31,FALSE),"")</f>
        <v/>
      </c>
      <c r="AC180" s="239" t="str">
        <f>IFERROR(VLOOKUP(AC178,'P1'!$B:$AP,31,FALSE),"")</f>
        <v/>
      </c>
      <c r="AD180" s="239" t="str">
        <f>IFERROR(VLOOKUP(AD178,'P1'!$B:$AP,31,FALSE),"")</f>
        <v/>
      </c>
      <c r="AE180" s="239" t="str">
        <f>IFERROR(VLOOKUP(AE178,'P1'!$B:$AP,31,FALSE),"")</f>
        <v/>
      </c>
      <c r="AF180" s="239" t="str">
        <f>IFERROR(VLOOKUP(AF178,'P1'!$B:$AP,31,FALSE),"")</f>
        <v/>
      </c>
      <c r="AG180" s="239" t="str">
        <f>IFERROR(VLOOKUP(AG178,'P1'!$B:$AP,31,FALSE),"")</f>
        <v/>
      </c>
      <c r="AH180" s="239" t="str">
        <f>IFERROR(VLOOKUP(AH178,'P1'!$B:$AP,31,FALSE),"")</f>
        <v/>
      </c>
      <c r="AI180" s="239" t="str">
        <f>IFERROR(VLOOKUP(AI178,'P1'!$B:$AP,31,FALSE),"")</f>
        <v/>
      </c>
      <c r="AJ180" s="239" t="str">
        <f>IFERROR(VLOOKUP(AJ178,'P1'!$B:$AP,31,FALSE),"")</f>
        <v/>
      </c>
      <c r="AK180" s="239" t="str">
        <f>IFERROR(VLOOKUP(AK178,'P1'!$B:$AP,31,FALSE),"")</f>
        <v/>
      </c>
      <c r="AL180" s="239" t="str">
        <f>IFERROR(VLOOKUP(AL178,'P1'!$B:$AP,31,FALSE),"")</f>
        <v/>
      </c>
      <c r="AM180" s="239" t="str">
        <f>IFERROR(VLOOKUP(AM178,'P1'!$B:$AP,31,FALSE),"")</f>
        <v/>
      </c>
      <c r="AN180" s="589"/>
      <c r="AO180" s="565"/>
      <c r="AP180" s="594"/>
      <c r="AQ180" s="595"/>
      <c r="AR180" s="565"/>
      <c r="AU180" s="242"/>
      <c r="AV180" s="242"/>
      <c r="AX180" s="242"/>
      <c r="AY180" s="242"/>
    </row>
    <row r="181" spans="1:51" ht="12" customHeight="1">
      <c r="A181" s="566">
        <v>54</v>
      </c>
      <c r="B181" s="569"/>
      <c r="C181" s="572"/>
      <c r="D181" s="575" t="s">
        <v>243</v>
      </c>
      <c r="E181" s="578"/>
      <c r="F181" s="581"/>
      <c r="G181" s="582"/>
      <c r="H181" s="236" t="s">
        <v>368</v>
      </c>
      <c r="I181" s="483"/>
      <c r="J181" s="483"/>
      <c r="K181" s="483"/>
      <c r="L181" s="483"/>
      <c r="M181" s="483"/>
      <c r="N181" s="483"/>
      <c r="O181" s="483"/>
      <c r="P181" s="483"/>
      <c r="Q181" s="483"/>
      <c r="R181" s="483"/>
      <c r="S181" s="483"/>
      <c r="T181" s="483"/>
      <c r="U181" s="483"/>
      <c r="V181" s="483"/>
      <c r="W181" s="483"/>
      <c r="X181" s="483"/>
      <c r="Y181" s="483"/>
      <c r="Z181" s="483"/>
      <c r="AA181" s="483"/>
      <c r="AB181" s="483"/>
      <c r="AC181" s="483"/>
      <c r="AD181" s="483"/>
      <c r="AE181" s="483"/>
      <c r="AF181" s="483"/>
      <c r="AG181" s="483"/>
      <c r="AH181" s="483"/>
      <c r="AI181" s="483"/>
      <c r="AJ181" s="483"/>
      <c r="AK181" s="483"/>
      <c r="AL181" s="483"/>
      <c r="AM181" s="483"/>
      <c r="AN181" s="587">
        <f>+SUM(I182:AM183)</f>
        <v>0</v>
      </c>
      <c r="AO181" s="563">
        <f>IF($AN$4="４週",AN181/4,AN181/(DAY(EOMONTH($I$20,0))/7))</f>
        <v>0</v>
      </c>
      <c r="AP181" s="590"/>
      <c r="AQ181" s="591"/>
      <c r="AR181" s="563" t="str">
        <f>IF(AN170="４週",AU182,AV182)</f>
        <v/>
      </c>
      <c r="AU181" s="237" t="s">
        <v>369</v>
      </c>
      <c r="AV181" s="237" t="s">
        <v>370</v>
      </c>
      <c r="AX181" s="237" t="s">
        <v>371</v>
      </c>
      <c r="AY181" s="237" t="s">
        <v>372</v>
      </c>
    </row>
    <row r="182" spans="1:51" ht="12" customHeight="1">
      <c r="A182" s="567"/>
      <c r="B182" s="570"/>
      <c r="C182" s="573"/>
      <c r="D182" s="576"/>
      <c r="E182" s="579"/>
      <c r="F182" s="583"/>
      <c r="G182" s="584"/>
      <c r="H182" s="238" t="s">
        <v>373</v>
      </c>
      <c r="I182" s="239" t="str">
        <f>IFERROR(VLOOKUP(I181,'P1'!$B:$AP,41,FALSE),"")</f>
        <v/>
      </c>
      <c r="J182" s="239" t="str">
        <f>IFERROR(VLOOKUP(J181,'P1'!$B:$AP,41,FALSE),"")</f>
        <v/>
      </c>
      <c r="K182" s="239" t="str">
        <f>IFERROR(VLOOKUP(K181,'P1'!$B:$AP,41,FALSE),"")</f>
        <v/>
      </c>
      <c r="L182" s="239" t="str">
        <f>IFERROR(VLOOKUP(L181,'P1'!$B:$AP,41,FALSE),"")</f>
        <v/>
      </c>
      <c r="M182" s="239" t="str">
        <f>IFERROR(VLOOKUP(M181,'P1'!$B:$AP,41,FALSE),"")</f>
        <v/>
      </c>
      <c r="N182" s="239" t="str">
        <f>IFERROR(VLOOKUP(N181,'P1'!$B:$AP,41,FALSE),"")</f>
        <v/>
      </c>
      <c r="O182" s="239" t="str">
        <f>IFERROR(VLOOKUP(O181,'P1'!$B:$AP,41,FALSE),"")</f>
        <v/>
      </c>
      <c r="P182" s="239" t="str">
        <f>IFERROR(VLOOKUP(P181,'P1'!$B:$AP,41,FALSE),"")</f>
        <v/>
      </c>
      <c r="Q182" s="239" t="str">
        <f>IFERROR(VLOOKUP(Q181,'P1'!$B:$AP,41,FALSE),"")</f>
        <v/>
      </c>
      <c r="R182" s="239" t="str">
        <f>IFERROR(VLOOKUP(R181,'P1'!$B:$AP,41,FALSE),"")</f>
        <v/>
      </c>
      <c r="S182" s="239" t="str">
        <f>IFERROR(VLOOKUP(S181,'P1'!$B:$AP,41,FALSE),"")</f>
        <v/>
      </c>
      <c r="T182" s="239" t="str">
        <f>IFERROR(VLOOKUP(T181,'P1'!$B:$AP,41,FALSE),"")</f>
        <v/>
      </c>
      <c r="U182" s="239" t="str">
        <f>IFERROR(VLOOKUP(U181,'P1'!$B:$AP,41,FALSE),"")</f>
        <v/>
      </c>
      <c r="V182" s="239" t="str">
        <f>IFERROR(VLOOKUP(V181,'P1'!$B:$AP,41,FALSE),"")</f>
        <v/>
      </c>
      <c r="W182" s="239" t="str">
        <f>IFERROR(VLOOKUP(W181,'P1'!$B:$AP,41,FALSE),"")</f>
        <v/>
      </c>
      <c r="X182" s="239" t="str">
        <f>IFERROR(VLOOKUP(X181,'P1'!$B:$AP,41,FALSE),"")</f>
        <v/>
      </c>
      <c r="Y182" s="239" t="str">
        <f>IFERROR(VLOOKUP(Y181,'P1'!$B:$AP,41,FALSE),"")</f>
        <v/>
      </c>
      <c r="Z182" s="239" t="str">
        <f>IFERROR(VLOOKUP(Z181,'P1'!$B:$AP,41,FALSE),"")</f>
        <v/>
      </c>
      <c r="AA182" s="239" t="str">
        <f>IFERROR(VLOOKUP(AA181,'P1'!$B:$AP,41,FALSE),"")</f>
        <v/>
      </c>
      <c r="AB182" s="239" t="str">
        <f>IFERROR(VLOOKUP(AB181,'P1'!$B:$AP,41,FALSE),"")</f>
        <v/>
      </c>
      <c r="AC182" s="239" t="str">
        <f>IFERROR(VLOOKUP(AC181,'P1'!$B:$AP,41,FALSE),"")</f>
        <v/>
      </c>
      <c r="AD182" s="239" t="str">
        <f>IFERROR(VLOOKUP(AD181,'P1'!$B:$AP,41,FALSE),"")</f>
        <v/>
      </c>
      <c r="AE182" s="239" t="str">
        <f>IFERROR(VLOOKUP(AE181,'P1'!$B:$AP,41,FALSE),"")</f>
        <v/>
      </c>
      <c r="AF182" s="239" t="str">
        <f>IFERROR(VLOOKUP(AF181,'P1'!$B:$AP,41,FALSE),"")</f>
        <v/>
      </c>
      <c r="AG182" s="239" t="str">
        <f>IFERROR(VLOOKUP(AG181,'P1'!$B:$AP,41,FALSE),"")</f>
        <v/>
      </c>
      <c r="AH182" s="239" t="str">
        <f>IFERROR(VLOOKUP(AH181,'P1'!$B:$AP,41,FALSE),"")</f>
        <v/>
      </c>
      <c r="AI182" s="239" t="str">
        <f>IFERROR(VLOOKUP(AI181,'P1'!$B:$AP,41,FALSE),"")</f>
        <v/>
      </c>
      <c r="AJ182" s="239" t="str">
        <f>IFERROR(VLOOKUP(AJ181,'P1'!$B:$AP,41,FALSE),"")</f>
        <v/>
      </c>
      <c r="AK182" s="239" t="str">
        <f>IFERROR(VLOOKUP(AK181,'P1'!$B:$AP,41,FALSE),"")</f>
        <v/>
      </c>
      <c r="AL182" s="239" t="str">
        <f>IFERROR(VLOOKUP(AL181,'P1'!$B:$AP,41,FALSE),"")</f>
        <v/>
      </c>
      <c r="AM182" s="239" t="str">
        <f>IFERROR(VLOOKUP(AM181,'P1'!$B:$AP,41,FALSE),"")</f>
        <v/>
      </c>
      <c r="AN182" s="588"/>
      <c r="AO182" s="564"/>
      <c r="AP182" s="592"/>
      <c r="AQ182" s="593"/>
      <c r="AR182" s="564"/>
      <c r="AU182" s="240" t="str">
        <f>IFERROR(IF($D181="□",ROUNDDOWN($AO181/$AK$7,1),ROUNDDOWN($AO181/$AK$9,1)),"")</f>
        <v/>
      </c>
      <c r="AV182" s="240" t="str">
        <f>IFERROR(IF($D181="□",ROUNDDOWN($AN181/$AO$7,1),ROUNDDOWN($AN181/$AO$9,1)),"")</f>
        <v/>
      </c>
      <c r="AX182" s="240" t="str">
        <f>IFERROR(IF($D181="□",(VLOOKUP(F181,'[8]ますた君 '!$C:$E,3,FALSE)/($AK$7*4)),(VLOOKUP(F181,'[8]ますた君 '!$C:$E,3,FALSE)/($AK$9*4))),"")</f>
        <v/>
      </c>
      <c r="AY182" s="240" t="str">
        <f>IFERROR(IF($D181="□",(VLOOKUP(F181,'[8]ますた君 '!$C:$E,3,FALSE)/$AO$7),(VLOOKUP(F181,'[8]ますた君 '!$C:$E,3,FALSE)/$AO$9)),"")</f>
        <v/>
      </c>
    </row>
    <row r="183" spans="1:51" ht="12" customHeight="1">
      <c r="A183" s="568"/>
      <c r="B183" s="571"/>
      <c r="C183" s="574"/>
      <c r="D183" s="577"/>
      <c r="E183" s="580"/>
      <c r="F183" s="585"/>
      <c r="G183" s="586"/>
      <c r="H183" s="241" t="s">
        <v>374</v>
      </c>
      <c r="I183" s="243" t="str">
        <f>IFERROR(VLOOKUP(I181,'P1'!$B:$AP,31,FALSE),"")</f>
        <v/>
      </c>
      <c r="J183" s="239" t="str">
        <f>IFERROR(VLOOKUP(J181,'P1'!$B:$AP,31,FALSE),"")</f>
        <v/>
      </c>
      <c r="K183" s="239" t="str">
        <f>IFERROR(VLOOKUP(K181,'P1'!$B:$AP,31,FALSE),"")</f>
        <v/>
      </c>
      <c r="L183" s="239" t="str">
        <f>IFERROR(VLOOKUP(L181,'P1'!$B:$AP,31,FALSE),"")</f>
        <v/>
      </c>
      <c r="M183" s="239" t="str">
        <f>IFERROR(VLOOKUP(M181,'P1'!$B:$AP,31,FALSE),"")</f>
        <v/>
      </c>
      <c r="N183" s="239" t="str">
        <f>IFERROR(VLOOKUP(N181,'P1'!$B:$AP,31,FALSE),"")</f>
        <v/>
      </c>
      <c r="O183" s="239" t="str">
        <f>IFERROR(VLOOKUP(O181,'P1'!$B:$AP,31,FALSE),"")</f>
        <v/>
      </c>
      <c r="P183" s="239" t="str">
        <f>IFERROR(VLOOKUP(P181,'P1'!$B:$AP,31,FALSE),"")</f>
        <v/>
      </c>
      <c r="Q183" s="239" t="str">
        <f>IFERROR(VLOOKUP(Q181,'P1'!$B:$AP,31,FALSE),"")</f>
        <v/>
      </c>
      <c r="R183" s="239" t="str">
        <f>IFERROR(VLOOKUP(R181,'P1'!$B:$AP,31,FALSE),"")</f>
        <v/>
      </c>
      <c r="S183" s="239" t="str">
        <f>IFERROR(VLOOKUP(S181,'P1'!$B:$AP,31,FALSE),"")</f>
        <v/>
      </c>
      <c r="T183" s="239" t="str">
        <f>IFERROR(VLOOKUP(T181,'P1'!$B:$AP,31,FALSE),"")</f>
        <v/>
      </c>
      <c r="U183" s="239" t="str">
        <f>IFERROR(VLOOKUP(U181,'P1'!$B:$AP,31,FALSE),"")</f>
        <v/>
      </c>
      <c r="V183" s="239" t="str">
        <f>IFERROR(VLOOKUP(V181,'P1'!$B:$AP,31,FALSE),"")</f>
        <v/>
      </c>
      <c r="W183" s="239" t="str">
        <f>IFERROR(VLOOKUP(W181,'P1'!$B:$AP,31,FALSE),"")</f>
        <v/>
      </c>
      <c r="X183" s="239" t="str">
        <f>IFERROR(VLOOKUP(X181,'P1'!$B:$AP,31,FALSE),"")</f>
        <v/>
      </c>
      <c r="Y183" s="239" t="str">
        <f>IFERROR(VLOOKUP(Y181,'P1'!$B:$AP,31,FALSE),"")</f>
        <v/>
      </c>
      <c r="Z183" s="239" t="str">
        <f>IFERROR(VLOOKUP(Z181,'P1'!$B:$AP,31,FALSE),"")</f>
        <v/>
      </c>
      <c r="AA183" s="239" t="str">
        <f>IFERROR(VLOOKUP(AA181,'P1'!$B:$AP,31,FALSE),"")</f>
        <v/>
      </c>
      <c r="AB183" s="239" t="str">
        <f>IFERROR(VLOOKUP(AB181,'P1'!$B:$AP,31,FALSE),"")</f>
        <v/>
      </c>
      <c r="AC183" s="239" t="str">
        <f>IFERROR(VLOOKUP(AC181,'P1'!$B:$AP,31,FALSE),"")</f>
        <v/>
      </c>
      <c r="AD183" s="239" t="str">
        <f>IFERROR(VLOOKUP(AD181,'P1'!$B:$AP,31,FALSE),"")</f>
        <v/>
      </c>
      <c r="AE183" s="239" t="str">
        <f>IFERROR(VLOOKUP(AE181,'P1'!$B:$AP,31,FALSE),"")</f>
        <v/>
      </c>
      <c r="AF183" s="239" t="str">
        <f>IFERROR(VLOOKUP(AF181,'P1'!$B:$AP,31,FALSE),"")</f>
        <v/>
      </c>
      <c r="AG183" s="239" t="str">
        <f>IFERROR(VLOOKUP(AG181,'P1'!$B:$AP,31,FALSE),"")</f>
        <v/>
      </c>
      <c r="AH183" s="239" t="str">
        <f>IFERROR(VLOOKUP(AH181,'P1'!$B:$AP,31,FALSE),"")</f>
        <v/>
      </c>
      <c r="AI183" s="239" t="str">
        <f>IFERROR(VLOOKUP(AI181,'P1'!$B:$AP,31,FALSE),"")</f>
        <v/>
      </c>
      <c r="AJ183" s="239" t="str">
        <f>IFERROR(VLOOKUP(AJ181,'P1'!$B:$AP,31,FALSE),"")</f>
        <v/>
      </c>
      <c r="AK183" s="239" t="str">
        <f>IFERROR(VLOOKUP(AK181,'P1'!$B:$AP,31,FALSE),"")</f>
        <v/>
      </c>
      <c r="AL183" s="239" t="str">
        <f>IFERROR(VLOOKUP(AL181,'P1'!$B:$AP,31,FALSE),"")</f>
        <v/>
      </c>
      <c r="AM183" s="239" t="str">
        <f>IFERROR(VLOOKUP(AM181,'P1'!$B:$AP,31,FALSE),"")</f>
        <v/>
      </c>
      <c r="AN183" s="589"/>
      <c r="AO183" s="565"/>
      <c r="AP183" s="594"/>
      <c r="AQ183" s="595"/>
      <c r="AR183" s="565"/>
      <c r="AU183" s="242"/>
      <c r="AV183" s="242"/>
      <c r="AX183" s="242"/>
      <c r="AY183" s="242"/>
    </row>
    <row r="184" spans="1:51" ht="12" customHeight="1">
      <c r="A184" s="566">
        <v>55</v>
      </c>
      <c r="B184" s="569"/>
      <c r="C184" s="572"/>
      <c r="D184" s="575" t="s">
        <v>243</v>
      </c>
      <c r="E184" s="578"/>
      <c r="F184" s="581"/>
      <c r="G184" s="582"/>
      <c r="H184" s="236" t="s">
        <v>368</v>
      </c>
      <c r="I184" s="483"/>
      <c r="J184" s="483"/>
      <c r="K184" s="483"/>
      <c r="L184" s="483"/>
      <c r="M184" s="483"/>
      <c r="N184" s="483"/>
      <c r="O184" s="483"/>
      <c r="P184" s="483"/>
      <c r="Q184" s="483"/>
      <c r="R184" s="483"/>
      <c r="S184" s="483"/>
      <c r="T184" s="483"/>
      <c r="U184" s="483"/>
      <c r="V184" s="483"/>
      <c r="W184" s="483"/>
      <c r="X184" s="483"/>
      <c r="Y184" s="483"/>
      <c r="Z184" s="483"/>
      <c r="AA184" s="483"/>
      <c r="AB184" s="483"/>
      <c r="AC184" s="483"/>
      <c r="AD184" s="483"/>
      <c r="AE184" s="483"/>
      <c r="AF184" s="483"/>
      <c r="AG184" s="483"/>
      <c r="AH184" s="483"/>
      <c r="AI184" s="483"/>
      <c r="AJ184" s="483"/>
      <c r="AK184" s="483"/>
      <c r="AL184" s="483"/>
      <c r="AM184" s="483"/>
      <c r="AN184" s="587">
        <f>+SUM(I185:AM186)</f>
        <v>0</v>
      </c>
      <c r="AO184" s="563">
        <f>IF($AN$4="４週",AN184/4,AN184/(DAY(EOMONTH($I$20,0))/7))</f>
        <v>0</v>
      </c>
      <c r="AP184" s="590"/>
      <c r="AQ184" s="591"/>
      <c r="AR184" s="563" t="str">
        <f>IF(AN173="４週",AU185,AV185)</f>
        <v/>
      </c>
      <c r="AU184" s="237" t="s">
        <v>369</v>
      </c>
      <c r="AV184" s="237" t="s">
        <v>370</v>
      </c>
      <c r="AX184" s="237" t="s">
        <v>371</v>
      </c>
      <c r="AY184" s="237" t="s">
        <v>372</v>
      </c>
    </row>
    <row r="185" spans="1:51" ht="12" customHeight="1">
      <c r="A185" s="567"/>
      <c r="B185" s="570"/>
      <c r="C185" s="573"/>
      <c r="D185" s="576"/>
      <c r="E185" s="579"/>
      <c r="F185" s="583"/>
      <c r="G185" s="584"/>
      <c r="H185" s="238" t="s">
        <v>373</v>
      </c>
      <c r="I185" s="239" t="str">
        <f>IFERROR(VLOOKUP(I184,'P1'!$B:$AP,41,FALSE),"")</f>
        <v/>
      </c>
      <c r="J185" s="239" t="str">
        <f>IFERROR(VLOOKUP(J184,'P1'!$B:$AP,41,FALSE),"")</f>
        <v/>
      </c>
      <c r="K185" s="239" t="str">
        <f>IFERROR(VLOOKUP(K184,'P1'!$B:$AP,41,FALSE),"")</f>
        <v/>
      </c>
      <c r="L185" s="239" t="str">
        <f>IFERROR(VLOOKUP(L184,'P1'!$B:$AP,41,FALSE),"")</f>
        <v/>
      </c>
      <c r="M185" s="239" t="str">
        <f>IFERROR(VLOOKUP(M184,'P1'!$B:$AP,41,FALSE),"")</f>
        <v/>
      </c>
      <c r="N185" s="239" t="str">
        <f>IFERROR(VLOOKUP(N184,'P1'!$B:$AP,41,FALSE),"")</f>
        <v/>
      </c>
      <c r="O185" s="239" t="str">
        <f>IFERROR(VLOOKUP(O184,'P1'!$B:$AP,41,FALSE),"")</f>
        <v/>
      </c>
      <c r="P185" s="239" t="str">
        <f>IFERROR(VLOOKUP(P184,'P1'!$B:$AP,41,FALSE),"")</f>
        <v/>
      </c>
      <c r="Q185" s="239" t="str">
        <f>IFERROR(VLOOKUP(Q184,'P1'!$B:$AP,41,FALSE),"")</f>
        <v/>
      </c>
      <c r="R185" s="239" t="str">
        <f>IFERROR(VLOOKUP(R184,'P1'!$B:$AP,41,FALSE),"")</f>
        <v/>
      </c>
      <c r="S185" s="239" t="str">
        <f>IFERROR(VLOOKUP(S184,'P1'!$B:$AP,41,FALSE),"")</f>
        <v/>
      </c>
      <c r="T185" s="239" t="str">
        <f>IFERROR(VLOOKUP(T184,'P1'!$B:$AP,41,FALSE),"")</f>
        <v/>
      </c>
      <c r="U185" s="239" t="str">
        <f>IFERROR(VLOOKUP(U184,'P1'!$B:$AP,41,FALSE),"")</f>
        <v/>
      </c>
      <c r="V185" s="239" t="str">
        <f>IFERROR(VLOOKUP(V184,'P1'!$B:$AP,41,FALSE),"")</f>
        <v/>
      </c>
      <c r="W185" s="239" t="str">
        <f>IFERROR(VLOOKUP(W184,'P1'!$B:$AP,41,FALSE),"")</f>
        <v/>
      </c>
      <c r="X185" s="239" t="str">
        <f>IFERROR(VLOOKUP(X184,'P1'!$B:$AP,41,FALSE),"")</f>
        <v/>
      </c>
      <c r="Y185" s="239" t="str">
        <f>IFERROR(VLOOKUP(Y184,'P1'!$B:$AP,41,FALSE),"")</f>
        <v/>
      </c>
      <c r="Z185" s="239" t="str">
        <f>IFERROR(VLOOKUP(Z184,'P1'!$B:$AP,41,FALSE),"")</f>
        <v/>
      </c>
      <c r="AA185" s="239" t="str">
        <f>IFERROR(VLOOKUP(AA184,'P1'!$B:$AP,41,FALSE),"")</f>
        <v/>
      </c>
      <c r="AB185" s="239" t="str">
        <f>IFERROR(VLOOKUP(AB184,'P1'!$B:$AP,41,FALSE),"")</f>
        <v/>
      </c>
      <c r="AC185" s="239" t="str">
        <f>IFERROR(VLOOKUP(AC184,'P1'!$B:$AP,41,FALSE),"")</f>
        <v/>
      </c>
      <c r="AD185" s="239" t="str">
        <f>IFERROR(VLOOKUP(AD184,'P1'!$B:$AP,41,FALSE),"")</f>
        <v/>
      </c>
      <c r="AE185" s="239" t="str">
        <f>IFERROR(VLOOKUP(AE184,'P1'!$B:$AP,41,FALSE),"")</f>
        <v/>
      </c>
      <c r="AF185" s="239" t="str">
        <f>IFERROR(VLOOKUP(AF184,'P1'!$B:$AP,41,FALSE),"")</f>
        <v/>
      </c>
      <c r="AG185" s="239" t="str">
        <f>IFERROR(VLOOKUP(AG184,'P1'!$B:$AP,41,FALSE),"")</f>
        <v/>
      </c>
      <c r="AH185" s="239" t="str">
        <f>IFERROR(VLOOKUP(AH184,'P1'!$B:$AP,41,FALSE),"")</f>
        <v/>
      </c>
      <c r="AI185" s="239" t="str">
        <f>IFERROR(VLOOKUP(AI184,'P1'!$B:$AP,41,FALSE),"")</f>
        <v/>
      </c>
      <c r="AJ185" s="239" t="str">
        <f>IFERROR(VLOOKUP(AJ184,'P1'!$B:$AP,41,FALSE),"")</f>
        <v/>
      </c>
      <c r="AK185" s="239" t="str">
        <f>IFERROR(VLOOKUP(AK184,'P1'!$B:$AP,41,FALSE),"")</f>
        <v/>
      </c>
      <c r="AL185" s="239" t="str">
        <f>IFERROR(VLOOKUP(AL184,'P1'!$B:$AP,41,FALSE),"")</f>
        <v/>
      </c>
      <c r="AM185" s="239" t="str">
        <f>IFERROR(VLOOKUP(AM184,'P1'!$B:$AP,41,FALSE),"")</f>
        <v/>
      </c>
      <c r="AN185" s="588"/>
      <c r="AO185" s="564"/>
      <c r="AP185" s="592"/>
      <c r="AQ185" s="593"/>
      <c r="AR185" s="564"/>
      <c r="AU185" s="240" t="str">
        <f>IFERROR(IF($D184="□",ROUNDDOWN($AO184/$AK$7,1),ROUNDDOWN($AO184/$AK$9,1)),"")</f>
        <v/>
      </c>
      <c r="AV185" s="240" t="str">
        <f>IFERROR(IF($D184="□",ROUNDDOWN($AN184/$AO$7,1),ROUNDDOWN($AN184/$AO$9,1)),"")</f>
        <v/>
      </c>
      <c r="AX185" s="240" t="str">
        <f>IFERROR(IF($D184="□",(VLOOKUP(F184,'[8]ますた君 '!$C:$E,3,FALSE)/($AK$7*4)),(VLOOKUP(F184,'[8]ますた君 '!$C:$E,3,FALSE)/($AK$9*4))),"")</f>
        <v/>
      </c>
      <c r="AY185" s="240" t="str">
        <f>IFERROR(IF($D184="□",(VLOOKUP(F184,'[8]ますた君 '!$C:$E,3,FALSE)/$AO$7),(VLOOKUP(F184,'[8]ますた君 '!$C:$E,3,FALSE)/$AO$9)),"")</f>
        <v/>
      </c>
    </row>
    <row r="186" spans="1:51" ht="12" customHeight="1">
      <c r="A186" s="568"/>
      <c r="B186" s="571"/>
      <c r="C186" s="574"/>
      <c r="D186" s="577"/>
      <c r="E186" s="580"/>
      <c r="F186" s="585"/>
      <c r="G186" s="586"/>
      <c r="H186" s="241" t="s">
        <v>374</v>
      </c>
      <c r="I186" s="239" t="str">
        <f>IFERROR(VLOOKUP(I184,'P1'!$B:$AP,31,FALSE),"")</f>
        <v/>
      </c>
      <c r="J186" s="239" t="str">
        <f>IFERROR(VLOOKUP(J184,'P1'!$B:$AP,31,FALSE),"")</f>
        <v/>
      </c>
      <c r="K186" s="239" t="str">
        <f>IFERROR(VLOOKUP(K184,'P1'!$B:$AP,31,FALSE),"")</f>
        <v/>
      </c>
      <c r="L186" s="239" t="str">
        <f>IFERROR(VLOOKUP(L184,'P1'!$B:$AP,31,FALSE),"")</f>
        <v/>
      </c>
      <c r="M186" s="239" t="str">
        <f>IFERROR(VLOOKUP(M184,'P1'!$B:$AP,31,FALSE),"")</f>
        <v/>
      </c>
      <c r="N186" s="239" t="str">
        <f>IFERROR(VLOOKUP(N184,'P1'!$B:$AP,31,FALSE),"")</f>
        <v/>
      </c>
      <c r="O186" s="239" t="str">
        <f>IFERROR(VLOOKUP(O184,'P1'!$B:$AP,31,FALSE),"")</f>
        <v/>
      </c>
      <c r="P186" s="239" t="str">
        <f>IFERROR(VLOOKUP(P184,'P1'!$B:$AP,31,FALSE),"")</f>
        <v/>
      </c>
      <c r="Q186" s="239" t="str">
        <f>IFERROR(VLOOKUP(Q184,'P1'!$B:$AP,31,FALSE),"")</f>
        <v/>
      </c>
      <c r="R186" s="239" t="str">
        <f>IFERROR(VLOOKUP(R184,'P1'!$B:$AP,31,FALSE),"")</f>
        <v/>
      </c>
      <c r="S186" s="239" t="str">
        <f>IFERROR(VLOOKUP(S184,'P1'!$B:$AP,31,FALSE),"")</f>
        <v/>
      </c>
      <c r="T186" s="239" t="str">
        <f>IFERROR(VLOOKUP(T184,'P1'!$B:$AP,31,FALSE),"")</f>
        <v/>
      </c>
      <c r="U186" s="239" t="str">
        <f>IFERROR(VLOOKUP(U184,'P1'!$B:$AP,31,FALSE),"")</f>
        <v/>
      </c>
      <c r="V186" s="239" t="str">
        <f>IFERROR(VLOOKUP(V184,'P1'!$B:$AP,31,FALSE),"")</f>
        <v/>
      </c>
      <c r="W186" s="239" t="str">
        <f>IFERROR(VLOOKUP(W184,'P1'!$B:$AP,31,FALSE),"")</f>
        <v/>
      </c>
      <c r="X186" s="239" t="str">
        <f>IFERROR(VLOOKUP(X184,'P1'!$B:$AP,31,FALSE),"")</f>
        <v/>
      </c>
      <c r="Y186" s="239" t="str">
        <f>IFERROR(VLOOKUP(Y184,'P1'!$B:$AP,31,FALSE),"")</f>
        <v/>
      </c>
      <c r="Z186" s="239" t="str">
        <f>IFERROR(VLOOKUP(Z184,'P1'!$B:$AP,31,FALSE),"")</f>
        <v/>
      </c>
      <c r="AA186" s="239" t="str">
        <f>IFERROR(VLOOKUP(AA184,'P1'!$B:$AP,31,FALSE),"")</f>
        <v/>
      </c>
      <c r="AB186" s="239" t="str">
        <f>IFERROR(VLOOKUP(AB184,'P1'!$B:$AP,31,FALSE),"")</f>
        <v/>
      </c>
      <c r="AC186" s="239" t="str">
        <f>IFERROR(VLOOKUP(AC184,'P1'!$B:$AP,31,FALSE),"")</f>
        <v/>
      </c>
      <c r="AD186" s="239" t="str">
        <f>IFERROR(VLOOKUP(AD184,'P1'!$B:$AP,31,FALSE),"")</f>
        <v/>
      </c>
      <c r="AE186" s="239" t="str">
        <f>IFERROR(VLOOKUP(AE184,'P1'!$B:$AP,31,FALSE),"")</f>
        <v/>
      </c>
      <c r="AF186" s="239" t="str">
        <f>IFERROR(VLOOKUP(AF184,'P1'!$B:$AP,31,FALSE),"")</f>
        <v/>
      </c>
      <c r="AG186" s="239" t="str">
        <f>IFERROR(VLOOKUP(AG184,'P1'!$B:$AP,31,FALSE),"")</f>
        <v/>
      </c>
      <c r="AH186" s="239" t="str">
        <f>IFERROR(VLOOKUP(AH184,'P1'!$B:$AP,31,FALSE),"")</f>
        <v/>
      </c>
      <c r="AI186" s="239" t="str">
        <f>IFERROR(VLOOKUP(AI184,'P1'!$B:$AP,31,FALSE),"")</f>
        <v/>
      </c>
      <c r="AJ186" s="239" t="str">
        <f>IFERROR(VLOOKUP(AJ184,'P1'!$B:$AP,31,FALSE),"")</f>
        <v/>
      </c>
      <c r="AK186" s="239" t="str">
        <f>IFERROR(VLOOKUP(AK184,'P1'!$B:$AP,31,FALSE),"")</f>
        <v/>
      </c>
      <c r="AL186" s="239" t="str">
        <f>IFERROR(VLOOKUP(AL184,'P1'!$B:$AP,31,FALSE),"")</f>
        <v/>
      </c>
      <c r="AM186" s="239" t="str">
        <f>IFERROR(VLOOKUP(AM184,'P1'!$B:$AP,31,FALSE),"")</f>
        <v/>
      </c>
      <c r="AN186" s="589"/>
      <c r="AO186" s="565"/>
      <c r="AP186" s="594"/>
      <c r="AQ186" s="595"/>
      <c r="AR186" s="565"/>
      <c r="AU186" s="242"/>
      <c r="AV186" s="242"/>
      <c r="AX186" s="242"/>
      <c r="AY186" s="242"/>
    </row>
    <row r="187" spans="1:51" ht="12" customHeight="1">
      <c r="A187" s="566">
        <v>56</v>
      </c>
      <c r="B187" s="569"/>
      <c r="C187" s="572"/>
      <c r="D187" s="575" t="s">
        <v>243</v>
      </c>
      <c r="E187" s="578"/>
      <c r="F187" s="581"/>
      <c r="G187" s="582"/>
      <c r="H187" s="236" t="s">
        <v>368</v>
      </c>
      <c r="I187" s="483"/>
      <c r="J187" s="483"/>
      <c r="K187" s="483"/>
      <c r="L187" s="483"/>
      <c r="M187" s="483"/>
      <c r="N187" s="483"/>
      <c r="O187" s="483"/>
      <c r="P187" s="483"/>
      <c r="Q187" s="483"/>
      <c r="R187" s="483"/>
      <c r="S187" s="483"/>
      <c r="T187" s="483"/>
      <c r="U187" s="483"/>
      <c r="V187" s="483"/>
      <c r="W187" s="483"/>
      <c r="X187" s="483"/>
      <c r="Y187" s="483"/>
      <c r="Z187" s="483"/>
      <c r="AA187" s="483"/>
      <c r="AB187" s="483"/>
      <c r="AC187" s="483"/>
      <c r="AD187" s="483"/>
      <c r="AE187" s="483"/>
      <c r="AF187" s="483"/>
      <c r="AG187" s="483"/>
      <c r="AH187" s="483"/>
      <c r="AI187" s="483"/>
      <c r="AJ187" s="483"/>
      <c r="AK187" s="483"/>
      <c r="AL187" s="483"/>
      <c r="AM187" s="483"/>
      <c r="AN187" s="587">
        <f>+SUM(I188:AM189)</f>
        <v>0</v>
      </c>
      <c r="AO187" s="563">
        <f>IF($AN$4="４週",AN187/4,AN187/(DAY(EOMONTH($I$20,0))/7))</f>
        <v>0</v>
      </c>
      <c r="AP187" s="590"/>
      <c r="AQ187" s="591"/>
      <c r="AR187" s="563" t="str">
        <f>IF(AN176="４週",AU188,AV188)</f>
        <v/>
      </c>
      <c r="AU187" s="237" t="s">
        <v>369</v>
      </c>
      <c r="AV187" s="237" t="s">
        <v>370</v>
      </c>
      <c r="AX187" s="237" t="s">
        <v>371</v>
      </c>
      <c r="AY187" s="237" t="s">
        <v>372</v>
      </c>
    </row>
    <row r="188" spans="1:51" ht="12" customHeight="1">
      <c r="A188" s="567"/>
      <c r="B188" s="570"/>
      <c r="C188" s="573"/>
      <c r="D188" s="576"/>
      <c r="E188" s="579"/>
      <c r="F188" s="583"/>
      <c r="G188" s="584"/>
      <c r="H188" s="238" t="s">
        <v>373</v>
      </c>
      <c r="I188" s="239" t="str">
        <f>IFERROR(VLOOKUP(I187,'P1'!$B:$AP,41,FALSE),"")</f>
        <v/>
      </c>
      <c r="J188" s="239" t="str">
        <f>IFERROR(VLOOKUP(J187,'P1'!$B:$AP,41,FALSE),"")</f>
        <v/>
      </c>
      <c r="K188" s="239" t="str">
        <f>IFERROR(VLOOKUP(K187,'P1'!$B:$AP,41,FALSE),"")</f>
        <v/>
      </c>
      <c r="L188" s="239" t="str">
        <f>IFERROR(VLOOKUP(L187,'P1'!$B:$AP,41,FALSE),"")</f>
        <v/>
      </c>
      <c r="M188" s="239" t="str">
        <f>IFERROR(VLOOKUP(M187,'P1'!$B:$AP,41,FALSE),"")</f>
        <v/>
      </c>
      <c r="N188" s="239" t="str">
        <f>IFERROR(VLOOKUP(N187,'P1'!$B:$AP,41,FALSE),"")</f>
        <v/>
      </c>
      <c r="O188" s="239" t="str">
        <f>IFERROR(VLOOKUP(O187,'P1'!$B:$AP,41,FALSE),"")</f>
        <v/>
      </c>
      <c r="P188" s="239" t="str">
        <f>IFERROR(VLOOKUP(P187,'P1'!$B:$AP,41,FALSE),"")</f>
        <v/>
      </c>
      <c r="Q188" s="239" t="str">
        <f>IFERROR(VLOOKUP(Q187,'P1'!$B:$AP,41,FALSE),"")</f>
        <v/>
      </c>
      <c r="R188" s="239" t="str">
        <f>IFERROR(VLOOKUP(R187,'P1'!$B:$AP,41,FALSE),"")</f>
        <v/>
      </c>
      <c r="S188" s="239" t="str">
        <f>IFERROR(VLOOKUP(S187,'P1'!$B:$AP,41,FALSE),"")</f>
        <v/>
      </c>
      <c r="T188" s="239" t="str">
        <f>IFERROR(VLOOKUP(T187,'P1'!$B:$AP,41,FALSE),"")</f>
        <v/>
      </c>
      <c r="U188" s="239" t="str">
        <f>IFERROR(VLOOKUP(U187,'P1'!$B:$AP,41,FALSE),"")</f>
        <v/>
      </c>
      <c r="V188" s="239" t="str">
        <f>IFERROR(VLOOKUP(V187,'P1'!$B:$AP,41,FALSE),"")</f>
        <v/>
      </c>
      <c r="W188" s="239" t="str">
        <f>IFERROR(VLOOKUP(W187,'P1'!$B:$AP,41,FALSE),"")</f>
        <v/>
      </c>
      <c r="X188" s="239" t="str">
        <f>IFERROR(VLOOKUP(X187,'P1'!$B:$AP,41,FALSE),"")</f>
        <v/>
      </c>
      <c r="Y188" s="239" t="str">
        <f>IFERROR(VLOOKUP(Y187,'P1'!$B:$AP,41,FALSE),"")</f>
        <v/>
      </c>
      <c r="Z188" s="239" t="str">
        <f>IFERROR(VLOOKUP(Z187,'P1'!$B:$AP,41,FALSE),"")</f>
        <v/>
      </c>
      <c r="AA188" s="239" t="str">
        <f>IFERROR(VLOOKUP(AA187,'P1'!$B:$AP,41,FALSE),"")</f>
        <v/>
      </c>
      <c r="AB188" s="239" t="str">
        <f>IFERROR(VLOOKUP(AB187,'P1'!$B:$AP,41,FALSE),"")</f>
        <v/>
      </c>
      <c r="AC188" s="239" t="str">
        <f>IFERROR(VLOOKUP(AC187,'P1'!$B:$AP,41,FALSE),"")</f>
        <v/>
      </c>
      <c r="AD188" s="239" t="str">
        <f>IFERROR(VLOOKUP(AD187,'P1'!$B:$AP,41,FALSE),"")</f>
        <v/>
      </c>
      <c r="AE188" s="239" t="str">
        <f>IFERROR(VLOOKUP(AE187,'P1'!$B:$AP,41,FALSE),"")</f>
        <v/>
      </c>
      <c r="AF188" s="239" t="str">
        <f>IFERROR(VLOOKUP(AF187,'P1'!$B:$AP,41,FALSE),"")</f>
        <v/>
      </c>
      <c r="AG188" s="239" t="str">
        <f>IFERROR(VLOOKUP(AG187,'P1'!$B:$AP,41,FALSE),"")</f>
        <v/>
      </c>
      <c r="AH188" s="239" t="str">
        <f>IFERROR(VLOOKUP(AH187,'P1'!$B:$AP,41,FALSE),"")</f>
        <v/>
      </c>
      <c r="AI188" s="239" t="str">
        <f>IFERROR(VLOOKUP(AI187,'P1'!$B:$AP,41,FALSE),"")</f>
        <v/>
      </c>
      <c r="AJ188" s="239" t="str">
        <f>IFERROR(VLOOKUP(AJ187,'P1'!$B:$AP,41,FALSE),"")</f>
        <v/>
      </c>
      <c r="AK188" s="239" t="str">
        <f>IFERROR(VLOOKUP(AK187,'P1'!$B:$AP,41,FALSE),"")</f>
        <v/>
      </c>
      <c r="AL188" s="239" t="str">
        <f>IFERROR(VLOOKUP(AL187,'P1'!$B:$AP,41,FALSE),"")</f>
        <v/>
      </c>
      <c r="AM188" s="239" t="str">
        <f>IFERROR(VLOOKUP(AM187,'P1'!$B:$AP,41,FALSE),"")</f>
        <v/>
      </c>
      <c r="AN188" s="588"/>
      <c r="AO188" s="564"/>
      <c r="AP188" s="592"/>
      <c r="AQ188" s="593"/>
      <c r="AR188" s="564"/>
      <c r="AU188" s="240" t="str">
        <f>IFERROR(IF($D187="□",ROUNDDOWN($AO187/$AK$7,1),ROUNDDOWN($AO187/$AK$9,1)),"")</f>
        <v/>
      </c>
      <c r="AV188" s="240" t="str">
        <f>IFERROR(IF($D187="□",ROUNDDOWN($AN187/$AO$7,1),ROUNDDOWN($AN187/$AO$9,1)),"")</f>
        <v/>
      </c>
      <c r="AX188" s="240" t="str">
        <f>IFERROR(IF($D187="□",(VLOOKUP(F187,'[8]ますた君 '!$C:$E,3,FALSE)/($AK$7*4)),(VLOOKUP(F187,'[8]ますた君 '!$C:$E,3,FALSE)/($AK$9*4))),"")</f>
        <v/>
      </c>
      <c r="AY188" s="240" t="str">
        <f>IFERROR(IF($D187="□",(VLOOKUP(F187,'[8]ますた君 '!$C:$E,3,FALSE)/$AO$7),(VLOOKUP(F187,'[8]ますた君 '!$C:$E,3,FALSE)/$AO$9)),"")</f>
        <v/>
      </c>
    </row>
    <row r="189" spans="1:51" ht="12" customHeight="1">
      <c r="A189" s="568"/>
      <c r="B189" s="571"/>
      <c r="C189" s="574"/>
      <c r="D189" s="577"/>
      <c r="E189" s="580"/>
      <c r="F189" s="585"/>
      <c r="G189" s="586"/>
      <c r="H189" s="241" t="s">
        <v>374</v>
      </c>
      <c r="I189" s="239" t="str">
        <f>IFERROR(VLOOKUP(I187,'P1'!$B:$AP,31,FALSE),"")</f>
        <v/>
      </c>
      <c r="J189" s="239" t="str">
        <f>IFERROR(VLOOKUP(J187,'P1'!$B:$AP,31,FALSE),"")</f>
        <v/>
      </c>
      <c r="K189" s="239" t="str">
        <f>IFERROR(VLOOKUP(K187,'P1'!$B:$AP,31,FALSE),"")</f>
        <v/>
      </c>
      <c r="L189" s="239" t="str">
        <f>IFERROR(VLOOKUP(L187,'P1'!$B:$AP,31,FALSE),"")</f>
        <v/>
      </c>
      <c r="M189" s="239" t="str">
        <f>IFERROR(VLOOKUP(M187,'P1'!$B:$AP,31,FALSE),"")</f>
        <v/>
      </c>
      <c r="N189" s="239" t="str">
        <f>IFERROR(VLOOKUP(N187,'P1'!$B:$AP,31,FALSE),"")</f>
        <v/>
      </c>
      <c r="O189" s="239" t="str">
        <f>IFERROR(VLOOKUP(O187,'P1'!$B:$AP,31,FALSE),"")</f>
        <v/>
      </c>
      <c r="P189" s="239" t="str">
        <f>IFERROR(VLOOKUP(P187,'P1'!$B:$AP,31,FALSE),"")</f>
        <v/>
      </c>
      <c r="Q189" s="239" t="str">
        <f>IFERROR(VLOOKUP(Q187,'P1'!$B:$AP,31,FALSE),"")</f>
        <v/>
      </c>
      <c r="R189" s="239" t="str">
        <f>IFERROR(VLOOKUP(R187,'P1'!$B:$AP,31,FALSE),"")</f>
        <v/>
      </c>
      <c r="S189" s="239" t="str">
        <f>IFERROR(VLOOKUP(S187,'P1'!$B:$AP,31,FALSE),"")</f>
        <v/>
      </c>
      <c r="T189" s="239" t="str">
        <f>IFERROR(VLOOKUP(T187,'P1'!$B:$AP,31,FALSE),"")</f>
        <v/>
      </c>
      <c r="U189" s="239" t="str">
        <f>IFERROR(VLOOKUP(U187,'P1'!$B:$AP,31,FALSE),"")</f>
        <v/>
      </c>
      <c r="V189" s="239" t="str">
        <f>IFERROR(VLOOKUP(V187,'P1'!$B:$AP,31,FALSE),"")</f>
        <v/>
      </c>
      <c r="W189" s="239" t="str">
        <f>IFERROR(VLOOKUP(W187,'P1'!$B:$AP,31,FALSE),"")</f>
        <v/>
      </c>
      <c r="X189" s="239" t="str">
        <f>IFERROR(VLOOKUP(X187,'P1'!$B:$AP,31,FALSE),"")</f>
        <v/>
      </c>
      <c r="Y189" s="239" t="str">
        <f>IFERROR(VLOOKUP(Y187,'P1'!$B:$AP,31,FALSE),"")</f>
        <v/>
      </c>
      <c r="Z189" s="239" t="str">
        <f>IFERROR(VLOOKUP(Z187,'P1'!$B:$AP,31,FALSE),"")</f>
        <v/>
      </c>
      <c r="AA189" s="239" t="str">
        <f>IFERROR(VLOOKUP(AA187,'P1'!$B:$AP,31,FALSE),"")</f>
        <v/>
      </c>
      <c r="AB189" s="239" t="str">
        <f>IFERROR(VLOOKUP(AB187,'P1'!$B:$AP,31,FALSE),"")</f>
        <v/>
      </c>
      <c r="AC189" s="239" t="str">
        <f>IFERROR(VLOOKUP(AC187,'P1'!$B:$AP,31,FALSE),"")</f>
        <v/>
      </c>
      <c r="AD189" s="239" t="str">
        <f>IFERROR(VLOOKUP(AD187,'P1'!$B:$AP,31,FALSE),"")</f>
        <v/>
      </c>
      <c r="AE189" s="239" t="str">
        <f>IFERROR(VLOOKUP(AE187,'P1'!$B:$AP,31,FALSE),"")</f>
        <v/>
      </c>
      <c r="AF189" s="239" t="str">
        <f>IFERROR(VLOOKUP(AF187,'P1'!$B:$AP,31,FALSE),"")</f>
        <v/>
      </c>
      <c r="AG189" s="239" t="str">
        <f>IFERROR(VLOOKUP(AG187,'P1'!$B:$AP,31,FALSE),"")</f>
        <v/>
      </c>
      <c r="AH189" s="239" t="str">
        <f>IFERROR(VLOOKUP(AH187,'P1'!$B:$AP,31,FALSE),"")</f>
        <v/>
      </c>
      <c r="AI189" s="239" t="str">
        <f>IFERROR(VLOOKUP(AI187,'P1'!$B:$AP,31,FALSE),"")</f>
        <v/>
      </c>
      <c r="AJ189" s="239" t="str">
        <f>IFERROR(VLOOKUP(AJ187,'P1'!$B:$AP,31,FALSE),"")</f>
        <v/>
      </c>
      <c r="AK189" s="239" t="str">
        <f>IFERROR(VLOOKUP(AK187,'P1'!$B:$AP,31,FALSE),"")</f>
        <v/>
      </c>
      <c r="AL189" s="239" t="str">
        <f>IFERROR(VLOOKUP(AL187,'P1'!$B:$AP,31,FALSE),"")</f>
        <v/>
      </c>
      <c r="AM189" s="239" t="str">
        <f>IFERROR(VLOOKUP(AM187,'P1'!$B:$AP,31,FALSE),"")</f>
        <v/>
      </c>
      <c r="AN189" s="589"/>
      <c r="AO189" s="565"/>
      <c r="AP189" s="594"/>
      <c r="AQ189" s="595"/>
      <c r="AR189" s="565"/>
      <c r="AU189" s="242"/>
      <c r="AV189" s="242"/>
      <c r="AX189" s="242"/>
      <c r="AY189" s="242"/>
    </row>
    <row r="190" spans="1:51" ht="12" customHeight="1">
      <c r="A190" s="566">
        <v>57</v>
      </c>
      <c r="B190" s="569"/>
      <c r="C190" s="596"/>
      <c r="D190" s="575" t="s">
        <v>243</v>
      </c>
      <c r="E190" s="578"/>
      <c r="F190" s="581"/>
      <c r="G190" s="582"/>
      <c r="H190" s="236" t="s">
        <v>368</v>
      </c>
      <c r="I190" s="483"/>
      <c r="J190" s="483"/>
      <c r="K190" s="483"/>
      <c r="L190" s="483"/>
      <c r="M190" s="483"/>
      <c r="N190" s="483"/>
      <c r="O190" s="483"/>
      <c r="P190" s="483"/>
      <c r="Q190" s="483"/>
      <c r="R190" s="483"/>
      <c r="S190" s="483"/>
      <c r="T190" s="483"/>
      <c r="U190" s="483"/>
      <c r="V190" s="483"/>
      <c r="W190" s="483"/>
      <c r="X190" s="483"/>
      <c r="Y190" s="483"/>
      <c r="Z190" s="483"/>
      <c r="AA190" s="483"/>
      <c r="AB190" s="483"/>
      <c r="AC190" s="483"/>
      <c r="AD190" s="483"/>
      <c r="AE190" s="483"/>
      <c r="AF190" s="483"/>
      <c r="AG190" s="483"/>
      <c r="AH190" s="483"/>
      <c r="AI190" s="483"/>
      <c r="AJ190" s="483"/>
      <c r="AK190" s="483"/>
      <c r="AL190" s="483"/>
      <c r="AM190" s="483"/>
      <c r="AN190" s="587">
        <f>+SUM(I191:AM192)</f>
        <v>0</v>
      </c>
      <c r="AO190" s="563">
        <f>IF($AN$4="４週",AN190/4,AN190/(DAY(EOMONTH($I$20,0))/7))</f>
        <v>0</v>
      </c>
      <c r="AP190" s="590"/>
      <c r="AQ190" s="591"/>
      <c r="AR190" s="563" t="str">
        <f>IF(AN179="４週",AU191,AV191)</f>
        <v/>
      </c>
      <c r="AU190" s="237" t="s">
        <v>369</v>
      </c>
      <c r="AV190" s="237" t="s">
        <v>370</v>
      </c>
      <c r="AX190" s="237" t="s">
        <v>371</v>
      </c>
      <c r="AY190" s="237" t="s">
        <v>372</v>
      </c>
    </row>
    <row r="191" spans="1:51" ht="12" customHeight="1">
      <c r="A191" s="567"/>
      <c r="B191" s="570"/>
      <c r="C191" s="597"/>
      <c r="D191" s="576"/>
      <c r="E191" s="579"/>
      <c r="F191" s="583"/>
      <c r="G191" s="584"/>
      <c r="H191" s="238" t="s">
        <v>373</v>
      </c>
      <c r="I191" s="239" t="str">
        <f>IFERROR(VLOOKUP(I190,'P1'!$B:$AP,41,FALSE),"")</f>
        <v/>
      </c>
      <c r="J191" s="239" t="str">
        <f>IFERROR(VLOOKUP(J190,'P1'!$B:$AP,41,FALSE),"")</f>
        <v/>
      </c>
      <c r="K191" s="239" t="str">
        <f>IFERROR(VLOOKUP(K190,'P1'!$B:$AP,41,FALSE),"")</f>
        <v/>
      </c>
      <c r="L191" s="239" t="str">
        <f>IFERROR(VLOOKUP(L190,'P1'!$B:$AP,41,FALSE),"")</f>
        <v/>
      </c>
      <c r="M191" s="239" t="str">
        <f>IFERROR(VLOOKUP(M190,'P1'!$B:$AP,41,FALSE),"")</f>
        <v/>
      </c>
      <c r="N191" s="239" t="str">
        <f>IFERROR(VLOOKUP(N190,'P1'!$B:$AP,41,FALSE),"")</f>
        <v/>
      </c>
      <c r="O191" s="239" t="str">
        <f>IFERROR(VLOOKUP(O190,'P1'!$B:$AP,41,FALSE),"")</f>
        <v/>
      </c>
      <c r="P191" s="239" t="str">
        <f>IFERROR(VLOOKUP(P190,'P1'!$B:$AP,41,FALSE),"")</f>
        <v/>
      </c>
      <c r="Q191" s="239" t="str">
        <f>IFERROR(VLOOKUP(Q190,'P1'!$B:$AP,41,FALSE),"")</f>
        <v/>
      </c>
      <c r="R191" s="239" t="str">
        <f>IFERROR(VLOOKUP(R190,'P1'!$B:$AP,41,FALSE),"")</f>
        <v/>
      </c>
      <c r="S191" s="239" t="str">
        <f>IFERROR(VLOOKUP(S190,'P1'!$B:$AP,41,FALSE),"")</f>
        <v/>
      </c>
      <c r="T191" s="239" t="str">
        <f>IFERROR(VLOOKUP(T190,'P1'!$B:$AP,41,FALSE),"")</f>
        <v/>
      </c>
      <c r="U191" s="239" t="str">
        <f>IFERROR(VLOOKUP(U190,'P1'!$B:$AP,41,FALSE),"")</f>
        <v/>
      </c>
      <c r="V191" s="239" t="str">
        <f>IFERROR(VLOOKUP(V190,'P1'!$B:$AP,41,FALSE),"")</f>
        <v/>
      </c>
      <c r="W191" s="239" t="str">
        <f>IFERROR(VLOOKUP(W190,'P1'!$B:$AP,41,FALSE),"")</f>
        <v/>
      </c>
      <c r="X191" s="239" t="str">
        <f>IFERROR(VLOOKUP(X190,'P1'!$B:$AP,41,FALSE),"")</f>
        <v/>
      </c>
      <c r="Y191" s="239" t="str">
        <f>IFERROR(VLOOKUP(Y190,'P1'!$B:$AP,41,FALSE),"")</f>
        <v/>
      </c>
      <c r="Z191" s="239" t="str">
        <f>IFERROR(VLOOKUP(Z190,'P1'!$B:$AP,41,FALSE),"")</f>
        <v/>
      </c>
      <c r="AA191" s="239" t="str">
        <f>IFERROR(VLOOKUP(AA190,'P1'!$B:$AP,41,FALSE),"")</f>
        <v/>
      </c>
      <c r="AB191" s="239" t="str">
        <f>IFERROR(VLOOKUP(AB190,'P1'!$B:$AP,41,FALSE),"")</f>
        <v/>
      </c>
      <c r="AC191" s="239" t="str">
        <f>IFERROR(VLOOKUP(AC190,'P1'!$B:$AP,41,FALSE),"")</f>
        <v/>
      </c>
      <c r="AD191" s="239" t="str">
        <f>IFERROR(VLOOKUP(AD190,'P1'!$B:$AP,41,FALSE),"")</f>
        <v/>
      </c>
      <c r="AE191" s="239" t="str">
        <f>IFERROR(VLOOKUP(AE190,'P1'!$B:$AP,41,FALSE),"")</f>
        <v/>
      </c>
      <c r="AF191" s="239" t="str">
        <f>IFERROR(VLOOKUP(AF190,'P1'!$B:$AP,41,FALSE),"")</f>
        <v/>
      </c>
      <c r="AG191" s="239" t="str">
        <f>IFERROR(VLOOKUP(AG190,'P1'!$B:$AP,41,FALSE),"")</f>
        <v/>
      </c>
      <c r="AH191" s="239" t="str">
        <f>IFERROR(VLOOKUP(AH190,'P1'!$B:$AP,41,FALSE),"")</f>
        <v/>
      </c>
      <c r="AI191" s="239" t="str">
        <f>IFERROR(VLOOKUP(AI190,'P1'!$B:$AP,41,FALSE),"")</f>
        <v/>
      </c>
      <c r="AJ191" s="239" t="str">
        <f>IFERROR(VLOOKUP(AJ190,'P1'!$B:$AP,41,FALSE),"")</f>
        <v/>
      </c>
      <c r="AK191" s="239" t="str">
        <f>IFERROR(VLOOKUP(AK190,'P1'!$B:$AP,41,FALSE),"")</f>
        <v/>
      </c>
      <c r="AL191" s="239" t="str">
        <f>IFERROR(VLOOKUP(AL190,'P1'!$B:$AP,41,FALSE),"")</f>
        <v/>
      </c>
      <c r="AM191" s="239" t="str">
        <f>IFERROR(VLOOKUP(AM190,'P1'!$B:$AP,41,FALSE),"")</f>
        <v/>
      </c>
      <c r="AN191" s="588"/>
      <c r="AO191" s="564"/>
      <c r="AP191" s="592"/>
      <c r="AQ191" s="593"/>
      <c r="AR191" s="564"/>
      <c r="AU191" s="240" t="str">
        <f>IFERROR(IF($D190="□",ROUNDDOWN($AO190/$AK$7,1),ROUNDDOWN($AO190/$AK$9,1)),"")</f>
        <v/>
      </c>
      <c r="AV191" s="240" t="str">
        <f>IFERROR(IF($D190="□",ROUNDDOWN($AN190/$AO$7,1),ROUNDDOWN($AN190/$AO$9,1)),"")</f>
        <v/>
      </c>
      <c r="AX191" s="240" t="str">
        <f>IFERROR(IF($D190="□",(VLOOKUP(F190,'[8]ますた君 '!$C:$E,3,FALSE)/($AK$7*4)),(VLOOKUP(F190,'[8]ますた君 '!$C:$E,3,FALSE)/($AK$9*4))),"")</f>
        <v/>
      </c>
      <c r="AY191" s="240" t="str">
        <f>IFERROR(IF($D190="□",(VLOOKUP(F190,'[8]ますた君 '!$C:$E,3,FALSE)/$AO$7),(VLOOKUP(F190,'[8]ますた君 '!$C:$E,3,FALSE)/$AO$9)),"")</f>
        <v/>
      </c>
    </row>
    <row r="192" spans="1:51" ht="12" customHeight="1">
      <c r="A192" s="568"/>
      <c r="B192" s="571"/>
      <c r="C192" s="598"/>
      <c r="D192" s="577"/>
      <c r="E192" s="580"/>
      <c r="F192" s="585"/>
      <c r="G192" s="586"/>
      <c r="H192" s="241" t="s">
        <v>374</v>
      </c>
      <c r="I192" s="239" t="str">
        <f>IFERROR(VLOOKUP(I190,'P1'!$B:$AP,31,FALSE),"")</f>
        <v/>
      </c>
      <c r="J192" s="239" t="str">
        <f>IFERROR(VLOOKUP(J190,'P1'!$B:$AP,31,FALSE),"")</f>
        <v/>
      </c>
      <c r="K192" s="239" t="str">
        <f>IFERROR(VLOOKUP(K190,'P1'!$B:$AP,31,FALSE),"")</f>
        <v/>
      </c>
      <c r="L192" s="239" t="str">
        <f>IFERROR(VLOOKUP(L190,'P1'!$B:$AP,31,FALSE),"")</f>
        <v/>
      </c>
      <c r="M192" s="239" t="str">
        <f>IFERROR(VLOOKUP(M190,'P1'!$B:$AP,31,FALSE),"")</f>
        <v/>
      </c>
      <c r="N192" s="239" t="str">
        <f>IFERROR(VLOOKUP(N190,'P1'!$B:$AP,31,FALSE),"")</f>
        <v/>
      </c>
      <c r="O192" s="239" t="str">
        <f>IFERROR(VLOOKUP(O190,'P1'!$B:$AP,31,FALSE),"")</f>
        <v/>
      </c>
      <c r="P192" s="239" t="str">
        <f>IFERROR(VLOOKUP(P190,'P1'!$B:$AP,31,FALSE),"")</f>
        <v/>
      </c>
      <c r="Q192" s="239" t="str">
        <f>IFERROR(VLOOKUP(Q190,'P1'!$B:$AP,31,FALSE),"")</f>
        <v/>
      </c>
      <c r="R192" s="239" t="str">
        <f>IFERROR(VLOOKUP(R190,'P1'!$B:$AP,31,FALSE),"")</f>
        <v/>
      </c>
      <c r="S192" s="239" t="str">
        <f>IFERROR(VLOOKUP(S190,'P1'!$B:$AP,31,FALSE),"")</f>
        <v/>
      </c>
      <c r="T192" s="239" t="str">
        <f>IFERROR(VLOOKUP(T190,'P1'!$B:$AP,31,FALSE),"")</f>
        <v/>
      </c>
      <c r="U192" s="239" t="str">
        <f>IFERROR(VLOOKUP(U190,'P1'!$B:$AP,31,FALSE),"")</f>
        <v/>
      </c>
      <c r="V192" s="239" t="str">
        <f>IFERROR(VLOOKUP(V190,'P1'!$B:$AP,31,FALSE),"")</f>
        <v/>
      </c>
      <c r="W192" s="239" t="str">
        <f>IFERROR(VLOOKUP(W190,'P1'!$B:$AP,31,FALSE),"")</f>
        <v/>
      </c>
      <c r="X192" s="239" t="str">
        <f>IFERROR(VLOOKUP(X190,'P1'!$B:$AP,31,FALSE),"")</f>
        <v/>
      </c>
      <c r="Y192" s="239" t="str">
        <f>IFERROR(VLOOKUP(Y190,'P1'!$B:$AP,31,FALSE),"")</f>
        <v/>
      </c>
      <c r="Z192" s="239" t="str">
        <f>IFERROR(VLOOKUP(Z190,'P1'!$B:$AP,31,FALSE),"")</f>
        <v/>
      </c>
      <c r="AA192" s="239" t="str">
        <f>IFERROR(VLOOKUP(AA190,'P1'!$B:$AP,31,FALSE),"")</f>
        <v/>
      </c>
      <c r="AB192" s="239" t="str">
        <f>IFERROR(VLOOKUP(AB190,'P1'!$B:$AP,31,FALSE),"")</f>
        <v/>
      </c>
      <c r="AC192" s="239" t="str">
        <f>IFERROR(VLOOKUP(AC190,'P1'!$B:$AP,31,FALSE),"")</f>
        <v/>
      </c>
      <c r="AD192" s="239" t="str">
        <f>IFERROR(VLOOKUP(AD190,'P1'!$B:$AP,31,FALSE),"")</f>
        <v/>
      </c>
      <c r="AE192" s="239" t="str">
        <f>IFERROR(VLOOKUP(AE190,'P1'!$B:$AP,31,FALSE),"")</f>
        <v/>
      </c>
      <c r="AF192" s="239" t="str">
        <f>IFERROR(VLOOKUP(AF190,'P1'!$B:$AP,31,FALSE),"")</f>
        <v/>
      </c>
      <c r="AG192" s="239" t="str">
        <f>IFERROR(VLOOKUP(AG190,'P1'!$B:$AP,31,FALSE),"")</f>
        <v/>
      </c>
      <c r="AH192" s="239" t="str">
        <f>IFERROR(VLOOKUP(AH190,'P1'!$B:$AP,31,FALSE),"")</f>
        <v/>
      </c>
      <c r="AI192" s="239" t="str">
        <f>IFERROR(VLOOKUP(AI190,'P1'!$B:$AP,31,FALSE),"")</f>
        <v/>
      </c>
      <c r="AJ192" s="239" t="str">
        <f>IFERROR(VLOOKUP(AJ190,'P1'!$B:$AP,31,FALSE),"")</f>
        <v/>
      </c>
      <c r="AK192" s="239" t="str">
        <f>IFERROR(VLOOKUP(AK190,'P1'!$B:$AP,31,FALSE),"")</f>
        <v/>
      </c>
      <c r="AL192" s="239" t="str">
        <f>IFERROR(VLOOKUP(AL190,'P1'!$B:$AP,31,FALSE),"")</f>
        <v/>
      </c>
      <c r="AM192" s="239" t="str">
        <f>IFERROR(VLOOKUP(AM190,'P1'!$B:$AP,31,FALSE),"")</f>
        <v/>
      </c>
      <c r="AN192" s="589"/>
      <c r="AO192" s="565"/>
      <c r="AP192" s="594"/>
      <c r="AQ192" s="595"/>
      <c r="AR192" s="565"/>
      <c r="AU192" s="242"/>
      <c r="AV192" s="242"/>
      <c r="AX192" s="242"/>
      <c r="AY192" s="242"/>
    </row>
    <row r="193" spans="1:51" ht="12" customHeight="1">
      <c r="A193" s="566">
        <v>58</v>
      </c>
      <c r="B193" s="569"/>
      <c r="C193" s="572"/>
      <c r="D193" s="575" t="s">
        <v>243</v>
      </c>
      <c r="E193" s="578"/>
      <c r="F193" s="581"/>
      <c r="G193" s="582"/>
      <c r="H193" s="236" t="s">
        <v>368</v>
      </c>
      <c r="I193" s="483"/>
      <c r="J193" s="483"/>
      <c r="K193" s="483"/>
      <c r="L193" s="483"/>
      <c r="M193" s="483"/>
      <c r="N193" s="483"/>
      <c r="O193" s="483"/>
      <c r="P193" s="483"/>
      <c r="Q193" s="483"/>
      <c r="R193" s="483"/>
      <c r="S193" s="483"/>
      <c r="T193" s="483"/>
      <c r="U193" s="483"/>
      <c r="V193" s="483"/>
      <c r="W193" s="483"/>
      <c r="X193" s="483"/>
      <c r="Y193" s="483"/>
      <c r="Z193" s="483"/>
      <c r="AA193" s="483"/>
      <c r="AB193" s="483"/>
      <c r="AC193" s="483"/>
      <c r="AD193" s="483"/>
      <c r="AE193" s="483"/>
      <c r="AF193" s="483"/>
      <c r="AG193" s="483"/>
      <c r="AH193" s="483"/>
      <c r="AI193" s="483"/>
      <c r="AJ193" s="483"/>
      <c r="AK193" s="483"/>
      <c r="AL193" s="483"/>
      <c r="AM193" s="483"/>
      <c r="AN193" s="587">
        <f>+SUM(I194:AM195)</f>
        <v>0</v>
      </c>
      <c r="AO193" s="563">
        <f>IF($AN$4="４週",AN193/4,AN193/(DAY(EOMONTH($I$20,0))/7))</f>
        <v>0</v>
      </c>
      <c r="AP193" s="590"/>
      <c r="AQ193" s="591"/>
      <c r="AR193" s="563" t="str">
        <f>IF(AN182="４週",AU194,AV194)</f>
        <v/>
      </c>
      <c r="AU193" s="237" t="s">
        <v>369</v>
      </c>
      <c r="AV193" s="237" t="s">
        <v>370</v>
      </c>
      <c r="AX193" s="237" t="s">
        <v>371</v>
      </c>
      <c r="AY193" s="237" t="s">
        <v>372</v>
      </c>
    </row>
    <row r="194" spans="1:51" ht="12" customHeight="1">
      <c r="A194" s="567"/>
      <c r="B194" s="570"/>
      <c r="C194" s="573"/>
      <c r="D194" s="576"/>
      <c r="E194" s="579"/>
      <c r="F194" s="583"/>
      <c r="G194" s="584"/>
      <c r="H194" s="238" t="s">
        <v>373</v>
      </c>
      <c r="I194" s="239" t="str">
        <f>IFERROR(VLOOKUP(I193,'P1'!$B:$AP,41,FALSE),"")</f>
        <v/>
      </c>
      <c r="J194" s="239" t="str">
        <f>IFERROR(VLOOKUP(J193,'P1'!$B:$AP,41,FALSE),"")</f>
        <v/>
      </c>
      <c r="K194" s="239" t="str">
        <f>IFERROR(VLOOKUP(K193,'P1'!$B:$AP,41,FALSE),"")</f>
        <v/>
      </c>
      <c r="L194" s="239" t="str">
        <f>IFERROR(VLOOKUP(L193,'P1'!$B:$AP,41,FALSE),"")</f>
        <v/>
      </c>
      <c r="M194" s="239" t="str">
        <f>IFERROR(VLOOKUP(M193,'P1'!$B:$AP,41,FALSE),"")</f>
        <v/>
      </c>
      <c r="N194" s="239" t="str">
        <f>IFERROR(VLOOKUP(N193,'P1'!$B:$AP,41,FALSE),"")</f>
        <v/>
      </c>
      <c r="O194" s="239" t="str">
        <f>IFERROR(VLOOKUP(O193,'P1'!$B:$AP,41,FALSE),"")</f>
        <v/>
      </c>
      <c r="P194" s="239" t="str">
        <f>IFERROR(VLOOKUP(P193,'P1'!$B:$AP,41,FALSE),"")</f>
        <v/>
      </c>
      <c r="Q194" s="239" t="str">
        <f>IFERROR(VLOOKUP(Q193,'P1'!$B:$AP,41,FALSE),"")</f>
        <v/>
      </c>
      <c r="R194" s="239" t="str">
        <f>IFERROR(VLOOKUP(R193,'P1'!$B:$AP,41,FALSE),"")</f>
        <v/>
      </c>
      <c r="S194" s="239" t="str">
        <f>IFERROR(VLOOKUP(S193,'P1'!$B:$AP,41,FALSE),"")</f>
        <v/>
      </c>
      <c r="T194" s="239" t="str">
        <f>IFERROR(VLOOKUP(T193,'P1'!$B:$AP,41,FALSE),"")</f>
        <v/>
      </c>
      <c r="U194" s="239" t="str">
        <f>IFERROR(VLOOKUP(U193,'P1'!$B:$AP,41,FALSE),"")</f>
        <v/>
      </c>
      <c r="V194" s="239" t="str">
        <f>IFERROR(VLOOKUP(V193,'P1'!$B:$AP,41,FALSE),"")</f>
        <v/>
      </c>
      <c r="W194" s="239" t="str">
        <f>IFERROR(VLOOKUP(W193,'P1'!$B:$AP,41,FALSE),"")</f>
        <v/>
      </c>
      <c r="X194" s="239" t="str">
        <f>IFERROR(VLOOKUP(X193,'P1'!$B:$AP,41,FALSE),"")</f>
        <v/>
      </c>
      <c r="Y194" s="239" t="str">
        <f>IFERROR(VLOOKUP(Y193,'P1'!$B:$AP,41,FALSE),"")</f>
        <v/>
      </c>
      <c r="Z194" s="239" t="str">
        <f>IFERROR(VLOOKUP(Z193,'P1'!$B:$AP,41,FALSE),"")</f>
        <v/>
      </c>
      <c r="AA194" s="239" t="str">
        <f>IFERROR(VLOOKUP(AA193,'P1'!$B:$AP,41,FALSE),"")</f>
        <v/>
      </c>
      <c r="AB194" s="239" t="str">
        <f>IFERROR(VLOOKUP(AB193,'P1'!$B:$AP,41,FALSE),"")</f>
        <v/>
      </c>
      <c r="AC194" s="239" t="str">
        <f>IFERROR(VLOOKUP(AC193,'P1'!$B:$AP,41,FALSE),"")</f>
        <v/>
      </c>
      <c r="AD194" s="239" t="str">
        <f>IFERROR(VLOOKUP(AD193,'P1'!$B:$AP,41,FALSE),"")</f>
        <v/>
      </c>
      <c r="AE194" s="239" t="str">
        <f>IFERROR(VLOOKUP(AE193,'P1'!$B:$AP,41,FALSE),"")</f>
        <v/>
      </c>
      <c r="AF194" s="239" t="str">
        <f>IFERROR(VLOOKUP(AF193,'P1'!$B:$AP,41,FALSE),"")</f>
        <v/>
      </c>
      <c r="AG194" s="239" t="str">
        <f>IFERROR(VLOOKUP(AG193,'P1'!$B:$AP,41,FALSE),"")</f>
        <v/>
      </c>
      <c r="AH194" s="239" t="str">
        <f>IFERROR(VLOOKUP(AH193,'P1'!$B:$AP,41,FALSE),"")</f>
        <v/>
      </c>
      <c r="AI194" s="239" t="str">
        <f>IFERROR(VLOOKUP(AI193,'P1'!$B:$AP,41,FALSE),"")</f>
        <v/>
      </c>
      <c r="AJ194" s="239" t="str">
        <f>IFERROR(VLOOKUP(AJ193,'P1'!$B:$AP,41,FALSE),"")</f>
        <v/>
      </c>
      <c r="AK194" s="239" t="str">
        <f>IFERROR(VLOOKUP(AK193,'P1'!$B:$AP,41,FALSE),"")</f>
        <v/>
      </c>
      <c r="AL194" s="239" t="str">
        <f>IFERROR(VLOOKUP(AL193,'P1'!$B:$AP,41,FALSE),"")</f>
        <v/>
      </c>
      <c r="AM194" s="239" t="str">
        <f>IFERROR(VLOOKUP(AM193,'P1'!$B:$AP,41,FALSE),"")</f>
        <v/>
      </c>
      <c r="AN194" s="588"/>
      <c r="AO194" s="564"/>
      <c r="AP194" s="592"/>
      <c r="AQ194" s="593"/>
      <c r="AR194" s="564"/>
      <c r="AU194" s="240" t="str">
        <f>IFERROR(IF($D193="□",ROUNDDOWN($AO193/$AK$7,1),ROUNDDOWN($AO193/$AK$9,1)),"")</f>
        <v/>
      </c>
      <c r="AV194" s="240" t="str">
        <f>IFERROR(IF($D193="□",ROUNDDOWN($AN193/$AO$7,1),ROUNDDOWN($AN193/$AO$9,1)),"")</f>
        <v/>
      </c>
      <c r="AX194" s="240" t="str">
        <f>IFERROR(IF($D193="□",(VLOOKUP(F193,'[8]ますた君 '!$C:$E,3,FALSE)/($AK$7*4)),(VLOOKUP(F193,'[8]ますた君 '!$C:$E,3,FALSE)/($AK$9*4))),"")</f>
        <v/>
      </c>
      <c r="AY194" s="240" t="str">
        <f>IFERROR(IF($D193="□",(VLOOKUP(F193,'[8]ますた君 '!$C:$E,3,FALSE)/$AO$7),(VLOOKUP(F193,'[8]ますた君 '!$C:$E,3,FALSE)/$AO$9)),"")</f>
        <v/>
      </c>
    </row>
    <row r="195" spans="1:51" ht="12" customHeight="1">
      <c r="A195" s="568"/>
      <c r="B195" s="571"/>
      <c r="C195" s="574"/>
      <c r="D195" s="577"/>
      <c r="E195" s="580"/>
      <c r="F195" s="585"/>
      <c r="G195" s="586"/>
      <c r="H195" s="241" t="s">
        <v>374</v>
      </c>
      <c r="I195" s="239" t="str">
        <f>IFERROR(VLOOKUP(I193,'P1'!$B:$AP,31,FALSE),"")</f>
        <v/>
      </c>
      <c r="J195" s="239" t="str">
        <f>IFERROR(VLOOKUP(J193,'P1'!$B:$AP,31,FALSE),"")</f>
        <v/>
      </c>
      <c r="K195" s="239" t="str">
        <f>IFERROR(VLOOKUP(K193,'P1'!$B:$AP,31,FALSE),"")</f>
        <v/>
      </c>
      <c r="L195" s="239" t="str">
        <f>IFERROR(VLOOKUP(L193,'P1'!$B:$AP,31,FALSE),"")</f>
        <v/>
      </c>
      <c r="M195" s="239" t="str">
        <f>IFERROR(VLOOKUP(M193,'P1'!$B:$AP,31,FALSE),"")</f>
        <v/>
      </c>
      <c r="N195" s="239" t="str">
        <f>IFERROR(VLOOKUP(N193,'P1'!$B:$AP,31,FALSE),"")</f>
        <v/>
      </c>
      <c r="O195" s="239" t="str">
        <f>IFERROR(VLOOKUP(O193,'P1'!$B:$AP,31,FALSE),"")</f>
        <v/>
      </c>
      <c r="P195" s="239" t="str">
        <f>IFERROR(VLOOKUP(P193,'P1'!$B:$AP,31,FALSE),"")</f>
        <v/>
      </c>
      <c r="Q195" s="239" t="str">
        <f>IFERROR(VLOOKUP(Q193,'P1'!$B:$AP,31,FALSE),"")</f>
        <v/>
      </c>
      <c r="R195" s="239" t="str">
        <f>IFERROR(VLOOKUP(R193,'P1'!$B:$AP,31,FALSE),"")</f>
        <v/>
      </c>
      <c r="S195" s="239" t="str">
        <f>IFERROR(VLOOKUP(S193,'P1'!$B:$AP,31,FALSE),"")</f>
        <v/>
      </c>
      <c r="T195" s="239" t="str">
        <f>IFERROR(VLOOKUP(T193,'P1'!$B:$AP,31,FALSE),"")</f>
        <v/>
      </c>
      <c r="U195" s="239" t="str">
        <f>IFERROR(VLOOKUP(U193,'P1'!$B:$AP,31,FALSE),"")</f>
        <v/>
      </c>
      <c r="V195" s="239" t="str">
        <f>IFERROR(VLOOKUP(V193,'P1'!$B:$AP,31,FALSE),"")</f>
        <v/>
      </c>
      <c r="W195" s="239" t="str">
        <f>IFERROR(VLOOKUP(W193,'P1'!$B:$AP,31,FALSE),"")</f>
        <v/>
      </c>
      <c r="X195" s="239" t="str">
        <f>IFERROR(VLOOKUP(X193,'P1'!$B:$AP,31,FALSE),"")</f>
        <v/>
      </c>
      <c r="Y195" s="239" t="str">
        <f>IFERROR(VLOOKUP(Y193,'P1'!$B:$AP,31,FALSE),"")</f>
        <v/>
      </c>
      <c r="Z195" s="239" t="str">
        <f>IFERROR(VLOOKUP(Z193,'P1'!$B:$AP,31,FALSE),"")</f>
        <v/>
      </c>
      <c r="AA195" s="239" t="str">
        <f>IFERROR(VLOOKUP(AA193,'P1'!$B:$AP,31,FALSE),"")</f>
        <v/>
      </c>
      <c r="AB195" s="239" t="str">
        <f>IFERROR(VLOOKUP(AB193,'P1'!$B:$AP,31,FALSE),"")</f>
        <v/>
      </c>
      <c r="AC195" s="239" t="str">
        <f>IFERROR(VLOOKUP(AC193,'P1'!$B:$AP,31,FALSE),"")</f>
        <v/>
      </c>
      <c r="AD195" s="239" t="str">
        <f>IFERROR(VLOOKUP(AD193,'P1'!$B:$AP,31,FALSE),"")</f>
        <v/>
      </c>
      <c r="AE195" s="239" t="str">
        <f>IFERROR(VLOOKUP(AE193,'P1'!$B:$AP,31,FALSE),"")</f>
        <v/>
      </c>
      <c r="AF195" s="239" t="str">
        <f>IFERROR(VLOOKUP(AF193,'P1'!$B:$AP,31,FALSE),"")</f>
        <v/>
      </c>
      <c r="AG195" s="239" t="str">
        <f>IFERROR(VLOOKUP(AG193,'P1'!$B:$AP,31,FALSE),"")</f>
        <v/>
      </c>
      <c r="AH195" s="239" t="str">
        <f>IFERROR(VLOOKUP(AH193,'P1'!$B:$AP,31,FALSE),"")</f>
        <v/>
      </c>
      <c r="AI195" s="239" t="str">
        <f>IFERROR(VLOOKUP(AI193,'P1'!$B:$AP,31,FALSE),"")</f>
        <v/>
      </c>
      <c r="AJ195" s="239" t="str">
        <f>IFERROR(VLOOKUP(AJ193,'P1'!$B:$AP,31,FALSE),"")</f>
        <v/>
      </c>
      <c r="AK195" s="239" t="str">
        <f>IFERROR(VLOOKUP(AK193,'P1'!$B:$AP,31,FALSE),"")</f>
        <v/>
      </c>
      <c r="AL195" s="239" t="str">
        <f>IFERROR(VLOOKUP(AL193,'P1'!$B:$AP,31,FALSE),"")</f>
        <v/>
      </c>
      <c r="AM195" s="239" t="str">
        <f>IFERROR(VLOOKUP(AM193,'P1'!$B:$AP,31,FALSE),"")</f>
        <v/>
      </c>
      <c r="AN195" s="589"/>
      <c r="AO195" s="565"/>
      <c r="AP195" s="594"/>
      <c r="AQ195" s="595"/>
      <c r="AR195" s="565"/>
      <c r="AU195" s="242"/>
      <c r="AV195" s="242"/>
      <c r="AX195" s="242"/>
      <c r="AY195" s="242"/>
    </row>
    <row r="196" spans="1:51" ht="12" customHeight="1">
      <c r="A196" s="566">
        <v>59</v>
      </c>
      <c r="B196" s="569"/>
      <c r="C196" s="572"/>
      <c r="D196" s="575" t="s">
        <v>243</v>
      </c>
      <c r="E196" s="578"/>
      <c r="F196" s="581"/>
      <c r="G196" s="582"/>
      <c r="H196" s="236" t="s">
        <v>368</v>
      </c>
      <c r="I196" s="483"/>
      <c r="J196" s="483"/>
      <c r="K196" s="483"/>
      <c r="L196" s="483"/>
      <c r="M196" s="483"/>
      <c r="N196" s="483"/>
      <c r="O196" s="483"/>
      <c r="P196" s="483"/>
      <c r="Q196" s="483"/>
      <c r="R196" s="483"/>
      <c r="S196" s="483"/>
      <c r="T196" s="483"/>
      <c r="U196" s="483"/>
      <c r="V196" s="483"/>
      <c r="W196" s="483"/>
      <c r="X196" s="483"/>
      <c r="Y196" s="483"/>
      <c r="Z196" s="483"/>
      <c r="AA196" s="483"/>
      <c r="AB196" s="483"/>
      <c r="AC196" s="483"/>
      <c r="AD196" s="483"/>
      <c r="AE196" s="483"/>
      <c r="AF196" s="483"/>
      <c r="AG196" s="483"/>
      <c r="AH196" s="483"/>
      <c r="AI196" s="483"/>
      <c r="AJ196" s="483"/>
      <c r="AK196" s="483"/>
      <c r="AL196" s="483"/>
      <c r="AM196" s="483"/>
      <c r="AN196" s="587">
        <f>+SUM(I197:AM198)</f>
        <v>0</v>
      </c>
      <c r="AO196" s="563">
        <f>IF($AN$4="４週",AN196/4,AN196/(DAY(EOMONTH($I$20,0))/7))</f>
        <v>0</v>
      </c>
      <c r="AP196" s="590"/>
      <c r="AQ196" s="591"/>
      <c r="AR196" s="563" t="str">
        <f>IF(AN185="４週",AU197,AV197)</f>
        <v/>
      </c>
      <c r="AU196" s="237" t="s">
        <v>369</v>
      </c>
      <c r="AV196" s="237" t="s">
        <v>370</v>
      </c>
      <c r="AX196" s="237" t="s">
        <v>371</v>
      </c>
      <c r="AY196" s="237" t="s">
        <v>372</v>
      </c>
    </row>
    <row r="197" spans="1:51" ht="12" customHeight="1">
      <c r="A197" s="567"/>
      <c r="B197" s="570"/>
      <c r="C197" s="573"/>
      <c r="D197" s="576"/>
      <c r="E197" s="579"/>
      <c r="F197" s="583"/>
      <c r="G197" s="584"/>
      <c r="H197" s="238" t="s">
        <v>373</v>
      </c>
      <c r="I197" s="239" t="str">
        <f>IFERROR(VLOOKUP(I196,'P1'!$B:$AP,41,FALSE),"")</f>
        <v/>
      </c>
      <c r="J197" s="239" t="str">
        <f>IFERROR(VLOOKUP(J196,'P1'!$B:$AP,41,FALSE),"")</f>
        <v/>
      </c>
      <c r="K197" s="239" t="str">
        <f>IFERROR(VLOOKUP(K196,'P1'!$B:$AP,41,FALSE),"")</f>
        <v/>
      </c>
      <c r="L197" s="239" t="str">
        <f>IFERROR(VLOOKUP(L196,'P1'!$B:$AP,41,FALSE),"")</f>
        <v/>
      </c>
      <c r="M197" s="239" t="str">
        <f>IFERROR(VLOOKUP(M196,'P1'!$B:$AP,41,FALSE),"")</f>
        <v/>
      </c>
      <c r="N197" s="239" t="str">
        <f>IFERROR(VLOOKUP(N196,'P1'!$B:$AP,41,FALSE),"")</f>
        <v/>
      </c>
      <c r="O197" s="239" t="str">
        <f>IFERROR(VLOOKUP(O196,'P1'!$B:$AP,41,FALSE),"")</f>
        <v/>
      </c>
      <c r="P197" s="239" t="str">
        <f>IFERROR(VLOOKUP(P196,'P1'!$B:$AP,41,FALSE),"")</f>
        <v/>
      </c>
      <c r="Q197" s="239" t="str">
        <f>IFERROR(VLOOKUP(Q196,'P1'!$B:$AP,41,FALSE),"")</f>
        <v/>
      </c>
      <c r="R197" s="239" t="str">
        <f>IFERROR(VLOOKUP(R196,'P1'!$B:$AP,41,FALSE),"")</f>
        <v/>
      </c>
      <c r="S197" s="239" t="str">
        <f>IFERROR(VLOOKUP(S196,'P1'!$B:$AP,41,FALSE),"")</f>
        <v/>
      </c>
      <c r="T197" s="239" t="str">
        <f>IFERROR(VLOOKUP(T196,'P1'!$B:$AP,41,FALSE),"")</f>
        <v/>
      </c>
      <c r="U197" s="239" t="str">
        <f>IFERROR(VLOOKUP(U196,'P1'!$B:$AP,41,FALSE),"")</f>
        <v/>
      </c>
      <c r="V197" s="239" t="str">
        <f>IFERROR(VLOOKUP(V196,'P1'!$B:$AP,41,FALSE),"")</f>
        <v/>
      </c>
      <c r="W197" s="239" t="str">
        <f>IFERROR(VLOOKUP(W196,'P1'!$B:$AP,41,FALSE),"")</f>
        <v/>
      </c>
      <c r="X197" s="239" t="str">
        <f>IFERROR(VLOOKUP(X196,'P1'!$B:$AP,41,FALSE),"")</f>
        <v/>
      </c>
      <c r="Y197" s="239" t="str">
        <f>IFERROR(VLOOKUP(Y196,'P1'!$B:$AP,41,FALSE),"")</f>
        <v/>
      </c>
      <c r="Z197" s="239" t="str">
        <f>IFERROR(VLOOKUP(Z196,'P1'!$B:$AP,41,FALSE),"")</f>
        <v/>
      </c>
      <c r="AA197" s="239" t="str">
        <f>IFERROR(VLOOKUP(AA196,'P1'!$B:$AP,41,FALSE),"")</f>
        <v/>
      </c>
      <c r="AB197" s="239" t="str">
        <f>IFERROR(VLOOKUP(AB196,'P1'!$B:$AP,41,FALSE),"")</f>
        <v/>
      </c>
      <c r="AC197" s="239" t="str">
        <f>IFERROR(VLOOKUP(AC196,'P1'!$B:$AP,41,FALSE),"")</f>
        <v/>
      </c>
      <c r="AD197" s="239" t="str">
        <f>IFERROR(VLOOKUP(AD196,'P1'!$B:$AP,41,FALSE),"")</f>
        <v/>
      </c>
      <c r="AE197" s="239" t="str">
        <f>IFERROR(VLOOKUP(AE196,'P1'!$B:$AP,41,FALSE),"")</f>
        <v/>
      </c>
      <c r="AF197" s="239" t="str">
        <f>IFERROR(VLOOKUP(AF196,'P1'!$B:$AP,41,FALSE),"")</f>
        <v/>
      </c>
      <c r="AG197" s="239" t="str">
        <f>IFERROR(VLOOKUP(AG196,'P1'!$B:$AP,41,FALSE),"")</f>
        <v/>
      </c>
      <c r="AH197" s="239" t="str">
        <f>IFERROR(VLOOKUP(AH196,'P1'!$B:$AP,41,FALSE),"")</f>
        <v/>
      </c>
      <c r="AI197" s="239" t="str">
        <f>IFERROR(VLOOKUP(AI196,'P1'!$B:$AP,41,FALSE),"")</f>
        <v/>
      </c>
      <c r="AJ197" s="239" t="str">
        <f>IFERROR(VLOOKUP(AJ196,'P1'!$B:$AP,41,FALSE),"")</f>
        <v/>
      </c>
      <c r="AK197" s="239" t="str">
        <f>IFERROR(VLOOKUP(AK196,'P1'!$B:$AP,41,FALSE),"")</f>
        <v/>
      </c>
      <c r="AL197" s="239" t="str">
        <f>IFERROR(VLOOKUP(AL196,'P1'!$B:$AP,41,FALSE),"")</f>
        <v/>
      </c>
      <c r="AM197" s="239" t="str">
        <f>IFERROR(VLOOKUP(AM196,'P1'!$B:$AP,41,FALSE),"")</f>
        <v/>
      </c>
      <c r="AN197" s="588"/>
      <c r="AO197" s="564"/>
      <c r="AP197" s="592"/>
      <c r="AQ197" s="593"/>
      <c r="AR197" s="564"/>
      <c r="AU197" s="240" t="str">
        <f>IFERROR(IF($D196="□",ROUNDDOWN($AO196/$AK$7,1),ROUNDDOWN($AO196/$AK$9,1)),"")</f>
        <v/>
      </c>
      <c r="AV197" s="240" t="str">
        <f>IFERROR(IF($D196="□",ROUNDDOWN($AN196/$AO$7,1),ROUNDDOWN($AN196/$AO$9,1)),"")</f>
        <v/>
      </c>
      <c r="AX197" s="240" t="str">
        <f>IFERROR(IF($D196="□",(VLOOKUP(F196,'[8]ますた君 '!$C:$E,3,FALSE)/($AK$7*4)),(VLOOKUP(F196,'[8]ますた君 '!$C:$E,3,FALSE)/($AK$9*4))),"")</f>
        <v/>
      </c>
      <c r="AY197" s="240" t="str">
        <f>IFERROR(IF($D196="□",(VLOOKUP(F196,'[8]ますた君 '!$C:$E,3,FALSE)/$AO$7),(VLOOKUP(F196,'[8]ますた君 '!$C:$E,3,FALSE)/$AO$9)),"")</f>
        <v/>
      </c>
    </row>
    <row r="198" spans="1:51" ht="12" customHeight="1">
      <c r="A198" s="568"/>
      <c r="B198" s="571"/>
      <c r="C198" s="574"/>
      <c r="D198" s="577"/>
      <c r="E198" s="580"/>
      <c r="F198" s="585"/>
      <c r="G198" s="586"/>
      <c r="H198" s="241" t="s">
        <v>374</v>
      </c>
      <c r="I198" s="239" t="str">
        <f>IFERROR(VLOOKUP(I196,'P1'!$B:$AP,31,FALSE),"")</f>
        <v/>
      </c>
      <c r="J198" s="239" t="str">
        <f>IFERROR(VLOOKUP(J196,'P1'!$B:$AP,31,FALSE),"")</f>
        <v/>
      </c>
      <c r="K198" s="239" t="str">
        <f>IFERROR(VLOOKUP(K196,'P1'!$B:$AP,31,FALSE),"")</f>
        <v/>
      </c>
      <c r="L198" s="239" t="str">
        <f>IFERROR(VLOOKUP(L196,'P1'!$B:$AP,31,FALSE),"")</f>
        <v/>
      </c>
      <c r="M198" s="239" t="str">
        <f>IFERROR(VLOOKUP(M196,'P1'!$B:$AP,31,FALSE),"")</f>
        <v/>
      </c>
      <c r="N198" s="239" t="str">
        <f>IFERROR(VLOOKUP(N196,'P1'!$B:$AP,31,FALSE),"")</f>
        <v/>
      </c>
      <c r="O198" s="239" t="str">
        <f>IFERROR(VLOOKUP(O196,'P1'!$B:$AP,31,FALSE),"")</f>
        <v/>
      </c>
      <c r="P198" s="239" t="str">
        <f>IFERROR(VLOOKUP(P196,'P1'!$B:$AP,31,FALSE),"")</f>
        <v/>
      </c>
      <c r="Q198" s="239" t="str">
        <f>IFERROR(VLOOKUP(Q196,'P1'!$B:$AP,31,FALSE),"")</f>
        <v/>
      </c>
      <c r="R198" s="239" t="str">
        <f>IFERROR(VLOOKUP(R196,'P1'!$B:$AP,31,FALSE),"")</f>
        <v/>
      </c>
      <c r="S198" s="239" t="str">
        <f>IFERROR(VLOOKUP(S196,'P1'!$B:$AP,31,FALSE),"")</f>
        <v/>
      </c>
      <c r="T198" s="239" t="str">
        <f>IFERROR(VLOOKUP(T196,'P1'!$B:$AP,31,FALSE),"")</f>
        <v/>
      </c>
      <c r="U198" s="239" t="str">
        <f>IFERROR(VLOOKUP(U196,'P1'!$B:$AP,31,FALSE),"")</f>
        <v/>
      </c>
      <c r="V198" s="239" t="str">
        <f>IFERROR(VLOOKUP(V196,'P1'!$B:$AP,31,FALSE),"")</f>
        <v/>
      </c>
      <c r="W198" s="239" t="str">
        <f>IFERROR(VLOOKUP(W196,'P1'!$B:$AP,31,FALSE),"")</f>
        <v/>
      </c>
      <c r="X198" s="239" t="str">
        <f>IFERROR(VLOOKUP(X196,'P1'!$B:$AP,31,FALSE),"")</f>
        <v/>
      </c>
      <c r="Y198" s="239" t="str">
        <f>IFERROR(VLOOKUP(Y196,'P1'!$B:$AP,31,FALSE),"")</f>
        <v/>
      </c>
      <c r="Z198" s="239" t="str">
        <f>IFERROR(VLOOKUP(Z196,'P1'!$B:$AP,31,FALSE),"")</f>
        <v/>
      </c>
      <c r="AA198" s="239" t="str">
        <f>IFERROR(VLOOKUP(AA196,'P1'!$B:$AP,31,FALSE),"")</f>
        <v/>
      </c>
      <c r="AB198" s="239" t="str">
        <f>IFERROR(VLOOKUP(AB196,'P1'!$B:$AP,31,FALSE),"")</f>
        <v/>
      </c>
      <c r="AC198" s="239" t="str">
        <f>IFERROR(VLOOKUP(AC196,'P1'!$B:$AP,31,FALSE),"")</f>
        <v/>
      </c>
      <c r="AD198" s="239" t="str">
        <f>IFERROR(VLOOKUP(AD196,'P1'!$B:$AP,31,FALSE),"")</f>
        <v/>
      </c>
      <c r="AE198" s="239" t="str">
        <f>IFERROR(VLOOKUP(AE196,'P1'!$B:$AP,31,FALSE),"")</f>
        <v/>
      </c>
      <c r="AF198" s="239" t="str">
        <f>IFERROR(VLOOKUP(AF196,'P1'!$B:$AP,31,FALSE),"")</f>
        <v/>
      </c>
      <c r="AG198" s="239" t="str">
        <f>IFERROR(VLOOKUP(AG196,'P1'!$B:$AP,31,FALSE),"")</f>
        <v/>
      </c>
      <c r="AH198" s="239" t="str">
        <f>IFERROR(VLOOKUP(AH196,'P1'!$B:$AP,31,FALSE),"")</f>
        <v/>
      </c>
      <c r="AI198" s="239" t="str">
        <f>IFERROR(VLOOKUP(AI196,'P1'!$B:$AP,31,FALSE),"")</f>
        <v/>
      </c>
      <c r="AJ198" s="239" t="str">
        <f>IFERROR(VLOOKUP(AJ196,'P1'!$B:$AP,31,FALSE),"")</f>
        <v/>
      </c>
      <c r="AK198" s="239" t="str">
        <f>IFERROR(VLOOKUP(AK196,'P1'!$B:$AP,31,FALSE),"")</f>
        <v/>
      </c>
      <c r="AL198" s="239" t="str">
        <f>IFERROR(VLOOKUP(AL196,'P1'!$B:$AP,31,FALSE),"")</f>
        <v/>
      </c>
      <c r="AM198" s="239" t="str">
        <f>IFERROR(VLOOKUP(AM196,'P1'!$B:$AP,31,FALSE),"")</f>
        <v/>
      </c>
      <c r="AN198" s="589"/>
      <c r="AO198" s="565"/>
      <c r="AP198" s="594"/>
      <c r="AQ198" s="595"/>
      <c r="AR198" s="565"/>
      <c r="AU198" s="242"/>
      <c r="AV198" s="242"/>
      <c r="AX198" s="242"/>
      <c r="AY198" s="242"/>
    </row>
    <row r="199" spans="1:51" ht="12" customHeight="1">
      <c r="A199" s="566">
        <v>60</v>
      </c>
      <c r="B199" s="569"/>
      <c r="C199" s="572"/>
      <c r="D199" s="575" t="s">
        <v>243</v>
      </c>
      <c r="E199" s="578"/>
      <c r="F199" s="581"/>
      <c r="G199" s="582"/>
      <c r="H199" s="236" t="s">
        <v>368</v>
      </c>
      <c r="I199" s="483"/>
      <c r="J199" s="483"/>
      <c r="K199" s="483"/>
      <c r="L199" s="483"/>
      <c r="M199" s="483"/>
      <c r="N199" s="483"/>
      <c r="O199" s="483"/>
      <c r="P199" s="483"/>
      <c r="Q199" s="483"/>
      <c r="R199" s="483"/>
      <c r="S199" s="483"/>
      <c r="T199" s="483"/>
      <c r="U199" s="483"/>
      <c r="V199" s="483"/>
      <c r="W199" s="483"/>
      <c r="X199" s="483"/>
      <c r="Y199" s="483"/>
      <c r="Z199" s="483"/>
      <c r="AA199" s="483"/>
      <c r="AB199" s="483"/>
      <c r="AC199" s="483"/>
      <c r="AD199" s="483"/>
      <c r="AE199" s="483"/>
      <c r="AF199" s="483"/>
      <c r="AG199" s="483"/>
      <c r="AH199" s="483"/>
      <c r="AI199" s="483"/>
      <c r="AJ199" s="483"/>
      <c r="AK199" s="483"/>
      <c r="AL199" s="483"/>
      <c r="AM199" s="483"/>
      <c r="AN199" s="587">
        <f>+SUM(I200:AM201)</f>
        <v>0</v>
      </c>
      <c r="AO199" s="563">
        <f>IF($AN$4="４週",AN199/4,AN199/(DAY(EOMONTH($I$20,0))/7))</f>
        <v>0</v>
      </c>
      <c r="AP199" s="590"/>
      <c r="AQ199" s="591"/>
      <c r="AR199" s="563" t="str">
        <f>IF(AN188="４週",AU200,AV200)</f>
        <v/>
      </c>
      <c r="AU199" s="237" t="s">
        <v>369</v>
      </c>
      <c r="AV199" s="237" t="s">
        <v>370</v>
      </c>
      <c r="AX199" s="237" t="s">
        <v>371</v>
      </c>
      <c r="AY199" s="237" t="s">
        <v>372</v>
      </c>
    </row>
    <row r="200" spans="1:51" ht="12" customHeight="1">
      <c r="A200" s="567"/>
      <c r="B200" s="570"/>
      <c r="C200" s="573"/>
      <c r="D200" s="576"/>
      <c r="E200" s="579"/>
      <c r="F200" s="583"/>
      <c r="G200" s="584"/>
      <c r="H200" s="238" t="s">
        <v>373</v>
      </c>
      <c r="I200" s="239" t="str">
        <f>IFERROR(VLOOKUP(I199,'P1'!$B:$AP,41,FALSE),"")</f>
        <v/>
      </c>
      <c r="J200" s="239" t="str">
        <f>IFERROR(VLOOKUP(J199,'P1'!$B:$AP,41,FALSE),"")</f>
        <v/>
      </c>
      <c r="K200" s="239" t="str">
        <f>IFERROR(VLOOKUP(K199,'P1'!$B:$AP,41,FALSE),"")</f>
        <v/>
      </c>
      <c r="L200" s="239" t="str">
        <f>IFERROR(VLOOKUP(L199,'P1'!$B:$AP,41,FALSE),"")</f>
        <v/>
      </c>
      <c r="M200" s="239" t="str">
        <f>IFERROR(VLOOKUP(M199,'P1'!$B:$AP,41,FALSE),"")</f>
        <v/>
      </c>
      <c r="N200" s="239" t="str">
        <f>IFERROR(VLOOKUP(N199,'P1'!$B:$AP,41,FALSE),"")</f>
        <v/>
      </c>
      <c r="O200" s="239" t="str">
        <f>IFERROR(VLOOKUP(O199,'P1'!$B:$AP,41,FALSE),"")</f>
        <v/>
      </c>
      <c r="P200" s="239" t="str">
        <f>IFERROR(VLOOKUP(P199,'P1'!$B:$AP,41,FALSE),"")</f>
        <v/>
      </c>
      <c r="Q200" s="239" t="str">
        <f>IFERROR(VLOOKUP(Q199,'P1'!$B:$AP,41,FALSE),"")</f>
        <v/>
      </c>
      <c r="R200" s="239" t="str">
        <f>IFERROR(VLOOKUP(R199,'P1'!$B:$AP,41,FALSE),"")</f>
        <v/>
      </c>
      <c r="S200" s="239" t="str">
        <f>IFERROR(VLOOKUP(S199,'P1'!$B:$AP,41,FALSE),"")</f>
        <v/>
      </c>
      <c r="T200" s="239" t="str">
        <f>IFERROR(VLOOKUP(T199,'P1'!$B:$AP,41,FALSE),"")</f>
        <v/>
      </c>
      <c r="U200" s="239" t="str">
        <f>IFERROR(VLOOKUP(U199,'P1'!$B:$AP,41,FALSE),"")</f>
        <v/>
      </c>
      <c r="V200" s="239" t="str">
        <f>IFERROR(VLOOKUP(V199,'P1'!$B:$AP,41,FALSE),"")</f>
        <v/>
      </c>
      <c r="W200" s="239" t="str">
        <f>IFERROR(VLOOKUP(W199,'P1'!$B:$AP,41,FALSE),"")</f>
        <v/>
      </c>
      <c r="X200" s="239" t="str">
        <f>IFERROR(VLOOKUP(X199,'P1'!$B:$AP,41,FALSE),"")</f>
        <v/>
      </c>
      <c r="Y200" s="239" t="str">
        <f>IFERROR(VLOOKUP(Y199,'P1'!$B:$AP,41,FALSE),"")</f>
        <v/>
      </c>
      <c r="Z200" s="239" t="str">
        <f>IFERROR(VLOOKUP(Z199,'P1'!$B:$AP,41,FALSE),"")</f>
        <v/>
      </c>
      <c r="AA200" s="239" t="str">
        <f>IFERROR(VLOOKUP(AA199,'P1'!$B:$AP,41,FALSE),"")</f>
        <v/>
      </c>
      <c r="AB200" s="239" t="str">
        <f>IFERROR(VLOOKUP(AB199,'P1'!$B:$AP,41,FALSE),"")</f>
        <v/>
      </c>
      <c r="AC200" s="239" t="str">
        <f>IFERROR(VLOOKUP(AC199,'P1'!$B:$AP,41,FALSE),"")</f>
        <v/>
      </c>
      <c r="AD200" s="239" t="str">
        <f>IFERROR(VLOOKUP(AD199,'P1'!$B:$AP,41,FALSE),"")</f>
        <v/>
      </c>
      <c r="AE200" s="239" t="str">
        <f>IFERROR(VLOOKUP(AE199,'P1'!$B:$AP,41,FALSE),"")</f>
        <v/>
      </c>
      <c r="AF200" s="239" t="str">
        <f>IFERROR(VLOOKUP(AF199,'P1'!$B:$AP,41,FALSE),"")</f>
        <v/>
      </c>
      <c r="AG200" s="239" t="str">
        <f>IFERROR(VLOOKUP(AG199,'P1'!$B:$AP,41,FALSE),"")</f>
        <v/>
      </c>
      <c r="AH200" s="239" t="str">
        <f>IFERROR(VLOOKUP(AH199,'P1'!$B:$AP,41,FALSE),"")</f>
        <v/>
      </c>
      <c r="AI200" s="239" t="str">
        <f>IFERROR(VLOOKUP(AI199,'P1'!$B:$AP,41,FALSE),"")</f>
        <v/>
      </c>
      <c r="AJ200" s="239" t="str">
        <f>IFERROR(VLOOKUP(AJ199,'P1'!$B:$AP,41,FALSE),"")</f>
        <v/>
      </c>
      <c r="AK200" s="239" t="str">
        <f>IFERROR(VLOOKUP(AK199,'P1'!$B:$AP,41,FALSE),"")</f>
        <v/>
      </c>
      <c r="AL200" s="239" t="str">
        <f>IFERROR(VLOOKUP(AL199,'P1'!$B:$AP,41,FALSE),"")</f>
        <v/>
      </c>
      <c r="AM200" s="239" t="str">
        <f>IFERROR(VLOOKUP(AM199,'P1'!$B:$AP,41,FALSE),"")</f>
        <v/>
      </c>
      <c r="AN200" s="588"/>
      <c r="AO200" s="564"/>
      <c r="AP200" s="592"/>
      <c r="AQ200" s="593"/>
      <c r="AR200" s="564"/>
      <c r="AU200" s="240" t="str">
        <f>IFERROR(IF($D199="□",ROUNDDOWN($AO199/$AK$7,1),ROUNDDOWN($AO199/$AK$9,1)),"")</f>
        <v/>
      </c>
      <c r="AV200" s="240" t="str">
        <f>IFERROR(IF($D199="□",ROUNDDOWN($AN199/$AO$7,1),ROUNDDOWN($AN199/$AO$9,1)),"")</f>
        <v/>
      </c>
      <c r="AX200" s="240" t="str">
        <f>IFERROR(IF($D199="□",(VLOOKUP(F199,'[8]ますた君 '!$C:$E,3,FALSE)/($AK$7*4)),(VLOOKUP(F199,'[8]ますた君 '!$C:$E,3,FALSE)/($AK$9*4))),"")</f>
        <v/>
      </c>
      <c r="AY200" s="240" t="str">
        <f>IFERROR(IF($D199="□",(VLOOKUP(F199,'[8]ますた君 '!$C:$E,3,FALSE)/$AO$7),(VLOOKUP(F199,'[8]ますた君 '!$C:$E,3,FALSE)/$AO$9)),"")</f>
        <v/>
      </c>
    </row>
    <row r="201" spans="1:51" ht="12" customHeight="1">
      <c r="A201" s="568"/>
      <c r="B201" s="571"/>
      <c r="C201" s="574"/>
      <c r="D201" s="577"/>
      <c r="E201" s="580"/>
      <c r="F201" s="585"/>
      <c r="G201" s="586"/>
      <c r="H201" s="241" t="s">
        <v>374</v>
      </c>
      <c r="I201" s="239" t="str">
        <f>IFERROR(VLOOKUP(I199,'P1'!$B:$AP,31,FALSE),"")</f>
        <v/>
      </c>
      <c r="J201" s="239" t="str">
        <f>IFERROR(VLOOKUP(J199,'P1'!$B:$AP,31,FALSE),"")</f>
        <v/>
      </c>
      <c r="K201" s="239" t="str">
        <f>IFERROR(VLOOKUP(K199,'P1'!$B:$AP,31,FALSE),"")</f>
        <v/>
      </c>
      <c r="L201" s="239" t="str">
        <f>IFERROR(VLOOKUP(L199,'P1'!$B:$AP,31,FALSE),"")</f>
        <v/>
      </c>
      <c r="M201" s="239" t="str">
        <f>IFERROR(VLOOKUP(M199,'P1'!$B:$AP,31,FALSE),"")</f>
        <v/>
      </c>
      <c r="N201" s="239" t="str">
        <f>IFERROR(VLOOKUP(N199,'P1'!$B:$AP,31,FALSE),"")</f>
        <v/>
      </c>
      <c r="O201" s="239" t="str">
        <f>IFERROR(VLOOKUP(O199,'P1'!$B:$AP,31,FALSE),"")</f>
        <v/>
      </c>
      <c r="P201" s="239" t="str">
        <f>IFERROR(VLOOKUP(P199,'P1'!$B:$AP,31,FALSE),"")</f>
        <v/>
      </c>
      <c r="Q201" s="239" t="str">
        <f>IFERROR(VLOOKUP(Q199,'P1'!$B:$AP,31,FALSE),"")</f>
        <v/>
      </c>
      <c r="R201" s="239" t="str">
        <f>IFERROR(VLOOKUP(R199,'P1'!$B:$AP,31,FALSE),"")</f>
        <v/>
      </c>
      <c r="S201" s="239" t="str">
        <f>IFERROR(VLOOKUP(S199,'P1'!$B:$AP,31,FALSE),"")</f>
        <v/>
      </c>
      <c r="T201" s="239" t="str">
        <f>IFERROR(VLOOKUP(T199,'P1'!$B:$AP,31,FALSE),"")</f>
        <v/>
      </c>
      <c r="U201" s="239" t="str">
        <f>IFERROR(VLOOKUP(U199,'P1'!$B:$AP,31,FALSE),"")</f>
        <v/>
      </c>
      <c r="V201" s="239" t="str">
        <f>IFERROR(VLOOKUP(V199,'P1'!$B:$AP,31,FALSE),"")</f>
        <v/>
      </c>
      <c r="W201" s="239" t="str">
        <f>IFERROR(VLOOKUP(W199,'P1'!$B:$AP,31,FALSE),"")</f>
        <v/>
      </c>
      <c r="X201" s="239" t="str">
        <f>IFERROR(VLOOKUP(X199,'P1'!$B:$AP,31,FALSE),"")</f>
        <v/>
      </c>
      <c r="Y201" s="239" t="str">
        <f>IFERROR(VLOOKUP(Y199,'P1'!$B:$AP,31,FALSE),"")</f>
        <v/>
      </c>
      <c r="Z201" s="239" t="str">
        <f>IFERROR(VLOOKUP(Z199,'P1'!$B:$AP,31,FALSE),"")</f>
        <v/>
      </c>
      <c r="AA201" s="239" t="str">
        <f>IFERROR(VLOOKUP(AA199,'P1'!$B:$AP,31,FALSE),"")</f>
        <v/>
      </c>
      <c r="AB201" s="239" t="str">
        <f>IFERROR(VLOOKUP(AB199,'P1'!$B:$AP,31,FALSE),"")</f>
        <v/>
      </c>
      <c r="AC201" s="239" t="str">
        <f>IFERROR(VLOOKUP(AC199,'P1'!$B:$AP,31,FALSE),"")</f>
        <v/>
      </c>
      <c r="AD201" s="239" t="str">
        <f>IFERROR(VLOOKUP(AD199,'P1'!$B:$AP,31,FALSE),"")</f>
        <v/>
      </c>
      <c r="AE201" s="239" t="str">
        <f>IFERROR(VLOOKUP(AE199,'P1'!$B:$AP,31,FALSE),"")</f>
        <v/>
      </c>
      <c r="AF201" s="239" t="str">
        <f>IFERROR(VLOOKUP(AF199,'P1'!$B:$AP,31,FALSE),"")</f>
        <v/>
      </c>
      <c r="AG201" s="239" t="str">
        <f>IFERROR(VLOOKUP(AG199,'P1'!$B:$AP,31,FALSE),"")</f>
        <v/>
      </c>
      <c r="AH201" s="239" t="str">
        <f>IFERROR(VLOOKUP(AH199,'P1'!$B:$AP,31,FALSE),"")</f>
        <v/>
      </c>
      <c r="AI201" s="239" t="str">
        <f>IFERROR(VLOOKUP(AI199,'P1'!$B:$AP,31,FALSE),"")</f>
        <v/>
      </c>
      <c r="AJ201" s="239" t="str">
        <f>IFERROR(VLOOKUP(AJ199,'P1'!$B:$AP,31,FALSE),"")</f>
        <v/>
      </c>
      <c r="AK201" s="239" t="str">
        <f>IFERROR(VLOOKUP(AK199,'P1'!$B:$AP,31,FALSE),"")</f>
        <v/>
      </c>
      <c r="AL201" s="239" t="str">
        <f>IFERROR(VLOOKUP(AL199,'P1'!$B:$AP,31,FALSE),"")</f>
        <v/>
      </c>
      <c r="AM201" s="239" t="str">
        <f>IFERROR(VLOOKUP(AM199,'P1'!$B:$AP,31,FALSE),"")</f>
        <v/>
      </c>
      <c r="AN201" s="589"/>
      <c r="AO201" s="565"/>
      <c r="AP201" s="594"/>
      <c r="AQ201" s="595"/>
      <c r="AR201" s="565"/>
      <c r="AU201" s="242"/>
      <c r="AV201" s="242"/>
      <c r="AX201" s="242"/>
      <c r="AY201" s="242"/>
    </row>
    <row r="202" spans="1:51" ht="12" customHeight="1">
      <c r="A202" s="566">
        <v>61</v>
      </c>
      <c r="B202" s="569"/>
      <c r="C202" s="572"/>
      <c r="D202" s="575" t="s">
        <v>243</v>
      </c>
      <c r="E202" s="578"/>
      <c r="F202" s="581"/>
      <c r="G202" s="582"/>
      <c r="H202" s="236" t="s">
        <v>368</v>
      </c>
      <c r="I202" s="483"/>
      <c r="J202" s="483"/>
      <c r="K202" s="483"/>
      <c r="L202" s="483"/>
      <c r="M202" s="483"/>
      <c r="N202" s="483"/>
      <c r="O202" s="483"/>
      <c r="P202" s="483"/>
      <c r="Q202" s="483"/>
      <c r="R202" s="483"/>
      <c r="S202" s="483"/>
      <c r="T202" s="483"/>
      <c r="U202" s="483"/>
      <c r="V202" s="483"/>
      <c r="W202" s="483"/>
      <c r="X202" s="483"/>
      <c r="Y202" s="483"/>
      <c r="Z202" s="483"/>
      <c r="AA202" s="483"/>
      <c r="AB202" s="483"/>
      <c r="AC202" s="483"/>
      <c r="AD202" s="483"/>
      <c r="AE202" s="483"/>
      <c r="AF202" s="483"/>
      <c r="AG202" s="483"/>
      <c r="AH202" s="483"/>
      <c r="AI202" s="483"/>
      <c r="AJ202" s="483"/>
      <c r="AK202" s="483"/>
      <c r="AL202" s="483"/>
      <c r="AM202" s="483"/>
      <c r="AN202" s="587">
        <f>+SUM(I203:AM204)</f>
        <v>0</v>
      </c>
      <c r="AO202" s="563">
        <f>IF($AN$4="４週",AN202/4,AN202/(DAY(EOMONTH($I$20,0))/7))</f>
        <v>0</v>
      </c>
      <c r="AP202" s="590"/>
      <c r="AQ202" s="591"/>
      <c r="AR202" s="563" t="str">
        <f>IF(AN184="４週",AU203,AV203)</f>
        <v/>
      </c>
      <c r="AS202" s="205"/>
      <c r="AT202" s="206"/>
      <c r="AU202" s="237" t="s">
        <v>369</v>
      </c>
      <c r="AV202" s="237" t="s">
        <v>370</v>
      </c>
      <c r="AX202" s="237" t="s">
        <v>371</v>
      </c>
      <c r="AY202" s="237" t="s">
        <v>372</v>
      </c>
    </row>
    <row r="203" spans="1:51" ht="12" customHeight="1">
      <c r="A203" s="567"/>
      <c r="B203" s="570"/>
      <c r="C203" s="573"/>
      <c r="D203" s="576"/>
      <c r="E203" s="579"/>
      <c r="F203" s="583"/>
      <c r="G203" s="584"/>
      <c r="H203" s="238" t="s">
        <v>373</v>
      </c>
      <c r="I203" s="239" t="str">
        <f>IFERROR(VLOOKUP(I202,'P1'!$B:$AP,41,FALSE),"")</f>
        <v/>
      </c>
      <c r="J203" s="239" t="str">
        <f>IFERROR(VLOOKUP(J202,'P1'!$B:$AP,41,FALSE),"")</f>
        <v/>
      </c>
      <c r="K203" s="239" t="str">
        <f>IFERROR(VLOOKUP(K202,'P1'!$B:$AP,41,FALSE),"")</f>
        <v/>
      </c>
      <c r="L203" s="239" t="str">
        <f>IFERROR(VLOOKUP(L202,'P1'!$B:$AP,41,FALSE),"")</f>
        <v/>
      </c>
      <c r="M203" s="239" t="str">
        <f>IFERROR(VLOOKUP(M202,'P1'!$B:$AP,41,FALSE),"")</f>
        <v/>
      </c>
      <c r="N203" s="239" t="str">
        <f>IFERROR(VLOOKUP(N202,'P1'!$B:$AP,41,FALSE),"")</f>
        <v/>
      </c>
      <c r="O203" s="239" t="str">
        <f>IFERROR(VLOOKUP(O202,'P1'!$B:$AP,41,FALSE),"")</f>
        <v/>
      </c>
      <c r="P203" s="239" t="str">
        <f>IFERROR(VLOOKUP(P202,'P1'!$B:$AP,41,FALSE),"")</f>
        <v/>
      </c>
      <c r="Q203" s="239" t="str">
        <f>IFERROR(VLOOKUP(Q202,'P1'!$B:$AP,41,FALSE),"")</f>
        <v/>
      </c>
      <c r="R203" s="239" t="str">
        <f>IFERROR(VLOOKUP(R202,'P1'!$B:$AP,41,FALSE),"")</f>
        <v/>
      </c>
      <c r="S203" s="239" t="str">
        <f>IFERROR(VLOOKUP(S202,'P1'!$B:$AP,41,FALSE),"")</f>
        <v/>
      </c>
      <c r="T203" s="239" t="str">
        <f>IFERROR(VLOOKUP(T202,'P1'!$B:$AP,41,FALSE),"")</f>
        <v/>
      </c>
      <c r="U203" s="239" t="str">
        <f>IFERROR(VLOOKUP(U202,'P1'!$B:$AP,41,FALSE),"")</f>
        <v/>
      </c>
      <c r="V203" s="239" t="str">
        <f>IFERROR(VLOOKUP(V202,'P1'!$B:$AP,41,FALSE),"")</f>
        <v/>
      </c>
      <c r="W203" s="239" t="str">
        <f>IFERROR(VLOOKUP(W202,'P1'!$B:$AP,41,FALSE),"")</f>
        <v/>
      </c>
      <c r="X203" s="239" t="str">
        <f>IFERROR(VLOOKUP(X202,'P1'!$B:$AP,41,FALSE),"")</f>
        <v/>
      </c>
      <c r="Y203" s="239" t="str">
        <f>IFERROR(VLOOKUP(Y202,'P1'!$B:$AP,41,FALSE),"")</f>
        <v/>
      </c>
      <c r="Z203" s="239" t="str">
        <f>IFERROR(VLOOKUP(Z202,'P1'!$B:$AP,41,FALSE),"")</f>
        <v/>
      </c>
      <c r="AA203" s="239" t="str">
        <f>IFERROR(VLOOKUP(AA202,'P1'!$B:$AP,41,FALSE),"")</f>
        <v/>
      </c>
      <c r="AB203" s="239" t="str">
        <f>IFERROR(VLOOKUP(AB202,'P1'!$B:$AP,41,FALSE),"")</f>
        <v/>
      </c>
      <c r="AC203" s="239" t="str">
        <f>IFERROR(VLOOKUP(AC202,'P1'!$B:$AP,41,FALSE),"")</f>
        <v/>
      </c>
      <c r="AD203" s="239" t="str">
        <f>IFERROR(VLOOKUP(AD202,'P1'!$B:$AP,41,FALSE),"")</f>
        <v/>
      </c>
      <c r="AE203" s="239" t="str">
        <f>IFERROR(VLOOKUP(AE202,'P1'!$B:$AP,41,FALSE),"")</f>
        <v/>
      </c>
      <c r="AF203" s="239" t="str">
        <f>IFERROR(VLOOKUP(AF202,'P1'!$B:$AP,41,FALSE),"")</f>
        <v/>
      </c>
      <c r="AG203" s="239" t="str">
        <f>IFERROR(VLOOKUP(AG202,'P1'!$B:$AP,41,FALSE),"")</f>
        <v/>
      </c>
      <c r="AH203" s="239" t="str">
        <f>IFERROR(VLOOKUP(AH202,'P1'!$B:$AP,41,FALSE),"")</f>
        <v/>
      </c>
      <c r="AI203" s="239" t="str">
        <f>IFERROR(VLOOKUP(AI202,'P1'!$B:$AP,41,FALSE),"")</f>
        <v/>
      </c>
      <c r="AJ203" s="239" t="str">
        <f>IFERROR(VLOOKUP(AJ202,'P1'!$B:$AP,41,FALSE),"")</f>
        <v/>
      </c>
      <c r="AK203" s="239" t="str">
        <f>IFERROR(VLOOKUP(AK202,'P1'!$B:$AP,41,FALSE),"")</f>
        <v/>
      </c>
      <c r="AL203" s="239" t="str">
        <f>IFERROR(VLOOKUP(AL202,'P1'!$B:$AP,41,FALSE),"")</f>
        <v/>
      </c>
      <c r="AM203" s="239" t="str">
        <f>IFERROR(VLOOKUP(AM202,'P1'!$B:$AP,41,FALSE),"")</f>
        <v/>
      </c>
      <c r="AN203" s="588"/>
      <c r="AO203" s="564"/>
      <c r="AP203" s="592"/>
      <c r="AQ203" s="593"/>
      <c r="AR203" s="564"/>
      <c r="AS203" s="205"/>
      <c r="AT203" s="206"/>
      <c r="AU203" s="240" t="str">
        <f>IFERROR(IF($D202="□",ROUNDDOWN($AO202/$AK$7,1),ROUNDDOWN($AO202/$AK$9,1)),"")</f>
        <v/>
      </c>
      <c r="AV203" s="240" t="str">
        <f>IFERROR(IF($D202="□",ROUNDDOWN($AN202/$AO$7,1),ROUNDDOWN($AN202/$AO$9,1)),"")</f>
        <v/>
      </c>
      <c r="AX203" s="240" t="str">
        <f>IFERROR(IF($D202="□",(VLOOKUP(F202,'[8]ますた君 '!$C:$E,3,FALSE)/($AK$7*4)),(VLOOKUP(F202,'[8]ますた君 '!$C:$E,3,FALSE)/($AK$9*4))),"")</f>
        <v/>
      </c>
      <c r="AY203" s="240" t="str">
        <f>IFERROR(IF($D202="□",(VLOOKUP(F202,'[8]ますた君 '!$C:$E,3,FALSE)/$AO$7),(VLOOKUP(F202,'[8]ますた君 '!$C:$E,3,FALSE)/$AO$9)),"")</f>
        <v/>
      </c>
    </row>
    <row r="204" spans="1:51" ht="12" customHeight="1">
      <c r="A204" s="568"/>
      <c r="B204" s="571"/>
      <c r="C204" s="574"/>
      <c r="D204" s="577"/>
      <c r="E204" s="580"/>
      <c r="F204" s="585"/>
      <c r="G204" s="586"/>
      <c r="H204" s="241" t="s">
        <v>374</v>
      </c>
      <c r="I204" s="239" t="str">
        <f>IFERROR(VLOOKUP(I202,'P1'!$B:$AP,31,FALSE),"")</f>
        <v/>
      </c>
      <c r="J204" s="239" t="str">
        <f>IFERROR(VLOOKUP(J202,'P1'!$B:$AP,31,FALSE),"")</f>
        <v/>
      </c>
      <c r="K204" s="239" t="str">
        <f>IFERROR(VLOOKUP(K202,'P1'!$B:$AP,31,FALSE),"")</f>
        <v/>
      </c>
      <c r="L204" s="239" t="str">
        <f>IFERROR(VLOOKUP(L202,'P1'!$B:$AP,31,FALSE),"")</f>
        <v/>
      </c>
      <c r="M204" s="239" t="str">
        <f>IFERROR(VLOOKUP(M202,'P1'!$B:$AP,31,FALSE),"")</f>
        <v/>
      </c>
      <c r="N204" s="239" t="str">
        <f>IFERROR(VLOOKUP(N202,'P1'!$B:$AP,31,FALSE),"")</f>
        <v/>
      </c>
      <c r="O204" s="239" t="str">
        <f>IFERROR(VLOOKUP(O202,'P1'!$B:$AP,31,FALSE),"")</f>
        <v/>
      </c>
      <c r="P204" s="239" t="str">
        <f>IFERROR(VLOOKUP(P202,'P1'!$B:$AP,31,FALSE),"")</f>
        <v/>
      </c>
      <c r="Q204" s="239" t="str">
        <f>IFERROR(VLOOKUP(Q202,'P1'!$B:$AP,31,FALSE),"")</f>
        <v/>
      </c>
      <c r="R204" s="239" t="str">
        <f>IFERROR(VLOOKUP(R202,'P1'!$B:$AP,31,FALSE),"")</f>
        <v/>
      </c>
      <c r="S204" s="239" t="str">
        <f>IFERROR(VLOOKUP(S202,'P1'!$B:$AP,31,FALSE),"")</f>
        <v/>
      </c>
      <c r="T204" s="239" t="str">
        <f>IFERROR(VLOOKUP(T202,'P1'!$B:$AP,31,FALSE),"")</f>
        <v/>
      </c>
      <c r="U204" s="239" t="str">
        <f>IFERROR(VLOOKUP(U202,'P1'!$B:$AP,31,FALSE),"")</f>
        <v/>
      </c>
      <c r="V204" s="239" t="str">
        <f>IFERROR(VLOOKUP(V202,'P1'!$B:$AP,31,FALSE),"")</f>
        <v/>
      </c>
      <c r="W204" s="239" t="str">
        <f>IFERROR(VLOOKUP(W202,'P1'!$B:$AP,31,FALSE),"")</f>
        <v/>
      </c>
      <c r="X204" s="239" t="str">
        <f>IFERROR(VLOOKUP(X202,'P1'!$B:$AP,31,FALSE),"")</f>
        <v/>
      </c>
      <c r="Y204" s="239" t="str">
        <f>IFERROR(VLOOKUP(Y202,'P1'!$B:$AP,31,FALSE),"")</f>
        <v/>
      </c>
      <c r="Z204" s="239" t="str">
        <f>IFERROR(VLOOKUP(Z202,'P1'!$B:$AP,31,FALSE),"")</f>
        <v/>
      </c>
      <c r="AA204" s="239" t="str">
        <f>IFERROR(VLOOKUP(AA202,'P1'!$B:$AP,31,FALSE),"")</f>
        <v/>
      </c>
      <c r="AB204" s="239" t="str">
        <f>IFERROR(VLOOKUP(AB202,'P1'!$B:$AP,31,FALSE),"")</f>
        <v/>
      </c>
      <c r="AC204" s="239" t="str">
        <f>IFERROR(VLOOKUP(AC202,'P1'!$B:$AP,31,FALSE),"")</f>
        <v/>
      </c>
      <c r="AD204" s="239" t="str">
        <f>IFERROR(VLOOKUP(AD202,'P1'!$B:$AP,31,FALSE),"")</f>
        <v/>
      </c>
      <c r="AE204" s="239" t="str">
        <f>IFERROR(VLOOKUP(AE202,'P1'!$B:$AP,31,FALSE),"")</f>
        <v/>
      </c>
      <c r="AF204" s="239" t="str">
        <f>IFERROR(VLOOKUP(AF202,'P1'!$B:$AP,31,FALSE),"")</f>
        <v/>
      </c>
      <c r="AG204" s="239" t="str">
        <f>IFERROR(VLOOKUP(AG202,'P1'!$B:$AP,31,FALSE),"")</f>
        <v/>
      </c>
      <c r="AH204" s="239" t="str">
        <f>IFERROR(VLOOKUP(AH202,'P1'!$B:$AP,31,FALSE),"")</f>
        <v/>
      </c>
      <c r="AI204" s="239" t="str">
        <f>IFERROR(VLOOKUP(AI202,'P1'!$B:$AP,31,FALSE),"")</f>
        <v/>
      </c>
      <c r="AJ204" s="239" t="str">
        <f>IFERROR(VLOOKUP(AJ202,'P1'!$B:$AP,31,FALSE),"")</f>
        <v/>
      </c>
      <c r="AK204" s="239" t="str">
        <f>IFERROR(VLOOKUP(AK202,'P1'!$B:$AP,31,FALSE),"")</f>
        <v/>
      </c>
      <c r="AL204" s="239" t="str">
        <f>IFERROR(VLOOKUP(AL202,'P1'!$B:$AP,31,FALSE),"")</f>
        <v/>
      </c>
      <c r="AM204" s="239" t="str">
        <f>IFERROR(VLOOKUP(AM202,'P1'!$B:$AP,31,FALSE),"")</f>
        <v/>
      </c>
      <c r="AN204" s="589"/>
      <c r="AO204" s="565"/>
      <c r="AP204" s="594"/>
      <c r="AQ204" s="595"/>
      <c r="AR204" s="565"/>
      <c r="AS204" s="211"/>
      <c r="AT204" s="206"/>
      <c r="AU204" s="242"/>
      <c r="AV204" s="242"/>
      <c r="AX204" s="242"/>
      <c r="AY204" s="242"/>
    </row>
    <row r="205" spans="1:51" ht="12" customHeight="1">
      <c r="A205" s="566">
        <v>62</v>
      </c>
      <c r="B205" s="569"/>
      <c r="C205" s="572"/>
      <c r="D205" s="575" t="s">
        <v>243</v>
      </c>
      <c r="E205" s="578"/>
      <c r="F205" s="581"/>
      <c r="G205" s="582"/>
      <c r="H205" s="236" t="s">
        <v>368</v>
      </c>
      <c r="I205" s="483"/>
      <c r="J205" s="483"/>
      <c r="K205" s="483"/>
      <c r="L205" s="483"/>
      <c r="M205" s="483"/>
      <c r="N205" s="483"/>
      <c r="O205" s="483"/>
      <c r="P205" s="483"/>
      <c r="Q205" s="483"/>
      <c r="R205" s="483"/>
      <c r="S205" s="483"/>
      <c r="T205" s="483"/>
      <c r="U205" s="483"/>
      <c r="V205" s="483"/>
      <c r="W205" s="483"/>
      <c r="X205" s="483"/>
      <c r="Y205" s="483"/>
      <c r="Z205" s="483"/>
      <c r="AA205" s="483"/>
      <c r="AB205" s="483"/>
      <c r="AC205" s="483"/>
      <c r="AD205" s="483"/>
      <c r="AE205" s="483"/>
      <c r="AF205" s="483"/>
      <c r="AG205" s="483"/>
      <c r="AH205" s="483"/>
      <c r="AI205" s="483"/>
      <c r="AJ205" s="483"/>
      <c r="AK205" s="483"/>
      <c r="AL205" s="483"/>
      <c r="AM205" s="483"/>
      <c r="AN205" s="587">
        <f>+SUM(I206:AM207)</f>
        <v>0</v>
      </c>
      <c r="AO205" s="563">
        <f>IF($AN$4="４週",AN205/4,AN205/(DAY(EOMONTH($I$20,0))/7))</f>
        <v>0</v>
      </c>
      <c r="AP205" s="590"/>
      <c r="AQ205" s="591"/>
      <c r="AR205" s="563" t="str">
        <f>IF(AN187="４週",AU206,AV206)</f>
        <v/>
      </c>
      <c r="AS205" s="211"/>
      <c r="AT205" s="206"/>
      <c r="AU205" s="237" t="s">
        <v>369</v>
      </c>
      <c r="AV205" s="237" t="s">
        <v>370</v>
      </c>
      <c r="AX205" s="237" t="s">
        <v>371</v>
      </c>
      <c r="AY205" s="237" t="s">
        <v>372</v>
      </c>
    </row>
    <row r="206" spans="1:51" ht="12" customHeight="1">
      <c r="A206" s="567"/>
      <c r="B206" s="570"/>
      <c r="C206" s="573"/>
      <c r="D206" s="576"/>
      <c r="E206" s="579"/>
      <c r="F206" s="583"/>
      <c r="G206" s="584"/>
      <c r="H206" s="238" t="s">
        <v>373</v>
      </c>
      <c r="I206" s="239" t="str">
        <f>IFERROR(VLOOKUP(I205,'P1'!$B:$AP,41,FALSE),"")</f>
        <v/>
      </c>
      <c r="J206" s="239" t="str">
        <f>IFERROR(VLOOKUP(J205,'P1'!$B:$AP,41,FALSE),"")</f>
        <v/>
      </c>
      <c r="K206" s="239" t="str">
        <f>IFERROR(VLOOKUP(K205,'P1'!$B:$AP,41,FALSE),"")</f>
        <v/>
      </c>
      <c r="L206" s="239" t="str">
        <f>IFERROR(VLOOKUP(L205,'P1'!$B:$AP,41,FALSE),"")</f>
        <v/>
      </c>
      <c r="M206" s="239" t="str">
        <f>IFERROR(VLOOKUP(M205,'P1'!$B:$AP,41,FALSE),"")</f>
        <v/>
      </c>
      <c r="N206" s="239" t="str">
        <f>IFERROR(VLOOKUP(N205,'P1'!$B:$AP,41,FALSE),"")</f>
        <v/>
      </c>
      <c r="O206" s="239" t="str">
        <f>IFERROR(VLOOKUP(O205,'P1'!$B:$AP,41,FALSE),"")</f>
        <v/>
      </c>
      <c r="P206" s="239" t="str">
        <f>IFERROR(VLOOKUP(P205,'P1'!$B:$AP,41,FALSE),"")</f>
        <v/>
      </c>
      <c r="Q206" s="239" t="str">
        <f>IFERROR(VLOOKUP(Q205,'P1'!$B:$AP,41,FALSE),"")</f>
        <v/>
      </c>
      <c r="R206" s="239" t="str">
        <f>IFERROR(VLOOKUP(R205,'P1'!$B:$AP,41,FALSE),"")</f>
        <v/>
      </c>
      <c r="S206" s="239" t="str">
        <f>IFERROR(VLOOKUP(S205,'P1'!$B:$AP,41,FALSE),"")</f>
        <v/>
      </c>
      <c r="T206" s="239" t="str">
        <f>IFERROR(VLOOKUP(T205,'P1'!$B:$AP,41,FALSE),"")</f>
        <v/>
      </c>
      <c r="U206" s="239" t="str">
        <f>IFERROR(VLOOKUP(U205,'P1'!$B:$AP,41,FALSE),"")</f>
        <v/>
      </c>
      <c r="V206" s="239" t="str">
        <f>IFERROR(VLOOKUP(V205,'P1'!$B:$AP,41,FALSE),"")</f>
        <v/>
      </c>
      <c r="W206" s="239" t="str">
        <f>IFERROR(VLOOKUP(W205,'P1'!$B:$AP,41,FALSE),"")</f>
        <v/>
      </c>
      <c r="X206" s="239" t="str">
        <f>IFERROR(VLOOKUP(X205,'P1'!$B:$AP,41,FALSE),"")</f>
        <v/>
      </c>
      <c r="Y206" s="239" t="str">
        <f>IFERROR(VLOOKUP(Y205,'P1'!$B:$AP,41,FALSE),"")</f>
        <v/>
      </c>
      <c r="Z206" s="239" t="str">
        <f>IFERROR(VLOOKUP(Z205,'P1'!$B:$AP,41,FALSE),"")</f>
        <v/>
      </c>
      <c r="AA206" s="239" t="str">
        <f>IFERROR(VLOOKUP(AA205,'P1'!$B:$AP,41,FALSE),"")</f>
        <v/>
      </c>
      <c r="AB206" s="239" t="str">
        <f>IFERROR(VLOOKUP(AB205,'P1'!$B:$AP,41,FALSE),"")</f>
        <v/>
      </c>
      <c r="AC206" s="239" t="str">
        <f>IFERROR(VLOOKUP(AC205,'P1'!$B:$AP,41,FALSE),"")</f>
        <v/>
      </c>
      <c r="AD206" s="239" t="str">
        <f>IFERROR(VLOOKUP(AD205,'P1'!$B:$AP,41,FALSE),"")</f>
        <v/>
      </c>
      <c r="AE206" s="239" t="str">
        <f>IFERROR(VLOOKUP(AE205,'P1'!$B:$AP,41,FALSE),"")</f>
        <v/>
      </c>
      <c r="AF206" s="239" t="str">
        <f>IFERROR(VLOOKUP(AF205,'P1'!$B:$AP,41,FALSE),"")</f>
        <v/>
      </c>
      <c r="AG206" s="239" t="str">
        <f>IFERROR(VLOOKUP(AG205,'P1'!$B:$AP,41,FALSE),"")</f>
        <v/>
      </c>
      <c r="AH206" s="239" t="str">
        <f>IFERROR(VLOOKUP(AH205,'P1'!$B:$AP,41,FALSE),"")</f>
        <v/>
      </c>
      <c r="AI206" s="239" t="str">
        <f>IFERROR(VLOOKUP(AI205,'P1'!$B:$AP,41,FALSE),"")</f>
        <v/>
      </c>
      <c r="AJ206" s="239" t="str">
        <f>IFERROR(VLOOKUP(AJ205,'P1'!$B:$AP,41,FALSE),"")</f>
        <v/>
      </c>
      <c r="AK206" s="239" t="str">
        <f>IFERROR(VLOOKUP(AK205,'P1'!$B:$AP,41,FALSE),"")</f>
        <v/>
      </c>
      <c r="AL206" s="239" t="str">
        <f>IFERROR(VLOOKUP(AL205,'P1'!$B:$AP,41,FALSE),"")</f>
        <v/>
      </c>
      <c r="AM206" s="239" t="str">
        <f>IFERROR(VLOOKUP(AM205,'P1'!$B:$AP,41,FALSE),"")</f>
        <v/>
      </c>
      <c r="AN206" s="588"/>
      <c r="AO206" s="564"/>
      <c r="AP206" s="592"/>
      <c r="AQ206" s="593"/>
      <c r="AR206" s="564"/>
      <c r="AS206" s="205"/>
      <c r="AT206" s="206"/>
      <c r="AU206" s="240" t="str">
        <f>IFERROR(IF($D205="□",ROUNDDOWN($AO205/$AK$7,1),ROUNDDOWN($AO205/$AK$9,1)),"")</f>
        <v/>
      </c>
      <c r="AV206" s="240" t="str">
        <f>IFERROR(IF($D205="□",ROUNDDOWN($AN205/$AO$7,1),ROUNDDOWN($AN205/$AO$9,1)),"")</f>
        <v/>
      </c>
      <c r="AX206" s="240" t="str">
        <f>IFERROR(IF($D205="□",(VLOOKUP(F205,'[8]ますた君 '!$C:$E,3,FALSE)/($AK$7*4)),(VLOOKUP(F205,'[8]ますた君 '!$C:$E,3,FALSE)/($AK$9*4))),"")</f>
        <v/>
      </c>
      <c r="AY206" s="240" t="str">
        <f>IFERROR(IF($D205="□",(VLOOKUP(F205,'[8]ますた君 '!$C:$E,3,FALSE)/$AO$7),(VLOOKUP(F205,'[8]ますた君 '!$C:$E,3,FALSE)/$AO$9)),"")</f>
        <v/>
      </c>
    </row>
    <row r="207" spans="1:51" ht="12" customHeight="1">
      <c r="A207" s="568"/>
      <c r="B207" s="571"/>
      <c r="C207" s="574"/>
      <c r="D207" s="577"/>
      <c r="E207" s="580"/>
      <c r="F207" s="585"/>
      <c r="G207" s="586"/>
      <c r="H207" s="241" t="s">
        <v>374</v>
      </c>
      <c r="I207" s="239" t="str">
        <f>IFERROR(VLOOKUP(I205,'P1'!$B:$AP,31,FALSE),"")</f>
        <v/>
      </c>
      <c r="J207" s="239" t="str">
        <f>IFERROR(VLOOKUP(J205,'P1'!$B:$AP,31,FALSE),"")</f>
        <v/>
      </c>
      <c r="K207" s="239" t="str">
        <f>IFERROR(VLOOKUP(K205,'P1'!$B:$AP,31,FALSE),"")</f>
        <v/>
      </c>
      <c r="L207" s="239" t="str">
        <f>IFERROR(VLOOKUP(L205,'P1'!$B:$AP,31,FALSE),"")</f>
        <v/>
      </c>
      <c r="M207" s="239" t="str">
        <f>IFERROR(VLOOKUP(M205,'P1'!$B:$AP,31,FALSE),"")</f>
        <v/>
      </c>
      <c r="N207" s="239" t="str">
        <f>IFERROR(VLOOKUP(N205,'P1'!$B:$AP,31,FALSE),"")</f>
        <v/>
      </c>
      <c r="O207" s="239" t="str">
        <f>IFERROR(VLOOKUP(O205,'P1'!$B:$AP,31,FALSE),"")</f>
        <v/>
      </c>
      <c r="P207" s="239" t="str">
        <f>IFERROR(VLOOKUP(P205,'P1'!$B:$AP,31,FALSE),"")</f>
        <v/>
      </c>
      <c r="Q207" s="239" t="str">
        <f>IFERROR(VLOOKUP(Q205,'P1'!$B:$AP,31,FALSE),"")</f>
        <v/>
      </c>
      <c r="R207" s="239" t="str">
        <f>IFERROR(VLOOKUP(R205,'P1'!$B:$AP,31,FALSE),"")</f>
        <v/>
      </c>
      <c r="S207" s="239" t="str">
        <f>IFERROR(VLOOKUP(S205,'P1'!$B:$AP,31,FALSE),"")</f>
        <v/>
      </c>
      <c r="T207" s="239" t="str">
        <f>IFERROR(VLOOKUP(T205,'P1'!$B:$AP,31,FALSE),"")</f>
        <v/>
      </c>
      <c r="U207" s="239" t="str">
        <f>IFERROR(VLOOKUP(U205,'P1'!$B:$AP,31,FALSE),"")</f>
        <v/>
      </c>
      <c r="V207" s="239" t="str">
        <f>IFERROR(VLOOKUP(V205,'P1'!$B:$AP,31,FALSE),"")</f>
        <v/>
      </c>
      <c r="W207" s="239" t="str">
        <f>IFERROR(VLOOKUP(W205,'P1'!$B:$AP,31,FALSE),"")</f>
        <v/>
      </c>
      <c r="X207" s="239" t="str">
        <f>IFERROR(VLOOKUP(X205,'P1'!$B:$AP,31,FALSE),"")</f>
        <v/>
      </c>
      <c r="Y207" s="239" t="str">
        <f>IFERROR(VLOOKUP(Y205,'P1'!$B:$AP,31,FALSE),"")</f>
        <v/>
      </c>
      <c r="Z207" s="239" t="str">
        <f>IFERROR(VLOOKUP(Z205,'P1'!$B:$AP,31,FALSE),"")</f>
        <v/>
      </c>
      <c r="AA207" s="239" t="str">
        <f>IFERROR(VLOOKUP(AA205,'P1'!$B:$AP,31,FALSE),"")</f>
        <v/>
      </c>
      <c r="AB207" s="239" t="str">
        <f>IFERROR(VLOOKUP(AB205,'P1'!$B:$AP,31,FALSE),"")</f>
        <v/>
      </c>
      <c r="AC207" s="239" t="str">
        <f>IFERROR(VLOOKUP(AC205,'P1'!$B:$AP,31,FALSE),"")</f>
        <v/>
      </c>
      <c r="AD207" s="239" t="str">
        <f>IFERROR(VLOOKUP(AD205,'P1'!$B:$AP,31,FALSE),"")</f>
        <v/>
      </c>
      <c r="AE207" s="239" t="str">
        <f>IFERROR(VLOOKUP(AE205,'P1'!$B:$AP,31,FALSE),"")</f>
        <v/>
      </c>
      <c r="AF207" s="239" t="str">
        <f>IFERROR(VLOOKUP(AF205,'P1'!$B:$AP,31,FALSE),"")</f>
        <v/>
      </c>
      <c r="AG207" s="239" t="str">
        <f>IFERROR(VLOOKUP(AG205,'P1'!$B:$AP,31,FALSE),"")</f>
        <v/>
      </c>
      <c r="AH207" s="239" t="str">
        <f>IFERROR(VLOOKUP(AH205,'P1'!$B:$AP,31,FALSE),"")</f>
        <v/>
      </c>
      <c r="AI207" s="239" t="str">
        <f>IFERROR(VLOOKUP(AI205,'P1'!$B:$AP,31,FALSE),"")</f>
        <v/>
      </c>
      <c r="AJ207" s="239" t="str">
        <f>IFERROR(VLOOKUP(AJ205,'P1'!$B:$AP,31,FALSE),"")</f>
        <v/>
      </c>
      <c r="AK207" s="239" t="str">
        <f>IFERROR(VLOOKUP(AK205,'P1'!$B:$AP,31,FALSE),"")</f>
        <v/>
      </c>
      <c r="AL207" s="239" t="str">
        <f>IFERROR(VLOOKUP(AL205,'P1'!$B:$AP,31,FALSE),"")</f>
        <v/>
      </c>
      <c r="AM207" s="239" t="str">
        <f>IFERROR(VLOOKUP(AM205,'P1'!$B:$AP,31,FALSE),"")</f>
        <v/>
      </c>
      <c r="AN207" s="589"/>
      <c r="AO207" s="565"/>
      <c r="AP207" s="594"/>
      <c r="AQ207" s="595"/>
      <c r="AR207" s="565"/>
      <c r="AS207" s="205"/>
      <c r="AT207" s="206"/>
      <c r="AU207" s="242"/>
      <c r="AV207" s="242"/>
      <c r="AX207" s="242"/>
      <c r="AY207" s="242"/>
    </row>
    <row r="208" spans="1:51" ht="12" customHeight="1">
      <c r="A208" s="566">
        <v>63</v>
      </c>
      <c r="B208" s="569"/>
      <c r="C208" s="572"/>
      <c r="D208" s="575" t="s">
        <v>243</v>
      </c>
      <c r="E208" s="578"/>
      <c r="F208" s="581"/>
      <c r="G208" s="582"/>
      <c r="H208" s="236" t="s">
        <v>368</v>
      </c>
      <c r="I208" s="483"/>
      <c r="J208" s="483"/>
      <c r="K208" s="483"/>
      <c r="L208" s="483"/>
      <c r="M208" s="483"/>
      <c r="N208" s="483"/>
      <c r="O208" s="483"/>
      <c r="P208" s="483"/>
      <c r="Q208" s="483"/>
      <c r="R208" s="483"/>
      <c r="S208" s="483"/>
      <c r="T208" s="483"/>
      <c r="U208" s="483"/>
      <c r="V208" s="483"/>
      <c r="W208" s="483"/>
      <c r="X208" s="483"/>
      <c r="Y208" s="483"/>
      <c r="Z208" s="483"/>
      <c r="AA208" s="483"/>
      <c r="AB208" s="483"/>
      <c r="AC208" s="483"/>
      <c r="AD208" s="483"/>
      <c r="AE208" s="483"/>
      <c r="AF208" s="483"/>
      <c r="AG208" s="483"/>
      <c r="AH208" s="483"/>
      <c r="AI208" s="483"/>
      <c r="AJ208" s="483"/>
      <c r="AK208" s="483"/>
      <c r="AL208" s="483"/>
      <c r="AM208" s="483"/>
      <c r="AN208" s="587">
        <f>+SUM(I209:AM210)</f>
        <v>0</v>
      </c>
      <c r="AO208" s="563">
        <f>IF($AN$4="４週",AN208/4,AN208/(DAY(EOMONTH($I$20,0))/7))</f>
        <v>0</v>
      </c>
      <c r="AP208" s="590"/>
      <c r="AQ208" s="591"/>
      <c r="AR208" s="563" t="str">
        <f>IF(AN197="４週",AU209,AV209)</f>
        <v/>
      </c>
      <c r="AS208" s="205"/>
      <c r="AT208" s="206"/>
      <c r="AU208" s="237" t="s">
        <v>369</v>
      </c>
      <c r="AV208" s="237" t="s">
        <v>370</v>
      </c>
      <c r="AX208" s="237" t="s">
        <v>371</v>
      </c>
      <c r="AY208" s="237" t="s">
        <v>372</v>
      </c>
    </row>
    <row r="209" spans="1:51" ht="12" customHeight="1">
      <c r="A209" s="567"/>
      <c r="B209" s="570"/>
      <c r="C209" s="573"/>
      <c r="D209" s="576"/>
      <c r="E209" s="579"/>
      <c r="F209" s="583"/>
      <c r="G209" s="584"/>
      <c r="H209" s="238" t="s">
        <v>373</v>
      </c>
      <c r="I209" s="239" t="str">
        <f>IFERROR(VLOOKUP(I208,'P1'!$B:$AP,41,FALSE),"")</f>
        <v/>
      </c>
      <c r="J209" s="239" t="str">
        <f>IFERROR(VLOOKUP(J208,'P1'!$B:$AP,41,FALSE),"")</f>
        <v/>
      </c>
      <c r="K209" s="239" t="str">
        <f>IFERROR(VLOOKUP(K208,'P1'!$B:$AP,41,FALSE),"")</f>
        <v/>
      </c>
      <c r="L209" s="239" t="str">
        <f>IFERROR(VLOOKUP(L208,'P1'!$B:$AP,41,FALSE),"")</f>
        <v/>
      </c>
      <c r="M209" s="239" t="str">
        <f>IFERROR(VLOOKUP(M208,'P1'!$B:$AP,41,FALSE),"")</f>
        <v/>
      </c>
      <c r="N209" s="239" t="str">
        <f>IFERROR(VLOOKUP(N208,'P1'!$B:$AP,41,FALSE),"")</f>
        <v/>
      </c>
      <c r="O209" s="239" t="str">
        <f>IFERROR(VLOOKUP(O208,'P1'!$B:$AP,41,FALSE),"")</f>
        <v/>
      </c>
      <c r="P209" s="239" t="str">
        <f>IFERROR(VLOOKUP(P208,'P1'!$B:$AP,41,FALSE),"")</f>
        <v/>
      </c>
      <c r="Q209" s="239" t="str">
        <f>IFERROR(VLOOKUP(Q208,'P1'!$B:$AP,41,FALSE),"")</f>
        <v/>
      </c>
      <c r="R209" s="239" t="str">
        <f>IFERROR(VLOOKUP(R208,'P1'!$B:$AP,41,FALSE),"")</f>
        <v/>
      </c>
      <c r="S209" s="239" t="str">
        <f>IFERROR(VLOOKUP(S208,'P1'!$B:$AP,41,FALSE),"")</f>
        <v/>
      </c>
      <c r="T209" s="239" t="str">
        <f>IFERROR(VLOOKUP(T208,'P1'!$B:$AP,41,FALSE),"")</f>
        <v/>
      </c>
      <c r="U209" s="239" t="str">
        <f>IFERROR(VLOOKUP(U208,'P1'!$B:$AP,41,FALSE),"")</f>
        <v/>
      </c>
      <c r="V209" s="239" t="str">
        <f>IFERROR(VLOOKUP(V208,'P1'!$B:$AP,41,FALSE),"")</f>
        <v/>
      </c>
      <c r="W209" s="239" t="str">
        <f>IFERROR(VLOOKUP(W208,'P1'!$B:$AP,41,FALSE),"")</f>
        <v/>
      </c>
      <c r="X209" s="239" t="str">
        <f>IFERROR(VLOOKUP(X208,'P1'!$B:$AP,41,FALSE),"")</f>
        <v/>
      </c>
      <c r="Y209" s="239" t="str">
        <f>IFERROR(VLOOKUP(Y208,'P1'!$B:$AP,41,FALSE),"")</f>
        <v/>
      </c>
      <c r="Z209" s="239" t="str">
        <f>IFERROR(VLOOKUP(Z208,'P1'!$B:$AP,41,FALSE),"")</f>
        <v/>
      </c>
      <c r="AA209" s="239" t="str">
        <f>IFERROR(VLOOKUP(AA208,'P1'!$B:$AP,41,FALSE),"")</f>
        <v/>
      </c>
      <c r="AB209" s="239" t="str">
        <f>IFERROR(VLOOKUP(AB208,'P1'!$B:$AP,41,FALSE),"")</f>
        <v/>
      </c>
      <c r="AC209" s="239" t="str">
        <f>IFERROR(VLOOKUP(AC208,'P1'!$B:$AP,41,FALSE),"")</f>
        <v/>
      </c>
      <c r="AD209" s="239" t="str">
        <f>IFERROR(VLOOKUP(AD208,'P1'!$B:$AP,41,FALSE),"")</f>
        <v/>
      </c>
      <c r="AE209" s="239" t="str">
        <f>IFERROR(VLOOKUP(AE208,'P1'!$B:$AP,41,FALSE),"")</f>
        <v/>
      </c>
      <c r="AF209" s="239" t="str">
        <f>IFERROR(VLOOKUP(AF208,'P1'!$B:$AP,41,FALSE),"")</f>
        <v/>
      </c>
      <c r="AG209" s="239" t="str">
        <f>IFERROR(VLOOKUP(AG208,'P1'!$B:$AP,41,FALSE),"")</f>
        <v/>
      </c>
      <c r="AH209" s="239" t="str">
        <f>IFERROR(VLOOKUP(AH208,'P1'!$B:$AP,41,FALSE),"")</f>
        <v/>
      </c>
      <c r="AI209" s="239" t="str">
        <f>IFERROR(VLOOKUP(AI208,'P1'!$B:$AP,41,FALSE),"")</f>
        <v/>
      </c>
      <c r="AJ209" s="239" t="str">
        <f>IFERROR(VLOOKUP(AJ208,'P1'!$B:$AP,41,FALSE),"")</f>
        <v/>
      </c>
      <c r="AK209" s="239" t="str">
        <f>IFERROR(VLOOKUP(AK208,'P1'!$B:$AP,41,FALSE),"")</f>
        <v/>
      </c>
      <c r="AL209" s="239" t="str">
        <f>IFERROR(VLOOKUP(AL208,'P1'!$B:$AP,41,FALSE),"")</f>
        <v/>
      </c>
      <c r="AM209" s="239" t="str">
        <f>IFERROR(VLOOKUP(AM208,'P1'!$B:$AP,41,FALSE),"")</f>
        <v/>
      </c>
      <c r="AN209" s="588"/>
      <c r="AO209" s="564"/>
      <c r="AP209" s="592"/>
      <c r="AQ209" s="593"/>
      <c r="AR209" s="564"/>
      <c r="AS209" s="205"/>
      <c r="AT209" s="206"/>
      <c r="AU209" s="240" t="str">
        <f>IFERROR(IF($D208="□",ROUNDDOWN($AO208/$AK$7,1),ROUNDDOWN($AO208/$AK$9,1)),"")</f>
        <v/>
      </c>
      <c r="AV209" s="240" t="str">
        <f>IFERROR(IF($D208="□",ROUNDDOWN($AN208/$AO$7,1),ROUNDDOWN($AN208/$AO$9,1)),"")</f>
        <v/>
      </c>
      <c r="AX209" s="240" t="str">
        <f>IFERROR(IF($D208="□",(VLOOKUP(F208,'[8]ますた君 '!$C:$E,3,FALSE)/($AK$7*4)),(VLOOKUP(F208,'[8]ますた君 '!$C:$E,3,FALSE)/($AK$9*4))),"")</f>
        <v/>
      </c>
      <c r="AY209" s="240" t="str">
        <f>IFERROR(IF($D208="□",(VLOOKUP(F208,'[8]ますた君 '!$C:$E,3,FALSE)/$AO$7),(VLOOKUP(F208,'[8]ますた君 '!$C:$E,3,FALSE)/$AO$9)),"")</f>
        <v/>
      </c>
    </row>
    <row r="210" spans="1:51" ht="12" customHeight="1">
      <c r="A210" s="568"/>
      <c r="B210" s="571"/>
      <c r="C210" s="574"/>
      <c r="D210" s="577"/>
      <c r="E210" s="580"/>
      <c r="F210" s="585"/>
      <c r="G210" s="586"/>
      <c r="H210" s="241" t="s">
        <v>374</v>
      </c>
      <c r="I210" s="239" t="str">
        <f>IFERROR(VLOOKUP(I208,'P1'!$B:$AP,31,FALSE),"")</f>
        <v/>
      </c>
      <c r="J210" s="239" t="str">
        <f>IFERROR(VLOOKUP(J208,'P1'!$B:$AP,31,FALSE),"")</f>
        <v/>
      </c>
      <c r="K210" s="239" t="str">
        <f>IFERROR(VLOOKUP(K208,'P1'!$B:$AP,31,FALSE),"")</f>
        <v/>
      </c>
      <c r="L210" s="239" t="str">
        <f>IFERROR(VLOOKUP(L208,'P1'!$B:$AP,31,FALSE),"")</f>
        <v/>
      </c>
      <c r="M210" s="239" t="str">
        <f>IFERROR(VLOOKUP(M208,'P1'!$B:$AP,31,FALSE),"")</f>
        <v/>
      </c>
      <c r="N210" s="239" t="str">
        <f>IFERROR(VLOOKUP(N208,'P1'!$B:$AP,31,FALSE),"")</f>
        <v/>
      </c>
      <c r="O210" s="239" t="str">
        <f>IFERROR(VLOOKUP(O208,'P1'!$B:$AP,31,FALSE),"")</f>
        <v/>
      </c>
      <c r="P210" s="239" t="str">
        <f>IFERROR(VLOOKUP(P208,'P1'!$B:$AP,31,FALSE),"")</f>
        <v/>
      </c>
      <c r="Q210" s="239" t="str">
        <f>IFERROR(VLOOKUP(Q208,'P1'!$B:$AP,31,FALSE),"")</f>
        <v/>
      </c>
      <c r="R210" s="239" t="str">
        <f>IFERROR(VLOOKUP(R208,'P1'!$B:$AP,31,FALSE),"")</f>
        <v/>
      </c>
      <c r="S210" s="239" t="str">
        <f>IFERROR(VLOOKUP(S208,'P1'!$B:$AP,31,FALSE),"")</f>
        <v/>
      </c>
      <c r="T210" s="239" t="str">
        <f>IFERROR(VLOOKUP(T208,'P1'!$B:$AP,31,FALSE),"")</f>
        <v/>
      </c>
      <c r="U210" s="239" t="str">
        <f>IFERROR(VLOOKUP(U208,'P1'!$B:$AP,31,FALSE),"")</f>
        <v/>
      </c>
      <c r="V210" s="239" t="str">
        <f>IFERROR(VLOOKUP(V208,'P1'!$B:$AP,31,FALSE),"")</f>
        <v/>
      </c>
      <c r="W210" s="239" t="str">
        <f>IFERROR(VLOOKUP(W208,'P1'!$B:$AP,31,FALSE),"")</f>
        <v/>
      </c>
      <c r="X210" s="239" t="str">
        <f>IFERROR(VLOOKUP(X208,'P1'!$B:$AP,31,FALSE),"")</f>
        <v/>
      </c>
      <c r="Y210" s="239" t="str">
        <f>IFERROR(VLOOKUP(Y208,'P1'!$B:$AP,31,FALSE),"")</f>
        <v/>
      </c>
      <c r="Z210" s="239" t="str">
        <f>IFERROR(VLOOKUP(Z208,'P1'!$B:$AP,31,FALSE),"")</f>
        <v/>
      </c>
      <c r="AA210" s="239" t="str">
        <f>IFERROR(VLOOKUP(AA208,'P1'!$B:$AP,31,FALSE),"")</f>
        <v/>
      </c>
      <c r="AB210" s="239" t="str">
        <f>IFERROR(VLOOKUP(AB208,'P1'!$B:$AP,31,FALSE),"")</f>
        <v/>
      </c>
      <c r="AC210" s="239" t="str">
        <f>IFERROR(VLOOKUP(AC208,'P1'!$B:$AP,31,FALSE),"")</f>
        <v/>
      </c>
      <c r="AD210" s="239" t="str">
        <f>IFERROR(VLOOKUP(AD208,'P1'!$B:$AP,31,FALSE),"")</f>
        <v/>
      </c>
      <c r="AE210" s="239" t="str">
        <f>IFERROR(VLOOKUP(AE208,'P1'!$B:$AP,31,FALSE),"")</f>
        <v/>
      </c>
      <c r="AF210" s="239" t="str">
        <f>IFERROR(VLOOKUP(AF208,'P1'!$B:$AP,31,FALSE),"")</f>
        <v/>
      </c>
      <c r="AG210" s="239" t="str">
        <f>IFERROR(VLOOKUP(AG208,'P1'!$B:$AP,31,FALSE),"")</f>
        <v/>
      </c>
      <c r="AH210" s="239" t="str">
        <f>IFERROR(VLOOKUP(AH208,'P1'!$B:$AP,31,FALSE),"")</f>
        <v/>
      </c>
      <c r="AI210" s="239" t="str">
        <f>IFERROR(VLOOKUP(AI208,'P1'!$B:$AP,31,FALSE),"")</f>
        <v/>
      </c>
      <c r="AJ210" s="239" t="str">
        <f>IFERROR(VLOOKUP(AJ208,'P1'!$B:$AP,31,FALSE),"")</f>
        <v/>
      </c>
      <c r="AK210" s="239" t="str">
        <f>IFERROR(VLOOKUP(AK208,'P1'!$B:$AP,31,FALSE),"")</f>
        <v/>
      </c>
      <c r="AL210" s="239" t="str">
        <f>IFERROR(VLOOKUP(AL208,'P1'!$B:$AP,31,FALSE),"")</f>
        <v/>
      </c>
      <c r="AM210" s="239" t="str">
        <f>IFERROR(VLOOKUP(AM208,'P1'!$B:$AP,31,FALSE),"")</f>
        <v/>
      </c>
      <c r="AN210" s="589"/>
      <c r="AO210" s="565"/>
      <c r="AP210" s="594"/>
      <c r="AQ210" s="595"/>
      <c r="AR210" s="565"/>
      <c r="AS210" s="205"/>
      <c r="AT210" s="206"/>
      <c r="AU210" s="242"/>
      <c r="AV210" s="242"/>
      <c r="AX210" s="242"/>
      <c r="AY210" s="242"/>
    </row>
    <row r="211" spans="1:51" ht="12" customHeight="1">
      <c r="A211" s="566">
        <v>64</v>
      </c>
      <c r="B211" s="569"/>
      <c r="C211" s="572"/>
      <c r="D211" s="575" t="s">
        <v>243</v>
      </c>
      <c r="E211" s="578"/>
      <c r="F211" s="581"/>
      <c r="G211" s="582"/>
      <c r="H211" s="236" t="s">
        <v>368</v>
      </c>
      <c r="I211" s="483"/>
      <c r="J211" s="483"/>
      <c r="K211" s="483"/>
      <c r="L211" s="483"/>
      <c r="M211" s="483"/>
      <c r="N211" s="483"/>
      <c r="O211" s="483"/>
      <c r="P211" s="483"/>
      <c r="Q211" s="483"/>
      <c r="R211" s="483"/>
      <c r="S211" s="483"/>
      <c r="T211" s="483"/>
      <c r="U211" s="483"/>
      <c r="V211" s="483"/>
      <c r="W211" s="483"/>
      <c r="X211" s="483"/>
      <c r="Y211" s="483"/>
      <c r="Z211" s="483"/>
      <c r="AA211" s="483"/>
      <c r="AB211" s="483"/>
      <c r="AC211" s="483"/>
      <c r="AD211" s="483"/>
      <c r="AE211" s="483"/>
      <c r="AF211" s="483"/>
      <c r="AG211" s="483"/>
      <c r="AH211" s="483"/>
      <c r="AI211" s="483"/>
      <c r="AJ211" s="483"/>
      <c r="AK211" s="483"/>
      <c r="AL211" s="483"/>
      <c r="AM211" s="483"/>
      <c r="AN211" s="587">
        <f>+SUM(I212:AM213)</f>
        <v>0</v>
      </c>
      <c r="AO211" s="563">
        <f>IF($AN$4="４週",AN211/4,AN211/(DAY(EOMONTH($I$20,0))/7))</f>
        <v>0</v>
      </c>
      <c r="AP211" s="590"/>
      <c r="AQ211" s="591"/>
      <c r="AR211" s="563" t="str">
        <f>IF(AN200="４週",AU212,AV212)</f>
        <v/>
      </c>
      <c r="AS211" s="211"/>
      <c r="AT211" s="206"/>
      <c r="AU211" s="237" t="s">
        <v>369</v>
      </c>
      <c r="AV211" s="237" t="s">
        <v>370</v>
      </c>
      <c r="AX211" s="237" t="s">
        <v>371</v>
      </c>
      <c r="AY211" s="237" t="s">
        <v>372</v>
      </c>
    </row>
    <row r="212" spans="1:51" ht="12" customHeight="1">
      <c r="A212" s="567"/>
      <c r="B212" s="570"/>
      <c r="C212" s="573"/>
      <c r="D212" s="576"/>
      <c r="E212" s="579"/>
      <c r="F212" s="583"/>
      <c r="G212" s="584"/>
      <c r="H212" s="238" t="s">
        <v>373</v>
      </c>
      <c r="I212" s="239" t="str">
        <f>IFERROR(VLOOKUP(I211,'P1'!$B:$AP,41,FALSE),"")</f>
        <v/>
      </c>
      <c r="J212" s="243" t="str">
        <f>IFERROR(VLOOKUP(J211,'P1'!$B:$AP,41,FALSE),"")</f>
        <v/>
      </c>
      <c r="K212" s="239" t="str">
        <f>IFERROR(VLOOKUP(K211,'P1'!$B:$AP,41,FALSE),"")</f>
        <v/>
      </c>
      <c r="L212" s="239" t="str">
        <f>IFERROR(VLOOKUP(L211,'P1'!$B:$AP,41,FALSE),"")</f>
        <v/>
      </c>
      <c r="M212" s="239" t="str">
        <f>IFERROR(VLOOKUP(M211,'P1'!$B:$AP,41,FALSE),"")</f>
        <v/>
      </c>
      <c r="N212" s="239" t="str">
        <f>IFERROR(VLOOKUP(N211,'P1'!$B:$AP,41,FALSE),"")</f>
        <v/>
      </c>
      <c r="O212" s="239" t="str">
        <f>IFERROR(VLOOKUP(O211,'P1'!$B:$AP,41,FALSE),"")</f>
        <v/>
      </c>
      <c r="P212" s="239" t="str">
        <f>IFERROR(VLOOKUP(P211,'P1'!$B:$AP,41,FALSE),"")</f>
        <v/>
      </c>
      <c r="Q212" s="239" t="str">
        <f>IFERROR(VLOOKUP(Q211,'P1'!$B:$AP,41,FALSE),"")</f>
        <v/>
      </c>
      <c r="R212" s="239" t="str">
        <f>IFERROR(VLOOKUP(R211,'P1'!$B:$AP,41,FALSE),"")</f>
        <v/>
      </c>
      <c r="S212" s="239" t="str">
        <f>IFERROR(VLOOKUP(S211,'P1'!$B:$AP,41,FALSE),"")</f>
        <v/>
      </c>
      <c r="T212" s="239" t="str">
        <f>IFERROR(VLOOKUP(T211,'P1'!$B:$AP,41,FALSE),"")</f>
        <v/>
      </c>
      <c r="U212" s="239" t="str">
        <f>IFERROR(VLOOKUP(U211,'P1'!$B:$AP,41,FALSE),"")</f>
        <v/>
      </c>
      <c r="V212" s="239" t="str">
        <f>IFERROR(VLOOKUP(V211,'P1'!$B:$AP,41,FALSE),"")</f>
        <v/>
      </c>
      <c r="W212" s="239" t="str">
        <f>IFERROR(VLOOKUP(W211,'P1'!$B:$AP,41,FALSE),"")</f>
        <v/>
      </c>
      <c r="X212" s="239" t="str">
        <f>IFERROR(VLOOKUP(X211,'P1'!$B:$AP,41,FALSE),"")</f>
        <v/>
      </c>
      <c r="Y212" s="239" t="str">
        <f>IFERROR(VLOOKUP(Y211,'P1'!$B:$AP,41,FALSE),"")</f>
        <v/>
      </c>
      <c r="Z212" s="239" t="str">
        <f>IFERROR(VLOOKUP(Z211,'P1'!$B:$AP,41,FALSE),"")</f>
        <v/>
      </c>
      <c r="AA212" s="239" t="str">
        <f>IFERROR(VLOOKUP(AA211,'P1'!$B:$AP,41,FALSE),"")</f>
        <v/>
      </c>
      <c r="AB212" s="239" t="str">
        <f>IFERROR(VLOOKUP(AB211,'P1'!$B:$AP,41,FALSE),"")</f>
        <v/>
      </c>
      <c r="AC212" s="239" t="str">
        <f>IFERROR(VLOOKUP(AC211,'P1'!$B:$AP,41,FALSE),"")</f>
        <v/>
      </c>
      <c r="AD212" s="239" t="str">
        <f>IFERROR(VLOOKUP(AD211,'P1'!$B:$AP,41,FALSE),"")</f>
        <v/>
      </c>
      <c r="AE212" s="239" t="str">
        <f>IFERROR(VLOOKUP(AE211,'P1'!$B:$AP,41,FALSE),"")</f>
        <v/>
      </c>
      <c r="AF212" s="239" t="str">
        <f>IFERROR(VLOOKUP(AF211,'P1'!$B:$AP,41,FALSE),"")</f>
        <v/>
      </c>
      <c r="AG212" s="239" t="str">
        <f>IFERROR(VLOOKUP(AG211,'P1'!$B:$AP,41,FALSE),"")</f>
        <v/>
      </c>
      <c r="AH212" s="239" t="str">
        <f>IFERROR(VLOOKUP(AH211,'P1'!$B:$AP,41,FALSE),"")</f>
        <v/>
      </c>
      <c r="AI212" s="239" t="str">
        <f>IFERROR(VLOOKUP(AI211,'P1'!$B:$AP,41,FALSE),"")</f>
        <v/>
      </c>
      <c r="AJ212" s="239" t="str">
        <f>IFERROR(VLOOKUP(AJ211,'P1'!$B:$AP,41,FALSE),"")</f>
        <v/>
      </c>
      <c r="AK212" s="239" t="str">
        <f>IFERROR(VLOOKUP(AK211,'P1'!$B:$AP,41,FALSE),"")</f>
        <v/>
      </c>
      <c r="AL212" s="239" t="str">
        <f>IFERROR(VLOOKUP(AL211,'P1'!$B:$AP,41,FALSE),"")</f>
        <v/>
      </c>
      <c r="AM212" s="239" t="str">
        <f>IFERROR(VLOOKUP(AM211,'P1'!$B:$AP,41,FALSE),"")</f>
        <v/>
      </c>
      <c r="AN212" s="588"/>
      <c r="AO212" s="564"/>
      <c r="AP212" s="592"/>
      <c r="AQ212" s="593"/>
      <c r="AR212" s="564"/>
      <c r="AS212" s="211"/>
      <c r="AT212" s="206"/>
      <c r="AU212" s="240" t="str">
        <f>IFERROR(IF($D211="□",ROUNDDOWN($AO211/$AK$7,1),ROUNDDOWN($AO211/$AK$9,1)),"")</f>
        <v/>
      </c>
      <c r="AV212" s="240" t="str">
        <f>IFERROR(IF($D211="□",ROUNDDOWN($AN211/$AO$7,1),ROUNDDOWN($AN211/$AO$9,1)),"")</f>
        <v/>
      </c>
      <c r="AX212" s="240" t="str">
        <f>IFERROR(IF($D211="□",(VLOOKUP(F211,'[8]ますた君 '!$C:$E,3,FALSE)/($AK$7*4)),(VLOOKUP(F211,'[8]ますた君 '!$C:$E,3,FALSE)/($AK$9*4))),"")</f>
        <v/>
      </c>
      <c r="AY212" s="240" t="str">
        <f>IFERROR(IF($D211="□",(VLOOKUP(F211,'[8]ますた君 '!$C:$E,3,FALSE)/$AO$7),(VLOOKUP(F211,'[8]ますた君 '!$C:$E,3,FALSE)/$AO$9)),"")</f>
        <v/>
      </c>
    </row>
    <row r="213" spans="1:51" ht="12" customHeight="1">
      <c r="A213" s="568"/>
      <c r="B213" s="571"/>
      <c r="C213" s="574"/>
      <c r="D213" s="577"/>
      <c r="E213" s="580"/>
      <c r="F213" s="585"/>
      <c r="G213" s="586"/>
      <c r="H213" s="241" t="s">
        <v>374</v>
      </c>
      <c r="I213" s="239" t="str">
        <f>IFERROR(VLOOKUP(I211,'P1'!$B:$AP,31,FALSE),"")</f>
        <v/>
      </c>
      <c r="J213" s="239" t="str">
        <f>IFERROR(VLOOKUP(J211,'P1'!$B:$AP,31,FALSE),"")</f>
        <v/>
      </c>
      <c r="K213" s="239" t="str">
        <f>IFERROR(VLOOKUP(K211,'P1'!$B:$AP,31,FALSE),"")</f>
        <v/>
      </c>
      <c r="L213" s="239" t="str">
        <f>IFERROR(VLOOKUP(L211,'P1'!$B:$AP,31,FALSE),"")</f>
        <v/>
      </c>
      <c r="M213" s="239" t="str">
        <f>IFERROR(VLOOKUP(M211,'P1'!$B:$AP,31,FALSE),"")</f>
        <v/>
      </c>
      <c r="N213" s="239" t="str">
        <f>IFERROR(VLOOKUP(N211,'P1'!$B:$AP,31,FALSE),"")</f>
        <v/>
      </c>
      <c r="O213" s="239" t="str">
        <f>IFERROR(VLOOKUP(O211,'P1'!$B:$AP,31,FALSE),"")</f>
        <v/>
      </c>
      <c r="P213" s="239" t="str">
        <f>IFERROR(VLOOKUP(P211,'P1'!$B:$AP,31,FALSE),"")</f>
        <v/>
      </c>
      <c r="Q213" s="239" t="str">
        <f>IFERROR(VLOOKUP(Q211,'P1'!$B:$AP,31,FALSE),"")</f>
        <v/>
      </c>
      <c r="R213" s="239" t="str">
        <f>IFERROR(VLOOKUP(R211,'P1'!$B:$AP,31,FALSE),"")</f>
        <v/>
      </c>
      <c r="S213" s="239" t="str">
        <f>IFERROR(VLOOKUP(S211,'P1'!$B:$AP,31,FALSE),"")</f>
        <v/>
      </c>
      <c r="T213" s="239" t="str">
        <f>IFERROR(VLOOKUP(T211,'P1'!$B:$AP,31,FALSE),"")</f>
        <v/>
      </c>
      <c r="U213" s="239" t="str">
        <f>IFERROR(VLOOKUP(U211,'P1'!$B:$AP,31,FALSE),"")</f>
        <v/>
      </c>
      <c r="V213" s="239" t="str">
        <f>IFERROR(VLOOKUP(V211,'P1'!$B:$AP,31,FALSE),"")</f>
        <v/>
      </c>
      <c r="W213" s="239" t="str">
        <f>IFERROR(VLOOKUP(W211,'P1'!$B:$AP,31,FALSE),"")</f>
        <v/>
      </c>
      <c r="X213" s="239" t="str">
        <f>IFERROR(VLOOKUP(X211,'P1'!$B:$AP,31,FALSE),"")</f>
        <v/>
      </c>
      <c r="Y213" s="239" t="str">
        <f>IFERROR(VLOOKUP(Y211,'P1'!$B:$AP,31,FALSE),"")</f>
        <v/>
      </c>
      <c r="Z213" s="239" t="str">
        <f>IFERROR(VLOOKUP(Z211,'P1'!$B:$AP,31,FALSE),"")</f>
        <v/>
      </c>
      <c r="AA213" s="239" t="str">
        <f>IFERROR(VLOOKUP(AA211,'P1'!$B:$AP,31,FALSE),"")</f>
        <v/>
      </c>
      <c r="AB213" s="239" t="str">
        <f>IFERROR(VLOOKUP(AB211,'P1'!$B:$AP,31,FALSE),"")</f>
        <v/>
      </c>
      <c r="AC213" s="239" t="str">
        <f>IFERROR(VLOOKUP(AC211,'P1'!$B:$AP,31,FALSE),"")</f>
        <v/>
      </c>
      <c r="AD213" s="239" t="str">
        <f>IFERROR(VLOOKUP(AD211,'P1'!$B:$AP,31,FALSE),"")</f>
        <v/>
      </c>
      <c r="AE213" s="239" t="str">
        <f>IFERROR(VLOOKUP(AE211,'P1'!$B:$AP,31,FALSE),"")</f>
        <v/>
      </c>
      <c r="AF213" s="239" t="str">
        <f>IFERROR(VLOOKUP(AF211,'P1'!$B:$AP,31,FALSE),"")</f>
        <v/>
      </c>
      <c r="AG213" s="239" t="str">
        <f>IFERROR(VLOOKUP(AG211,'P1'!$B:$AP,31,FALSE),"")</f>
        <v/>
      </c>
      <c r="AH213" s="239" t="str">
        <f>IFERROR(VLOOKUP(AH211,'P1'!$B:$AP,31,FALSE),"")</f>
        <v/>
      </c>
      <c r="AI213" s="239" t="str">
        <f>IFERROR(VLOOKUP(AI211,'P1'!$B:$AP,31,FALSE),"")</f>
        <v/>
      </c>
      <c r="AJ213" s="239" t="str">
        <f>IFERROR(VLOOKUP(AJ211,'P1'!$B:$AP,31,FALSE),"")</f>
        <v/>
      </c>
      <c r="AK213" s="239" t="str">
        <f>IFERROR(VLOOKUP(AK211,'P1'!$B:$AP,31,FALSE),"")</f>
        <v/>
      </c>
      <c r="AL213" s="239" t="str">
        <f>IFERROR(VLOOKUP(AL211,'P1'!$B:$AP,31,FALSE),"")</f>
        <v/>
      </c>
      <c r="AM213" s="239" t="str">
        <f>IFERROR(VLOOKUP(AM211,'P1'!$B:$AP,31,FALSE),"")</f>
        <v/>
      </c>
      <c r="AN213" s="589"/>
      <c r="AO213" s="565"/>
      <c r="AP213" s="594"/>
      <c r="AQ213" s="595"/>
      <c r="AR213" s="565"/>
      <c r="AS213" s="211"/>
      <c r="AT213" s="206"/>
      <c r="AU213" s="242"/>
      <c r="AV213" s="242"/>
      <c r="AX213" s="242"/>
      <c r="AY213" s="242"/>
    </row>
    <row r="214" spans="1:51" ht="12" customHeight="1">
      <c r="A214" s="566">
        <v>65</v>
      </c>
      <c r="B214" s="569"/>
      <c r="C214" s="572"/>
      <c r="D214" s="575" t="s">
        <v>243</v>
      </c>
      <c r="E214" s="578"/>
      <c r="F214" s="581"/>
      <c r="G214" s="582"/>
      <c r="H214" s="236" t="s">
        <v>368</v>
      </c>
      <c r="I214" s="483"/>
      <c r="J214" s="483"/>
      <c r="K214" s="483"/>
      <c r="L214" s="483"/>
      <c r="M214" s="483"/>
      <c r="N214" s="483"/>
      <c r="O214" s="483"/>
      <c r="P214" s="483"/>
      <c r="Q214" s="483"/>
      <c r="R214" s="483"/>
      <c r="S214" s="483"/>
      <c r="T214" s="483"/>
      <c r="U214" s="483"/>
      <c r="V214" s="483"/>
      <c r="W214" s="483"/>
      <c r="X214" s="483"/>
      <c r="Y214" s="483"/>
      <c r="Z214" s="483"/>
      <c r="AA214" s="483"/>
      <c r="AB214" s="483"/>
      <c r="AC214" s="483"/>
      <c r="AD214" s="483"/>
      <c r="AE214" s="483"/>
      <c r="AF214" s="483"/>
      <c r="AG214" s="483"/>
      <c r="AH214" s="483"/>
      <c r="AI214" s="483"/>
      <c r="AJ214" s="483"/>
      <c r="AK214" s="483"/>
      <c r="AL214" s="483"/>
      <c r="AM214" s="483"/>
      <c r="AN214" s="587">
        <f>+SUM(I215:AM216)</f>
        <v>0</v>
      </c>
      <c r="AO214" s="563">
        <f>IF($AN$4="４週",AN214/4,AN214/(DAY(EOMONTH($I$20,0))/7))</f>
        <v>0</v>
      </c>
      <c r="AP214" s="590"/>
      <c r="AQ214" s="591"/>
      <c r="AR214" s="563" t="str">
        <f>IF(AN203="４週",AU215,AV215)</f>
        <v/>
      </c>
      <c r="AS214" s="211"/>
      <c r="AT214" s="206"/>
      <c r="AU214" s="237" t="s">
        <v>369</v>
      </c>
      <c r="AV214" s="237" t="s">
        <v>370</v>
      </c>
      <c r="AX214" s="237" t="s">
        <v>371</v>
      </c>
      <c r="AY214" s="237" t="s">
        <v>372</v>
      </c>
    </row>
    <row r="215" spans="1:51" ht="12" customHeight="1">
      <c r="A215" s="567"/>
      <c r="B215" s="570"/>
      <c r="C215" s="573"/>
      <c r="D215" s="576"/>
      <c r="E215" s="579"/>
      <c r="F215" s="583"/>
      <c r="G215" s="584"/>
      <c r="H215" s="238" t="s">
        <v>373</v>
      </c>
      <c r="I215" s="239" t="str">
        <f>IFERROR(VLOOKUP(I214,'P1'!$B:$AP,41,FALSE),"")</f>
        <v/>
      </c>
      <c r="J215" s="239" t="str">
        <f>IFERROR(VLOOKUP(J214,'P1'!$B:$AP,41,FALSE),"")</f>
        <v/>
      </c>
      <c r="K215" s="239" t="str">
        <f>IFERROR(VLOOKUP(K214,'P1'!$B:$AP,41,FALSE),"")</f>
        <v/>
      </c>
      <c r="L215" s="239" t="str">
        <f>IFERROR(VLOOKUP(L214,'P1'!$B:$AP,41,FALSE),"")</f>
        <v/>
      </c>
      <c r="M215" s="239" t="str">
        <f>IFERROR(VLOOKUP(M214,'P1'!$B:$AP,41,FALSE),"")</f>
        <v/>
      </c>
      <c r="N215" s="239" t="str">
        <f>IFERROR(VLOOKUP(N214,'P1'!$B:$AP,41,FALSE),"")</f>
        <v/>
      </c>
      <c r="O215" s="239" t="str">
        <f>IFERROR(VLOOKUP(O214,'P1'!$B:$AP,41,FALSE),"")</f>
        <v/>
      </c>
      <c r="P215" s="239" t="str">
        <f>IFERROR(VLOOKUP(P214,'P1'!$B:$AP,41,FALSE),"")</f>
        <v/>
      </c>
      <c r="Q215" s="239" t="str">
        <f>IFERROR(VLOOKUP(Q214,'P1'!$B:$AP,41,FALSE),"")</f>
        <v/>
      </c>
      <c r="R215" s="239" t="str">
        <f>IFERROR(VLOOKUP(R214,'P1'!$B:$AP,41,FALSE),"")</f>
        <v/>
      </c>
      <c r="S215" s="239" t="str">
        <f>IFERROR(VLOOKUP(S214,'P1'!$B:$AP,41,FALSE),"")</f>
        <v/>
      </c>
      <c r="T215" s="239" t="str">
        <f>IFERROR(VLOOKUP(T214,'P1'!$B:$AP,41,FALSE),"")</f>
        <v/>
      </c>
      <c r="U215" s="239" t="str">
        <f>IFERROR(VLOOKUP(U214,'P1'!$B:$AP,41,FALSE),"")</f>
        <v/>
      </c>
      <c r="V215" s="239" t="str">
        <f>IFERROR(VLOOKUP(V214,'P1'!$B:$AP,41,FALSE),"")</f>
        <v/>
      </c>
      <c r="W215" s="239" t="str">
        <f>IFERROR(VLOOKUP(W214,'P1'!$B:$AP,41,FALSE),"")</f>
        <v/>
      </c>
      <c r="X215" s="239" t="str">
        <f>IFERROR(VLOOKUP(X214,'P1'!$B:$AP,41,FALSE),"")</f>
        <v/>
      </c>
      <c r="Y215" s="239" t="str">
        <f>IFERROR(VLOOKUP(Y214,'P1'!$B:$AP,41,FALSE),"")</f>
        <v/>
      </c>
      <c r="Z215" s="239" t="str">
        <f>IFERROR(VLOOKUP(Z214,'P1'!$B:$AP,41,FALSE),"")</f>
        <v/>
      </c>
      <c r="AA215" s="239" t="str">
        <f>IFERROR(VLOOKUP(AA214,'P1'!$B:$AP,41,FALSE),"")</f>
        <v/>
      </c>
      <c r="AB215" s="239" t="str">
        <f>IFERROR(VLOOKUP(AB214,'P1'!$B:$AP,41,FALSE),"")</f>
        <v/>
      </c>
      <c r="AC215" s="239" t="str">
        <f>IFERROR(VLOOKUP(AC214,'P1'!$B:$AP,41,FALSE),"")</f>
        <v/>
      </c>
      <c r="AD215" s="239" t="str">
        <f>IFERROR(VLOOKUP(AD214,'P1'!$B:$AP,41,FALSE),"")</f>
        <v/>
      </c>
      <c r="AE215" s="239" t="str">
        <f>IFERROR(VLOOKUP(AE214,'P1'!$B:$AP,41,FALSE),"")</f>
        <v/>
      </c>
      <c r="AF215" s="239" t="str">
        <f>IFERROR(VLOOKUP(AF214,'P1'!$B:$AP,41,FALSE),"")</f>
        <v/>
      </c>
      <c r="AG215" s="239" t="str">
        <f>IFERROR(VLOOKUP(AG214,'P1'!$B:$AP,41,FALSE),"")</f>
        <v/>
      </c>
      <c r="AH215" s="239" t="str">
        <f>IFERROR(VLOOKUP(AH214,'P1'!$B:$AP,41,FALSE),"")</f>
        <v/>
      </c>
      <c r="AI215" s="239" t="str">
        <f>IFERROR(VLOOKUP(AI214,'P1'!$B:$AP,41,FALSE),"")</f>
        <v/>
      </c>
      <c r="AJ215" s="239" t="str">
        <f>IFERROR(VLOOKUP(AJ214,'P1'!$B:$AP,41,FALSE),"")</f>
        <v/>
      </c>
      <c r="AK215" s="239" t="str">
        <f>IFERROR(VLOOKUP(AK214,'P1'!$B:$AP,41,FALSE),"")</f>
        <v/>
      </c>
      <c r="AL215" s="239" t="str">
        <f>IFERROR(VLOOKUP(AL214,'P1'!$B:$AP,41,FALSE),"")</f>
        <v/>
      </c>
      <c r="AM215" s="239" t="str">
        <f>IFERROR(VLOOKUP(AM214,'P1'!$B:$AP,41,FALSE),"")</f>
        <v/>
      </c>
      <c r="AN215" s="588"/>
      <c r="AO215" s="564"/>
      <c r="AP215" s="592"/>
      <c r="AQ215" s="593"/>
      <c r="AR215" s="564"/>
      <c r="AS215" s="211"/>
      <c r="AT215" s="206"/>
      <c r="AU215" s="240" t="str">
        <f>IFERROR(IF($D214="□",ROUNDDOWN($AO214/$AK$7,1),ROUNDDOWN($AO214/$AK$9,1)),"")</f>
        <v/>
      </c>
      <c r="AV215" s="240" t="str">
        <f>IFERROR(IF($D214="□",ROUNDDOWN($AN214/$AO$7,1),ROUNDDOWN($AN214/$AO$9,1)),"")</f>
        <v/>
      </c>
      <c r="AX215" s="240" t="str">
        <f>IFERROR(IF($D214="□",(VLOOKUP(F214,'[8]ますた君 '!$C:$E,3,FALSE)/($AK$7*4)),(VLOOKUP(F214,'[8]ますた君 '!$C:$E,3,FALSE)/($AK$9*4))),"")</f>
        <v/>
      </c>
      <c r="AY215" s="240" t="str">
        <f>IFERROR(IF($D214="□",(VLOOKUP(F214,'[8]ますた君 '!$C:$E,3,FALSE)/$AO$7),(VLOOKUP(F214,'[8]ますた君 '!$C:$E,3,FALSE)/$AO$9)),"")</f>
        <v/>
      </c>
    </row>
    <row r="216" spans="1:51" ht="12" customHeight="1">
      <c r="A216" s="568"/>
      <c r="B216" s="571"/>
      <c r="C216" s="574"/>
      <c r="D216" s="577"/>
      <c r="E216" s="580"/>
      <c r="F216" s="585"/>
      <c r="G216" s="586"/>
      <c r="H216" s="241" t="s">
        <v>374</v>
      </c>
      <c r="I216" s="239" t="str">
        <f>IFERROR(VLOOKUP(I214,'P1'!$B:$AP,31,FALSE),"")</f>
        <v/>
      </c>
      <c r="J216" s="239" t="str">
        <f>IFERROR(VLOOKUP(J214,'P1'!$B:$AP,31,FALSE),"")</f>
        <v/>
      </c>
      <c r="K216" s="239" t="str">
        <f>IFERROR(VLOOKUP(K214,'P1'!$B:$AP,31,FALSE),"")</f>
        <v/>
      </c>
      <c r="L216" s="239" t="str">
        <f>IFERROR(VLOOKUP(L214,'P1'!$B:$AP,31,FALSE),"")</f>
        <v/>
      </c>
      <c r="M216" s="239" t="str">
        <f>IFERROR(VLOOKUP(M214,'P1'!$B:$AP,31,FALSE),"")</f>
        <v/>
      </c>
      <c r="N216" s="239" t="str">
        <f>IFERROR(VLOOKUP(N214,'P1'!$B:$AP,31,FALSE),"")</f>
        <v/>
      </c>
      <c r="O216" s="239" t="str">
        <f>IFERROR(VLOOKUP(O214,'P1'!$B:$AP,31,FALSE),"")</f>
        <v/>
      </c>
      <c r="P216" s="239" t="str">
        <f>IFERROR(VLOOKUP(P214,'P1'!$B:$AP,31,FALSE),"")</f>
        <v/>
      </c>
      <c r="Q216" s="239" t="str">
        <f>IFERROR(VLOOKUP(Q214,'P1'!$B:$AP,31,FALSE),"")</f>
        <v/>
      </c>
      <c r="R216" s="239" t="str">
        <f>IFERROR(VLOOKUP(R214,'P1'!$B:$AP,31,FALSE),"")</f>
        <v/>
      </c>
      <c r="S216" s="239" t="str">
        <f>IFERROR(VLOOKUP(S214,'P1'!$B:$AP,31,FALSE),"")</f>
        <v/>
      </c>
      <c r="T216" s="239" t="str">
        <f>IFERROR(VLOOKUP(T214,'P1'!$B:$AP,31,FALSE),"")</f>
        <v/>
      </c>
      <c r="U216" s="239" t="str">
        <f>IFERROR(VLOOKUP(U214,'P1'!$B:$AP,31,FALSE),"")</f>
        <v/>
      </c>
      <c r="V216" s="239" t="str">
        <f>IFERROR(VLOOKUP(V214,'P1'!$B:$AP,31,FALSE),"")</f>
        <v/>
      </c>
      <c r="W216" s="239" t="str">
        <f>IFERROR(VLOOKUP(W214,'P1'!$B:$AP,31,FALSE),"")</f>
        <v/>
      </c>
      <c r="X216" s="239" t="str">
        <f>IFERROR(VLOOKUP(X214,'P1'!$B:$AP,31,FALSE),"")</f>
        <v/>
      </c>
      <c r="Y216" s="239" t="str">
        <f>IFERROR(VLOOKUP(Y214,'P1'!$B:$AP,31,FALSE),"")</f>
        <v/>
      </c>
      <c r="Z216" s="239" t="str">
        <f>IFERROR(VLOOKUP(Z214,'P1'!$B:$AP,31,FALSE),"")</f>
        <v/>
      </c>
      <c r="AA216" s="239" t="str">
        <f>IFERROR(VLOOKUP(AA214,'P1'!$B:$AP,31,FALSE),"")</f>
        <v/>
      </c>
      <c r="AB216" s="239" t="str">
        <f>IFERROR(VLOOKUP(AB214,'P1'!$B:$AP,31,FALSE),"")</f>
        <v/>
      </c>
      <c r="AC216" s="239" t="str">
        <f>IFERROR(VLOOKUP(AC214,'P1'!$B:$AP,31,FALSE),"")</f>
        <v/>
      </c>
      <c r="AD216" s="239" t="str">
        <f>IFERROR(VLOOKUP(AD214,'P1'!$B:$AP,31,FALSE),"")</f>
        <v/>
      </c>
      <c r="AE216" s="239" t="str">
        <f>IFERROR(VLOOKUP(AE214,'P1'!$B:$AP,31,FALSE),"")</f>
        <v/>
      </c>
      <c r="AF216" s="239" t="str">
        <f>IFERROR(VLOOKUP(AF214,'P1'!$B:$AP,31,FALSE),"")</f>
        <v/>
      </c>
      <c r="AG216" s="239" t="str">
        <f>IFERROR(VLOOKUP(AG214,'P1'!$B:$AP,31,FALSE),"")</f>
        <v/>
      </c>
      <c r="AH216" s="239" t="str">
        <f>IFERROR(VLOOKUP(AH214,'P1'!$B:$AP,31,FALSE),"")</f>
        <v/>
      </c>
      <c r="AI216" s="239" t="str">
        <f>IFERROR(VLOOKUP(AI214,'P1'!$B:$AP,31,FALSE),"")</f>
        <v/>
      </c>
      <c r="AJ216" s="239" t="str">
        <f>IFERROR(VLOOKUP(AJ214,'P1'!$B:$AP,31,FALSE),"")</f>
        <v/>
      </c>
      <c r="AK216" s="239" t="str">
        <f>IFERROR(VLOOKUP(AK214,'P1'!$B:$AP,31,FALSE),"")</f>
        <v/>
      </c>
      <c r="AL216" s="239" t="str">
        <f>IFERROR(VLOOKUP(AL214,'P1'!$B:$AP,31,FALSE),"")</f>
        <v/>
      </c>
      <c r="AM216" s="239" t="str">
        <f>IFERROR(VLOOKUP(AM214,'P1'!$B:$AP,31,FALSE),"")</f>
        <v/>
      </c>
      <c r="AN216" s="589"/>
      <c r="AO216" s="565"/>
      <c r="AP216" s="594"/>
      <c r="AQ216" s="595"/>
      <c r="AR216" s="565"/>
      <c r="AS216" s="211"/>
      <c r="AT216" s="206"/>
      <c r="AU216" s="242"/>
      <c r="AV216" s="242"/>
      <c r="AX216" s="242"/>
      <c r="AY216" s="242"/>
    </row>
    <row r="217" spans="1:51" ht="12" customHeight="1">
      <c r="A217" s="566">
        <v>66</v>
      </c>
      <c r="B217" s="569"/>
      <c r="C217" s="572"/>
      <c r="D217" s="575" t="s">
        <v>243</v>
      </c>
      <c r="E217" s="578"/>
      <c r="F217" s="581"/>
      <c r="G217" s="582"/>
      <c r="H217" s="236" t="s">
        <v>368</v>
      </c>
      <c r="I217" s="483"/>
      <c r="J217" s="483"/>
      <c r="K217" s="483"/>
      <c r="L217" s="483"/>
      <c r="M217" s="483"/>
      <c r="N217" s="483"/>
      <c r="O217" s="483"/>
      <c r="P217" s="483"/>
      <c r="Q217" s="483"/>
      <c r="R217" s="483"/>
      <c r="S217" s="483"/>
      <c r="T217" s="483"/>
      <c r="U217" s="483"/>
      <c r="V217" s="483"/>
      <c r="W217" s="483"/>
      <c r="X217" s="483"/>
      <c r="Y217" s="483"/>
      <c r="Z217" s="483"/>
      <c r="AA217" s="483"/>
      <c r="AB217" s="483"/>
      <c r="AC217" s="483"/>
      <c r="AD217" s="483"/>
      <c r="AE217" s="483"/>
      <c r="AF217" s="483"/>
      <c r="AG217" s="483"/>
      <c r="AH217" s="483"/>
      <c r="AI217" s="483"/>
      <c r="AJ217" s="483"/>
      <c r="AK217" s="483"/>
      <c r="AL217" s="483"/>
      <c r="AM217" s="483"/>
      <c r="AN217" s="587">
        <f>+SUM(I218:AM219)</f>
        <v>0</v>
      </c>
      <c r="AO217" s="563">
        <f>IF($AN$4="４週",AN217/4,AN217/(DAY(EOMONTH($I$20,0))/7))</f>
        <v>0</v>
      </c>
      <c r="AP217" s="590"/>
      <c r="AQ217" s="591"/>
      <c r="AR217" s="563" t="str">
        <f>IF(AN206="４週",AU218,AV218)</f>
        <v/>
      </c>
      <c r="AS217" s="211"/>
      <c r="AT217" s="206"/>
      <c r="AU217" s="237" t="s">
        <v>369</v>
      </c>
      <c r="AV217" s="237" t="s">
        <v>370</v>
      </c>
      <c r="AX217" s="237" t="s">
        <v>371</v>
      </c>
      <c r="AY217" s="237" t="s">
        <v>372</v>
      </c>
    </row>
    <row r="218" spans="1:51" ht="12" customHeight="1">
      <c r="A218" s="567"/>
      <c r="B218" s="570"/>
      <c r="C218" s="573"/>
      <c r="D218" s="576"/>
      <c r="E218" s="579"/>
      <c r="F218" s="583"/>
      <c r="G218" s="584"/>
      <c r="H218" s="238" t="s">
        <v>373</v>
      </c>
      <c r="I218" s="239" t="str">
        <f>IFERROR(VLOOKUP(I217,'P1'!$B:$AP,41,FALSE),"")</f>
        <v/>
      </c>
      <c r="J218" s="239" t="str">
        <f>IFERROR(VLOOKUP(J217,'P1'!$B:$AP,41,FALSE),"")</f>
        <v/>
      </c>
      <c r="K218" s="239" t="str">
        <f>IFERROR(VLOOKUP(K217,'P1'!$B:$AP,41,FALSE),"")</f>
        <v/>
      </c>
      <c r="L218" s="239" t="str">
        <f>IFERROR(VLOOKUP(L217,'P1'!$B:$AP,41,FALSE),"")</f>
        <v/>
      </c>
      <c r="M218" s="239" t="str">
        <f>IFERROR(VLOOKUP(M217,'P1'!$B:$AP,41,FALSE),"")</f>
        <v/>
      </c>
      <c r="N218" s="239" t="str">
        <f>IFERROR(VLOOKUP(N217,'P1'!$B:$AP,41,FALSE),"")</f>
        <v/>
      </c>
      <c r="O218" s="239" t="str">
        <f>IFERROR(VLOOKUP(O217,'P1'!$B:$AP,41,FALSE),"")</f>
        <v/>
      </c>
      <c r="P218" s="239" t="str">
        <f>IFERROR(VLOOKUP(P217,'P1'!$B:$AP,41,FALSE),"")</f>
        <v/>
      </c>
      <c r="Q218" s="239" t="str">
        <f>IFERROR(VLOOKUP(Q217,'P1'!$B:$AP,41,FALSE),"")</f>
        <v/>
      </c>
      <c r="R218" s="239" t="str">
        <f>IFERROR(VLOOKUP(R217,'P1'!$B:$AP,41,FALSE),"")</f>
        <v/>
      </c>
      <c r="S218" s="239" t="str">
        <f>IFERROR(VLOOKUP(S217,'P1'!$B:$AP,41,FALSE),"")</f>
        <v/>
      </c>
      <c r="T218" s="239" t="str">
        <f>IFERROR(VLOOKUP(T217,'P1'!$B:$AP,41,FALSE),"")</f>
        <v/>
      </c>
      <c r="U218" s="239" t="str">
        <f>IFERROR(VLOOKUP(U217,'P1'!$B:$AP,41,FALSE),"")</f>
        <v/>
      </c>
      <c r="V218" s="239" t="str">
        <f>IFERROR(VLOOKUP(V217,'P1'!$B:$AP,41,FALSE),"")</f>
        <v/>
      </c>
      <c r="W218" s="239" t="str">
        <f>IFERROR(VLOOKUP(W217,'P1'!$B:$AP,41,FALSE),"")</f>
        <v/>
      </c>
      <c r="X218" s="239" t="str">
        <f>IFERROR(VLOOKUP(X217,'P1'!$B:$AP,41,FALSE),"")</f>
        <v/>
      </c>
      <c r="Y218" s="239" t="str">
        <f>IFERROR(VLOOKUP(Y217,'P1'!$B:$AP,41,FALSE),"")</f>
        <v/>
      </c>
      <c r="Z218" s="239" t="str">
        <f>IFERROR(VLOOKUP(Z217,'P1'!$B:$AP,41,FALSE),"")</f>
        <v/>
      </c>
      <c r="AA218" s="239" t="str">
        <f>IFERROR(VLOOKUP(AA217,'P1'!$B:$AP,41,FALSE),"")</f>
        <v/>
      </c>
      <c r="AB218" s="239" t="str">
        <f>IFERROR(VLOOKUP(AB217,'P1'!$B:$AP,41,FALSE),"")</f>
        <v/>
      </c>
      <c r="AC218" s="239" t="str">
        <f>IFERROR(VLOOKUP(AC217,'P1'!$B:$AP,41,FALSE),"")</f>
        <v/>
      </c>
      <c r="AD218" s="239" t="str">
        <f>IFERROR(VLOOKUP(AD217,'P1'!$B:$AP,41,FALSE),"")</f>
        <v/>
      </c>
      <c r="AE218" s="239" t="str">
        <f>IFERROR(VLOOKUP(AE217,'P1'!$B:$AP,41,FALSE),"")</f>
        <v/>
      </c>
      <c r="AF218" s="239" t="str">
        <f>IFERROR(VLOOKUP(AF217,'P1'!$B:$AP,41,FALSE),"")</f>
        <v/>
      </c>
      <c r="AG218" s="239" t="str">
        <f>IFERROR(VLOOKUP(AG217,'P1'!$B:$AP,41,FALSE),"")</f>
        <v/>
      </c>
      <c r="AH218" s="239" t="str">
        <f>IFERROR(VLOOKUP(AH217,'P1'!$B:$AP,41,FALSE),"")</f>
        <v/>
      </c>
      <c r="AI218" s="239" t="str">
        <f>IFERROR(VLOOKUP(AI217,'P1'!$B:$AP,41,FALSE),"")</f>
        <v/>
      </c>
      <c r="AJ218" s="239" t="str">
        <f>IFERROR(VLOOKUP(AJ217,'P1'!$B:$AP,41,FALSE),"")</f>
        <v/>
      </c>
      <c r="AK218" s="239" t="str">
        <f>IFERROR(VLOOKUP(AK217,'P1'!$B:$AP,41,FALSE),"")</f>
        <v/>
      </c>
      <c r="AL218" s="239" t="str">
        <f>IFERROR(VLOOKUP(AL217,'P1'!$B:$AP,41,FALSE),"")</f>
        <v/>
      </c>
      <c r="AM218" s="239" t="str">
        <f>IFERROR(VLOOKUP(AM217,'P1'!$B:$AP,41,FALSE),"")</f>
        <v/>
      </c>
      <c r="AN218" s="588"/>
      <c r="AO218" s="564"/>
      <c r="AP218" s="592"/>
      <c r="AQ218" s="593"/>
      <c r="AR218" s="564"/>
      <c r="AS218" s="211"/>
      <c r="AT218" s="206"/>
      <c r="AU218" s="240" t="str">
        <f>IFERROR(IF($D217="□",ROUNDDOWN($AO217/$AK$7,1),ROUNDDOWN($AO217/$AK$9,1)),"")</f>
        <v/>
      </c>
      <c r="AV218" s="240" t="str">
        <f>IFERROR(IF($D217="□",ROUNDDOWN($AN217/$AO$7,1),ROUNDDOWN($AN217/$AO$9,1)),"")</f>
        <v/>
      </c>
      <c r="AX218" s="240" t="str">
        <f>IFERROR(IF($D217="□",(VLOOKUP(F217,'[8]ますた君 '!$C:$E,3,FALSE)/($AK$7*4)),(VLOOKUP(F217,'[8]ますた君 '!$C:$E,3,FALSE)/($AK$9*4))),"")</f>
        <v/>
      </c>
      <c r="AY218" s="240" t="str">
        <f>IFERROR(IF($D217="□",(VLOOKUP(F217,'[8]ますた君 '!$C:$E,3,FALSE)/$AO$7),(VLOOKUP(F217,'[8]ますた君 '!$C:$E,3,FALSE)/$AO$9)),"")</f>
        <v/>
      </c>
    </row>
    <row r="219" spans="1:51" ht="12" customHeight="1">
      <c r="A219" s="568"/>
      <c r="B219" s="571"/>
      <c r="C219" s="574"/>
      <c r="D219" s="577"/>
      <c r="E219" s="580"/>
      <c r="F219" s="585"/>
      <c r="G219" s="586"/>
      <c r="H219" s="241" t="s">
        <v>374</v>
      </c>
      <c r="I219" s="239" t="str">
        <f>IFERROR(VLOOKUP(I217,'P1'!$B:$AP,31,FALSE),"")</f>
        <v/>
      </c>
      <c r="J219" s="239" t="str">
        <f>IFERROR(VLOOKUP(J217,'P1'!$B:$AP,31,FALSE),"")</f>
        <v/>
      </c>
      <c r="K219" s="239" t="str">
        <f>IFERROR(VLOOKUP(K217,'P1'!$B:$AP,31,FALSE),"")</f>
        <v/>
      </c>
      <c r="L219" s="239" t="str">
        <f>IFERROR(VLOOKUP(L217,'P1'!$B:$AP,31,FALSE),"")</f>
        <v/>
      </c>
      <c r="M219" s="239" t="str">
        <f>IFERROR(VLOOKUP(M217,'P1'!$B:$AP,31,FALSE),"")</f>
        <v/>
      </c>
      <c r="N219" s="239" t="str">
        <f>IFERROR(VLOOKUP(N217,'P1'!$B:$AP,31,FALSE),"")</f>
        <v/>
      </c>
      <c r="O219" s="239" t="str">
        <f>IFERROR(VLOOKUP(O217,'P1'!$B:$AP,31,FALSE),"")</f>
        <v/>
      </c>
      <c r="P219" s="239" t="str">
        <f>IFERROR(VLOOKUP(P217,'P1'!$B:$AP,31,FALSE),"")</f>
        <v/>
      </c>
      <c r="Q219" s="239" t="str">
        <f>IFERROR(VLOOKUP(Q217,'P1'!$B:$AP,31,FALSE),"")</f>
        <v/>
      </c>
      <c r="R219" s="239" t="str">
        <f>IFERROR(VLOOKUP(R217,'P1'!$B:$AP,31,FALSE),"")</f>
        <v/>
      </c>
      <c r="S219" s="239" t="str">
        <f>IFERROR(VLOOKUP(S217,'P1'!$B:$AP,31,FALSE),"")</f>
        <v/>
      </c>
      <c r="T219" s="239" t="str">
        <f>IFERROR(VLOOKUP(T217,'P1'!$B:$AP,31,FALSE),"")</f>
        <v/>
      </c>
      <c r="U219" s="239" t="str">
        <f>IFERROR(VLOOKUP(U217,'P1'!$B:$AP,31,FALSE),"")</f>
        <v/>
      </c>
      <c r="V219" s="239" t="str">
        <f>IFERROR(VLOOKUP(V217,'P1'!$B:$AP,31,FALSE),"")</f>
        <v/>
      </c>
      <c r="W219" s="239" t="str">
        <f>IFERROR(VLOOKUP(W217,'P1'!$B:$AP,31,FALSE),"")</f>
        <v/>
      </c>
      <c r="X219" s="239" t="str">
        <f>IFERROR(VLOOKUP(X217,'P1'!$B:$AP,31,FALSE),"")</f>
        <v/>
      </c>
      <c r="Y219" s="239" t="str">
        <f>IFERROR(VLOOKUP(Y217,'P1'!$B:$AP,31,FALSE),"")</f>
        <v/>
      </c>
      <c r="Z219" s="239" t="str">
        <f>IFERROR(VLOOKUP(Z217,'P1'!$B:$AP,31,FALSE),"")</f>
        <v/>
      </c>
      <c r="AA219" s="239" t="str">
        <f>IFERROR(VLOOKUP(AA217,'P1'!$B:$AP,31,FALSE),"")</f>
        <v/>
      </c>
      <c r="AB219" s="239" t="str">
        <f>IFERROR(VLOOKUP(AB217,'P1'!$B:$AP,31,FALSE),"")</f>
        <v/>
      </c>
      <c r="AC219" s="239" t="str">
        <f>IFERROR(VLOOKUP(AC217,'P1'!$B:$AP,31,FALSE),"")</f>
        <v/>
      </c>
      <c r="AD219" s="239" t="str">
        <f>IFERROR(VLOOKUP(AD217,'P1'!$B:$AP,31,FALSE),"")</f>
        <v/>
      </c>
      <c r="AE219" s="239" t="str">
        <f>IFERROR(VLOOKUP(AE217,'P1'!$B:$AP,31,FALSE),"")</f>
        <v/>
      </c>
      <c r="AF219" s="239" t="str">
        <f>IFERROR(VLOOKUP(AF217,'P1'!$B:$AP,31,FALSE),"")</f>
        <v/>
      </c>
      <c r="AG219" s="239" t="str">
        <f>IFERROR(VLOOKUP(AG217,'P1'!$B:$AP,31,FALSE),"")</f>
        <v/>
      </c>
      <c r="AH219" s="239" t="str">
        <f>IFERROR(VLOOKUP(AH217,'P1'!$B:$AP,31,FALSE),"")</f>
        <v/>
      </c>
      <c r="AI219" s="239" t="str">
        <f>IFERROR(VLOOKUP(AI217,'P1'!$B:$AP,31,FALSE),"")</f>
        <v/>
      </c>
      <c r="AJ219" s="239" t="str">
        <f>IFERROR(VLOOKUP(AJ217,'P1'!$B:$AP,31,FALSE),"")</f>
        <v/>
      </c>
      <c r="AK219" s="239" t="str">
        <f>IFERROR(VLOOKUP(AK217,'P1'!$B:$AP,31,FALSE),"")</f>
        <v/>
      </c>
      <c r="AL219" s="239" t="str">
        <f>IFERROR(VLOOKUP(AL217,'P1'!$B:$AP,31,FALSE),"")</f>
        <v/>
      </c>
      <c r="AM219" s="239" t="str">
        <f>IFERROR(VLOOKUP(AM217,'P1'!$B:$AP,31,FALSE),"")</f>
        <v/>
      </c>
      <c r="AN219" s="589"/>
      <c r="AO219" s="565"/>
      <c r="AP219" s="594"/>
      <c r="AQ219" s="595"/>
      <c r="AR219" s="565"/>
      <c r="AS219" s="211"/>
      <c r="AT219" s="206"/>
      <c r="AU219" s="242"/>
      <c r="AV219" s="242"/>
      <c r="AX219" s="242"/>
      <c r="AY219" s="242"/>
    </row>
    <row r="220" spans="1:51" ht="12" customHeight="1">
      <c r="A220" s="566">
        <v>67</v>
      </c>
      <c r="B220" s="569"/>
      <c r="C220" s="572"/>
      <c r="D220" s="575" t="s">
        <v>243</v>
      </c>
      <c r="E220" s="578"/>
      <c r="F220" s="581"/>
      <c r="G220" s="582"/>
      <c r="H220" s="236" t="s">
        <v>368</v>
      </c>
      <c r="I220" s="483"/>
      <c r="J220" s="483"/>
      <c r="K220" s="483"/>
      <c r="L220" s="483"/>
      <c r="M220" s="483"/>
      <c r="N220" s="483"/>
      <c r="O220" s="483"/>
      <c r="P220" s="483"/>
      <c r="Q220" s="483"/>
      <c r="R220" s="483"/>
      <c r="S220" s="483"/>
      <c r="T220" s="483"/>
      <c r="U220" s="483"/>
      <c r="V220" s="483"/>
      <c r="W220" s="483"/>
      <c r="X220" s="483"/>
      <c r="Y220" s="483"/>
      <c r="Z220" s="483"/>
      <c r="AA220" s="483"/>
      <c r="AB220" s="483"/>
      <c r="AC220" s="483"/>
      <c r="AD220" s="483"/>
      <c r="AE220" s="483"/>
      <c r="AF220" s="483"/>
      <c r="AG220" s="483"/>
      <c r="AH220" s="483"/>
      <c r="AI220" s="483"/>
      <c r="AJ220" s="483"/>
      <c r="AK220" s="483"/>
      <c r="AL220" s="483"/>
      <c r="AM220" s="483"/>
      <c r="AN220" s="587">
        <f>+SUM(I221:AM222)</f>
        <v>0</v>
      </c>
      <c r="AO220" s="563">
        <f>IF($AN$4="４週",AN220/4,AN220/(DAY(EOMONTH($I$20,0))/7))</f>
        <v>0</v>
      </c>
      <c r="AP220" s="590"/>
      <c r="AQ220" s="591"/>
      <c r="AR220" s="563" t="str">
        <f>IF(AN209="４週",AU221,AV221)</f>
        <v/>
      </c>
      <c r="AS220" s="211"/>
      <c r="AT220" s="206"/>
      <c r="AU220" s="237" t="s">
        <v>369</v>
      </c>
      <c r="AV220" s="237" t="s">
        <v>370</v>
      </c>
      <c r="AX220" s="237" t="s">
        <v>371</v>
      </c>
      <c r="AY220" s="237" t="s">
        <v>372</v>
      </c>
    </row>
    <row r="221" spans="1:51" ht="12" customHeight="1">
      <c r="A221" s="567"/>
      <c r="B221" s="570"/>
      <c r="C221" s="573"/>
      <c r="D221" s="576"/>
      <c r="E221" s="579"/>
      <c r="F221" s="583"/>
      <c r="G221" s="584"/>
      <c r="H221" s="238" t="s">
        <v>373</v>
      </c>
      <c r="I221" s="239" t="str">
        <f>IFERROR(VLOOKUP(I220,'P1'!$B:$AP,41,FALSE),"")</f>
        <v/>
      </c>
      <c r="J221" s="239" t="str">
        <f>IFERROR(VLOOKUP(J220,'P1'!$B:$AP,41,FALSE),"")</f>
        <v/>
      </c>
      <c r="K221" s="239" t="str">
        <f>IFERROR(VLOOKUP(K220,'P1'!$B:$AP,41,FALSE),"")</f>
        <v/>
      </c>
      <c r="L221" s="239" t="str">
        <f>IFERROR(VLOOKUP(L220,'P1'!$B:$AP,41,FALSE),"")</f>
        <v/>
      </c>
      <c r="M221" s="239" t="str">
        <f>IFERROR(VLOOKUP(M220,'P1'!$B:$AP,41,FALSE),"")</f>
        <v/>
      </c>
      <c r="N221" s="239" t="str">
        <f>IFERROR(VLOOKUP(N220,'P1'!$B:$AP,41,FALSE),"")</f>
        <v/>
      </c>
      <c r="O221" s="239" t="str">
        <f>IFERROR(VLOOKUP(O220,'P1'!$B:$AP,41,FALSE),"")</f>
        <v/>
      </c>
      <c r="P221" s="239" t="str">
        <f>IFERROR(VLOOKUP(P220,'P1'!$B:$AP,41,FALSE),"")</f>
        <v/>
      </c>
      <c r="Q221" s="239" t="str">
        <f>IFERROR(VLOOKUP(Q220,'P1'!$B:$AP,41,FALSE),"")</f>
        <v/>
      </c>
      <c r="R221" s="239" t="str">
        <f>IFERROR(VLOOKUP(R220,'P1'!$B:$AP,41,FALSE),"")</f>
        <v/>
      </c>
      <c r="S221" s="239" t="str">
        <f>IFERROR(VLOOKUP(S220,'P1'!$B:$AP,41,FALSE),"")</f>
        <v/>
      </c>
      <c r="T221" s="239" t="str">
        <f>IFERROR(VLOOKUP(T220,'P1'!$B:$AP,41,FALSE),"")</f>
        <v/>
      </c>
      <c r="U221" s="239" t="str">
        <f>IFERROR(VLOOKUP(U220,'P1'!$B:$AP,41,FALSE),"")</f>
        <v/>
      </c>
      <c r="V221" s="239" t="str">
        <f>IFERROR(VLOOKUP(V220,'P1'!$B:$AP,41,FALSE),"")</f>
        <v/>
      </c>
      <c r="W221" s="239" t="str">
        <f>IFERROR(VLOOKUP(W220,'P1'!$B:$AP,41,FALSE),"")</f>
        <v/>
      </c>
      <c r="X221" s="239" t="str">
        <f>IFERROR(VLOOKUP(X220,'P1'!$B:$AP,41,FALSE),"")</f>
        <v/>
      </c>
      <c r="Y221" s="239" t="str">
        <f>IFERROR(VLOOKUP(Y220,'P1'!$B:$AP,41,FALSE),"")</f>
        <v/>
      </c>
      <c r="Z221" s="239" t="str">
        <f>IFERROR(VLOOKUP(Z220,'P1'!$B:$AP,41,FALSE),"")</f>
        <v/>
      </c>
      <c r="AA221" s="239" t="str">
        <f>IFERROR(VLOOKUP(AA220,'P1'!$B:$AP,41,FALSE),"")</f>
        <v/>
      </c>
      <c r="AB221" s="239" t="str">
        <f>IFERROR(VLOOKUP(AB220,'P1'!$B:$AP,41,FALSE),"")</f>
        <v/>
      </c>
      <c r="AC221" s="239" t="str">
        <f>IFERROR(VLOOKUP(AC220,'P1'!$B:$AP,41,FALSE),"")</f>
        <v/>
      </c>
      <c r="AD221" s="239" t="str">
        <f>IFERROR(VLOOKUP(AD220,'P1'!$B:$AP,41,FALSE),"")</f>
        <v/>
      </c>
      <c r="AE221" s="239" t="str">
        <f>IFERROR(VLOOKUP(AE220,'P1'!$B:$AP,41,FALSE),"")</f>
        <v/>
      </c>
      <c r="AF221" s="239" t="str">
        <f>IFERROR(VLOOKUP(AF220,'P1'!$B:$AP,41,FALSE),"")</f>
        <v/>
      </c>
      <c r="AG221" s="239" t="str">
        <f>IFERROR(VLOOKUP(AG220,'P1'!$B:$AP,41,FALSE),"")</f>
        <v/>
      </c>
      <c r="AH221" s="239" t="str">
        <f>IFERROR(VLOOKUP(AH220,'P1'!$B:$AP,41,FALSE),"")</f>
        <v/>
      </c>
      <c r="AI221" s="239" t="str">
        <f>IFERROR(VLOOKUP(AI220,'P1'!$B:$AP,41,FALSE),"")</f>
        <v/>
      </c>
      <c r="AJ221" s="239" t="str">
        <f>IFERROR(VLOOKUP(AJ220,'P1'!$B:$AP,41,FALSE),"")</f>
        <v/>
      </c>
      <c r="AK221" s="239" t="str">
        <f>IFERROR(VLOOKUP(AK220,'P1'!$B:$AP,41,FALSE),"")</f>
        <v/>
      </c>
      <c r="AL221" s="239" t="str">
        <f>IFERROR(VLOOKUP(AL220,'P1'!$B:$AP,41,FALSE),"")</f>
        <v/>
      </c>
      <c r="AM221" s="239" t="str">
        <f>IFERROR(VLOOKUP(AM220,'P1'!$B:$AP,41,FALSE),"")</f>
        <v/>
      </c>
      <c r="AN221" s="588"/>
      <c r="AO221" s="564"/>
      <c r="AP221" s="592"/>
      <c r="AQ221" s="593"/>
      <c r="AR221" s="564"/>
      <c r="AS221" s="211"/>
      <c r="AT221" s="206"/>
      <c r="AU221" s="240" t="str">
        <f>IFERROR(IF($D220="□",ROUNDDOWN($AO220/$AK$7,1),ROUNDDOWN($AO220/$AK$9,1)),"")</f>
        <v/>
      </c>
      <c r="AV221" s="240" t="str">
        <f>IFERROR(IF($D220="□",ROUNDDOWN($AN220/$AO$7,1),ROUNDDOWN($AN220/$AO$9,1)),"")</f>
        <v/>
      </c>
      <c r="AX221" s="240" t="str">
        <f>IFERROR(IF($D220="□",(VLOOKUP(F220,'[8]ますた君 '!$C:$E,3,FALSE)/($AK$7*4)),(VLOOKUP(F220,'[8]ますた君 '!$C:$E,3,FALSE)/($AK$9*4))),"")</f>
        <v/>
      </c>
      <c r="AY221" s="240" t="str">
        <f>IFERROR(IF($D220="□",(VLOOKUP(F220,'[8]ますた君 '!$C:$E,3,FALSE)/$AO$7),(VLOOKUP(F220,'[8]ますた君 '!$C:$E,3,FALSE)/$AO$9)),"")</f>
        <v/>
      </c>
    </row>
    <row r="222" spans="1:51" ht="12" customHeight="1">
      <c r="A222" s="568"/>
      <c r="B222" s="571"/>
      <c r="C222" s="574"/>
      <c r="D222" s="577"/>
      <c r="E222" s="580"/>
      <c r="F222" s="585"/>
      <c r="G222" s="586"/>
      <c r="H222" s="241" t="s">
        <v>374</v>
      </c>
      <c r="I222" s="239" t="str">
        <f>IFERROR(VLOOKUP(I220,'P1'!$B:$AP,31,FALSE),"")</f>
        <v/>
      </c>
      <c r="J222" s="239" t="str">
        <f>IFERROR(VLOOKUP(J220,'P1'!$B:$AP,31,FALSE),"")</f>
        <v/>
      </c>
      <c r="K222" s="239" t="str">
        <f>IFERROR(VLOOKUP(K220,'P1'!$B:$AP,31,FALSE),"")</f>
        <v/>
      </c>
      <c r="L222" s="239" t="str">
        <f>IFERROR(VLOOKUP(L220,'P1'!$B:$AP,31,FALSE),"")</f>
        <v/>
      </c>
      <c r="M222" s="239" t="str">
        <f>IFERROR(VLOOKUP(M220,'P1'!$B:$AP,31,FALSE),"")</f>
        <v/>
      </c>
      <c r="N222" s="239" t="str">
        <f>IFERROR(VLOOKUP(N220,'P1'!$B:$AP,31,FALSE),"")</f>
        <v/>
      </c>
      <c r="O222" s="239" t="str">
        <f>IFERROR(VLOOKUP(O220,'P1'!$B:$AP,31,FALSE),"")</f>
        <v/>
      </c>
      <c r="P222" s="239" t="str">
        <f>IFERROR(VLOOKUP(P220,'P1'!$B:$AP,31,FALSE),"")</f>
        <v/>
      </c>
      <c r="Q222" s="239" t="str">
        <f>IFERROR(VLOOKUP(Q220,'P1'!$B:$AP,31,FALSE),"")</f>
        <v/>
      </c>
      <c r="R222" s="239" t="str">
        <f>IFERROR(VLOOKUP(R220,'P1'!$B:$AP,31,FALSE),"")</f>
        <v/>
      </c>
      <c r="S222" s="239" t="str">
        <f>IFERROR(VLOOKUP(S220,'P1'!$B:$AP,31,FALSE),"")</f>
        <v/>
      </c>
      <c r="T222" s="239" t="str">
        <f>IFERROR(VLOOKUP(T220,'P1'!$B:$AP,31,FALSE),"")</f>
        <v/>
      </c>
      <c r="U222" s="239" t="str">
        <f>IFERROR(VLOOKUP(U220,'P1'!$B:$AP,31,FALSE),"")</f>
        <v/>
      </c>
      <c r="V222" s="239" t="str">
        <f>IFERROR(VLOOKUP(V220,'P1'!$B:$AP,31,FALSE),"")</f>
        <v/>
      </c>
      <c r="W222" s="239" t="str">
        <f>IFERROR(VLOOKUP(W220,'P1'!$B:$AP,31,FALSE),"")</f>
        <v/>
      </c>
      <c r="X222" s="239" t="str">
        <f>IFERROR(VLOOKUP(X220,'P1'!$B:$AP,31,FALSE),"")</f>
        <v/>
      </c>
      <c r="Y222" s="239" t="str">
        <f>IFERROR(VLOOKUP(Y220,'P1'!$B:$AP,31,FALSE),"")</f>
        <v/>
      </c>
      <c r="Z222" s="239" t="str">
        <f>IFERROR(VLOOKUP(Z220,'P1'!$B:$AP,31,FALSE),"")</f>
        <v/>
      </c>
      <c r="AA222" s="239" t="str">
        <f>IFERROR(VLOOKUP(AA220,'P1'!$B:$AP,31,FALSE),"")</f>
        <v/>
      </c>
      <c r="AB222" s="239" t="str">
        <f>IFERROR(VLOOKUP(AB220,'P1'!$B:$AP,31,FALSE),"")</f>
        <v/>
      </c>
      <c r="AC222" s="239" t="str">
        <f>IFERROR(VLOOKUP(AC220,'P1'!$B:$AP,31,FALSE),"")</f>
        <v/>
      </c>
      <c r="AD222" s="239" t="str">
        <f>IFERROR(VLOOKUP(AD220,'P1'!$B:$AP,31,FALSE),"")</f>
        <v/>
      </c>
      <c r="AE222" s="239" t="str">
        <f>IFERROR(VLOOKUP(AE220,'P1'!$B:$AP,31,FALSE),"")</f>
        <v/>
      </c>
      <c r="AF222" s="239" t="str">
        <f>IFERROR(VLOOKUP(AF220,'P1'!$B:$AP,31,FALSE),"")</f>
        <v/>
      </c>
      <c r="AG222" s="239" t="str">
        <f>IFERROR(VLOOKUP(AG220,'P1'!$B:$AP,31,FALSE),"")</f>
        <v/>
      </c>
      <c r="AH222" s="239" t="str">
        <f>IFERROR(VLOOKUP(AH220,'P1'!$B:$AP,31,FALSE),"")</f>
        <v/>
      </c>
      <c r="AI222" s="239" t="str">
        <f>IFERROR(VLOOKUP(AI220,'P1'!$B:$AP,31,FALSE),"")</f>
        <v/>
      </c>
      <c r="AJ222" s="239" t="str">
        <f>IFERROR(VLOOKUP(AJ220,'P1'!$B:$AP,31,FALSE),"")</f>
        <v/>
      </c>
      <c r="AK222" s="239" t="str">
        <f>IFERROR(VLOOKUP(AK220,'P1'!$B:$AP,31,FALSE),"")</f>
        <v/>
      </c>
      <c r="AL222" s="239" t="str">
        <f>IFERROR(VLOOKUP(AL220,'P1'!$B:$AP,31,FALSE),"")</f>
        <v/>
      </c>
      <c r="AM222" s="239" t="str">
        <f>IFERROR(VLOOKUP(AM220,'P1'!$B:$AP,31,FALSE),"")</f>
        <v/>
      </c>
      <c r="AN222" s="589"/>
      <c r="AO222" s="565"/>
      <c r="AP222" s="594"/>
      <c r="AQ222" s="595"/>
      <c r="AR222" s="565"/>
      <c r="AS222" s="211"/>
      <c r="AT222" s="206"/>
      <c r="AU222" s="242"/>
      <c r="AV222" s="242"/>
      <c r="AX222" s="242"/>
      <c r="AY222" s="242"/>
    </row>
    <row r="223" spans="1:51" ht="12" customHeight="1">
      <c r="A223" s="566">
        <v>68</v>
      </c>
      <c r="B223" s="569"/>
      <c r="C223" s="572"/>
      <c r="D223" s="575" t="s">
        <v>243</v>
      </c>
      <c r="E223" s="578"/>
      <c r="F223" s="581"/>
      <c r="G223" s="582"/>
      <c r="H223" s="236" t="s">
        <v>368</v>
      </c>
      <c r="I223" s="483"/>
      <c r="J223" s="483"/>
      <c r="K223" s="483"/>
      <c r="L223" s="483"/>
      <c r="M223" s="483"/>
      <c r="N223" s="483"/>
      <c r="O223" s="483"/>
      <c r="P223" s="483"/>
      <c r="Q223" s="483"/>
      <c r="R223" s="483"/>
      <c r="S223" s="483"/>
      <c r="T223" s="483"/>
      <c r="U223" s="483"/>
      <c r="V223" s="483"/>
      <c r="W223" s="483"/>
      <c r="X223" s="483"/>
      <c r="Y223" s="483"/>
      <c r="Z223" s="483"/>
      <c r="AA223" s="483"/>
      <c r="AB223" s="483"/>
      <c r="AC223" s="483"/>
      <c r="AD223" s="483"/>
      <c r="AE223" s="483"/>
      <c r="AF223" s="483"/>
      <c r="AG223" s="483"/>
      <c r="AH223" s="483"/>
      <c r="AI223" s="483"/>
      <c r="AJ223" s="483"/>
      <c r="AK223" s="483"/>
      <c r="AL223" s="483"/>
      <c r="AM223" s="483"/>
      <c r="AN223" s="587">
        <f>+SUM(I224:AM225)</f>
        <v>0</v>
      </c>
      <c r="AO223" s="563">
        <f>IF($AN$4="４週",AN223/4,AN223/(DAY(EOMONTH($I$20,0))/7))</f>
        <v>0</v>
      </c>
      <c r="AP223" s="590"/>
      <c r="AQ223" s="591"/>
      <c r="AR223" s="563" t="str">
        <f>IF(AN212="４週",AU224,AV224)</f>
        <v/>
      </c>
      <c r="AS223" s="211"/>
      <c r="AT223" s="206"/>
      <c r="AU223" s="237" t="s">
        <v>369</v>
      </c>
      <c r="AV223" s="237" t="s">
        <v>370</v>
      </c>
      <c r="AX223" s="237" t="s">
        <v>371</v>
      </c>
      <c r="AY223" s="237" t="s">
        <v>372</v>
      </c>
    </row>
    <row r="224" spans="1:51" ht="12" customHeight="1">
      <c r="A224" s="567"/>
      <c r="B224" s="570"/>
      <c r="C224" s="573"/>
      <c r="D224" s="576"/>
      <c r="E224" s="579"/>
      <c r="F224" s="583"/>
      <c r="G224" s="584"/>
      <c r="H224" s="238" t="s">
        <v>373</v>
      </c>
      <c r="I224" s="239" t="str">
        <f>IFERROR(VLOOKUP(I223,'P1'!$B:$AP,41,FALSE),"")</f>
        <v/>
      </c>
      <c r="J224" s="239" t="str">
        <f>IFERROR(VLOOKUP(J223,'P1'!$B:$AP,41,FALSE),"")</f>
        <v/>
      </c>
      <c r="K224" s="239" t="str">
        <f>IFERROR(VLOOKUP(K223,'P1'!$B:$AP,41,FALSE),"")</f>
        <v/>
      </c>
      <c r="L224" s="239" t="str">
        <f>IFERROR(VLOOKUP(L223,'P1'!$B:$AP,41,FALSE),"")</f>
        <v/>
      </c>
      <c r="M224" s="239" t="str">
        <f>IFERROR(VLOOKUP(M223,'P1'!$B:$AP,41,FALSE),"")</f>
        <v/>
      </c>
      <c r="N224" s="239" t="str">
        <f>IFERROR(VLOOKUP(N223,'P1'!$B:$AP,41,FALSE),"")</f>
        <v/>
      </c>
      <c r="O224" s="239" t="str">
        <f>IFERROR(VLOOKUP(O223,'P1'!$B:$AP,41,FALSE),"")</f>
        <v/>
      </c>
      <c r="P224" s="239" t="str">
        <f>IFERROR(VLOOKUP(P223,'P1'!$B:$AP,41,FALSE),"")</f>
        <v/>
      </c>
      <c r="Q224" s="239" t="str">
        <f>IFERROR(VLOOKUP(Q223,'P1'!$B:$AP,41,FALSE),"")</f>
        <v/>
      </c>
      <c r="R224" s="239" t="str">
        <f>IFERROR(VLOOKUP(R223,'P1'!$B:$AP,41,FALSE),"")</f>
        <v/>
      </c>
      <c r="S224" s="239" t="str">
        <f>IFERROR(VLOOKUP(S223,'P1'!$B:$AP,41,FALSE),"")</f>
        <v/>
      </c>
      <c r="T224" s="239" t="str">
        <f>IFERROR(VLOOKUP(T223,'P1'!$B:$AP,41,FALSE),"")</f>
        <v/>
      </c>
      <c r="U224" s="239" t="str">
        <f>IFERROR(VLOOKUP(U223,'P1'!$B:$AP,41,FALSE),"")</f>
        <v/>
      </c>
      <c r="V224" s="239" t="str">
        <f>IFERROR(VLOOKUP(V223,'P1'!$B:$AP,41,FALSE),"")</f>
        <v/>
      </c>
      <c r="W224" s="239" t="str">
        <f>IFERROR(VLOOKUP(W223,'P1'!$B:$AP,41,FALSE),"")</f>
        <v/>
      </c>
      <c r="X224" s="239" t="str">
        <f>IFERROR(VLOOKUP(X223,'P1'!$B:$AP,41,FALSE),"")</f>
        <v/>
      </c>
      <c r="Y224" s="239" t="str">
        <f>IFERROR(VLOOKUP(Y223,'P1'!$B:$AP,41,FALSE),"")</f>
        <v/>
      </c>
      <c r="Z224" s="239" t="str">
        <f>IFERROR(VLOOKUP(Z223,'P1'!$B:$AP,41,FALSE),"")</f>
        <v/>
      </c>
      <c r="AA224" s="239" t="str">
        <f>IFERROR(VLOOKUP(AA223,'P1'!$B:$AP,41,FALSE),"")</f>
        <v/>
      </c>
      <c r="AB224" s="239" t="str">
        <f>IFERROR(VLOOKUP(AB223,'P1'!$B:$AP,41,FALSE),"")</f>
        <v/>
      </c>
      <c r="AC224" s="239" t="str">
        <f>IFERROR(VLOOKUP(AC223,'P1'!$B:$AP,41,FALSE),"")</f>
        <v/>
      </c>
      <c r="AD224" s="239" t="str">
        <f>IFERROR(VLOOKUP(AD223,'P1'!$B:$AP,41,FALSE),"")</f>
        <v/>
      </c>
      <c r="AE224" s="239" t="str">
        <f>IFERROR(VLOOKUP(AE223,'P1'!$B:$AP,41,FALSE),"")</f>
        <v/>
      </c>
      <c r="AF224" s="239" t="str">
        <f>IFERROR(VLOOKUP(AF223,'P1'!$B:$AP,41,FALSE),"")</f>
        <v/>
      </c>
      <c r="AG224" s="239" t="str">
        <f>IFERROR(VLOOKUP(AG223,'P1'!$B:$AP,41,FALSE),"")</f>
        <v/>
      </c>
      <c r="AH224" s="239" t="str">
        <f>IFERROR(VLOOKUP(AH223,'P1'!$B:$AP,41,FALSE),"")</f>
        <v/>
      </c>
      <c r="AI224" s="239" t="str">
        <f>IFERROR(VLOOKUP(AI223,'P1'!$B:$AP,41,FALSE),"")</f>
        <v/>
      </c>
      <c r="AJ224" s="239" t="str">
        <f>IFERROR(VLOOKUP(AJ223,'P1'!$B:$AP,41,FALSE),"")</f>
        <v/>
      </c>
      <c r="AK224" s="239" t="str">
        <f>IFERROR(VLOOKUP(AK223,'P1'!$B:$AP,41,FALSE),"")</f>
        <v/>
      </c>
      <c r="AL224" s="239" t="str">
        <f>IFERROR(VLOOKUP(AL223,'P1'!$B:$AP,41,FALSE),"")</f>
        <v/>
      </c>
      <c r="AM224" s="239" t="str">
        <f>IFERROR(VLOOKUP(AM223,'P1'!$B:$AP,41,FALSE),"")</f>
        <v/>
      </c>
      <c r="AN224" s="588"/>
      <c r="AO224" s="564"/>
      <c r="AP224" s="592"/>
      <c r="AQ224" s="593"/>
      <c r="AR224" s="564"/>
      <c r="AS224" s="211"/>
      <c r="AT224" s="206"/>
      <c r="AU224" s="240" t="str">
        <f>IFERROR(IF($D223="□",ROUNDDOWN($AO223/$AK$7,1),ROUNDDOWN($AO223/$AK$9,1)),"")</f>
        <v/>
      </c>
      <c r="AV224" s="240" t="str">
        <f>IFERROR(IF($D223="□",ROUNDDOWN($AN223/$AO$7,1),ROUNDDOWN($AN223/$AO$9,1)),"")</f>
        <v/>
      </c>
      <c r="AX224" s="240" t="str">
        <f>IFERROR(IF($D223="□",(VLOOKUP(F223,'[8]ますた君 '!$C:$E,3,FALSE)/($AK$7*4)),(VLOOKUP(F223,'[8]ますた君 '!$C:$E,3,FALSE)/($AK$9*4))),"")</f>
        <v/>
      </c>
      <c r="AY224" s="240" t="str">
        <f>IFERROR(IF($D223="□",(VLOOKUP(F223,'[8]ますた君 '!$C:$E,3,FALSE)/$AO$7),(VLOOKUP(F223,'[8]ますた君 '!$C:$E,3,FALSE)/$AO$9)),"")</f>
        <v/>
      </c>
    </row>
    <row r="225" spans="1:51" ht="12" customHeight="1">
      <c r="A225" s="568"/>
      <c r="B225" s="571"/>
      <c r="C225" s="574"/>
      <c r="D225" s="577"/>
      <c r="E225" s="580"/>
      <c r="F225" s="585"/>
      <c r="G225" s="586"/>
      <c r="H225" s="241" t="s">
        <v>374</v>
      </c>
      <c r="I225" s="239" t="str">
        <f>IFERROR(VLOOKUP(I223,'P1'!$B:$AP,31,FALSE),"")</f>
        <v/>
      </c>
      <c r="J225" s="239" t="str">
        <f>IFERROR(VLOOKUP(J223,'P1'!$B:$AP,31,FALSE),"")</f>
        <v/>
      </c>
      <c r="K225" s="239" t="str">
        <f>IFERROR(VLOOKUP(K223,'P1'!$B:$AP,31,FALSE),"")</f>
        <v/>
      </c>
      <c r="L225" s="239" t="str">
        <f>IFERROR(VLOOKUP(L223,'P1'!$B:$AP,31,FALSE),"")</f>
        <v/>
      </c>
      <c r="M225" s="239" t="str">
        <f>IFERROR(VLOOKUP(M223,'P1'!$B:$AP,31,FALSE),"")</f>
        <v/>
      </c>
      <c r="N225" s="239" t="str">
        <f>IFERROR(VLOOKUP(N223,'P1'!$B:$AP,31,FALSE),"")</f>
        <v/>
      </c>
      <c r="O225" s="239" t="str">
        <f>IFERROR(VLOOKUP(O223,'P1'!$B:$AP,31,FALSE),"")</f>
        <v/>
      </c>
      <c r="P225" s="239" t="str">
        <f>IFERROR(VLOOKUP(P223,'P1'!$B:$AP,31,FALSE),"")</f>
        <v/>
      </c>
      <c r="Q225" s="239" t="str">
        <f>IFERROR(VLOOKUP(Q223,'P1'!$B:$AP,31,FALSE),"")</f>
        <v/>
      </c>
      <c r="R225" s="239" t="str">
        <f>IFERROR(VLOOKUP(R223,'P1'!$B:$AP,31,FALSE),"")</f>
        <v/>
      </c>
      <c r="S225" s="239" t="str">
        <f>IFERROR(VLOOKUP(S223,'P1'!$B:$AP,31,FALSE),"")</f>
        <v/>
      </c>
      <c r="T225" s="239" t="str">
        <f>IFERROR(VLOOKUP(T223,'P1'!$B:$AP,31,FALSE),"")</f>
        <v/>
      </c>
      <c r="U225" s="239" t="str">
        <f>IFERROR(VLOOKUP(U223,'P1'!$B:$AP,31,FALSE),"")</f>
        <v/>
      </c>
      <c r="V225" s="239" t="str">
        <f>IFERROR(VLOOKUP(V223,'P1'!$B:$AP,31,FALSE),"")</f>
        <v/>
      </c>
      <c r="W225" s="239" t="str">
        <f>IFERROR(VLOOKUP(W223,'P1'!$B:$AP,31,FALSE),"")</f>
        <v/>
      </c>
      <c r="X225" s="239" t="str">
        <f>IFERROR(VLOOKUP(X223,'P1'!$B:$AP,31,FALSE),"")</f>
        <v/>
      </c>
      <c r="Y225" s="239" t="str">
        <f>IFERROR(VLOOKUP(Y223,'P1'!$B:$AP,31,FALSE),"")</f>
        <v/>
      </c>
      <c r="Z225" s="239" t="str">
        <f>IFERROR(VLOOKUP(Z223,'P1'!$B:$AP,31,FALSE),"")</f>
        <v/>
      </c>
      <c r="AA225" s="239" t="str">
        <f>IFERROR(VLOOKUP(AA223,'P1'!$B:$AP,31,FALSE),"")</f>
        <v/>
      </c>
      <c r="AB225" s="239" t="str">
        <f>IFERROR(VLOOKUP(AB223,'P1'!$B:$AP,31,FALSE),"")</f>
        <v/>
      </c>
      <c r="AC225" s="239" t="str">
        <f>IFERROR(VLOOKUP(AC223,'P1'!$B:$AP,31,FALSE),"")</f>
        <v/>
      </c>
      <c r="AD225" s="239" t="str">
        <f>IFERROR(VLOOKUP(AD223,'P1'!$B:$AP,31,FALSE),"")</f>
        <v/>
      </c>
      <c r="AE225" s="239" t="str">
        <f>IFERROR(VLOOKUP(AE223,'P1'!$B:$AP,31,FALSE),"")</f>
        <v/>
      </c>
      <c r="AF225" s="239" t="str">
        <f>IFERROR(VLOOKUP(AF223,'P1'!$B:$AP,31,FALSE),"")</f>
        <v/>
      </c>
      <c r="AG225" s="239" t="str">
        <f>IFERROR(VLOOKUP(AG223,'P1'!$B:$AP,31,FALSE),"")</f>
        <v/>
      </c>
      <c r="AH225" s="239" t="str">
        <f>IFERROR(VLOOKUP(AH223,'P1'!$B:$AP,31,FALSE),"")</f>
        <v/>
      </c>
      <c r="AI225" s="239" t="str">
        <f>IFERROR(VLOOKUP(AI223,'P1'!$B:$AP,31,FALSE),"")</f>
        <v/>
      </c>
      <c r="AJ225" s="239" t="str">
        <f>IFERROR(VLOOKUP(AJ223,'P1'!$B:$AP,31,FALSE),"")</f>
        <v/>
      </c>
      <c r="AK225" s="239" t="str">
        <f>IFERROR(VLOOKUP(AK223,'P1'!$B:$AP,31,FALSE),"")</f>
        <v/>
      </c>
      <c r="AL225" s="239" t="str">
        <f>IFERROR(VLOOKUP(AL223,'P1'!$B:$AP,31,FALSE),"")</f>
        <v/>
      </c>
      <c r="AM225" s="239" t="str">
        <f>IFERROR(VLOOKUP(AM223,'P1'!$B:$AP,31,FALSE),"")</f>
        <v/>
      </c>
      <c r="AN225" s="589"/>
      <c r="AO225" s="565"/>
      <c r="AP225" s="594"/>
      <c r="AQ225" s="595"/>
      <c r="AR225" s="565"/>
      <c r="AS225" s="211"/>
      <c r="AT225" s="206"/>
      <c r="AU225" s="242"/>
      <c r="AV225" s="242"/>
      <c r="AX225" s="242"/>
      <c r="AY225" s="242"/>
    </row>
    <row r="226" spans="1:51" ht="12" customHeight="1">
      <c r="A226" s="566">
        <v>69</v>
      </c>
      <c r="B226" s="569"/>
      <c r="C226" s="572"/>
      <c r="D226" s="575" t="s">
        <v>243</v>
      </c>
      <c r="E226" s="578"/>
      <c r="F226" s="581"/>
      <c r="G226" s="582"/>
      <c r="H226" s="236" t="s">
        <v>368</v>
      </c>
      <c r="I226" s="483"/>
      <c r="J226" s="483"/>
      <c r="K226" s="483"/>
      <c r="L226" s="483"/>
      <c r="M226" s="483"/>
      <c r="N226" s="483"/>
      <c r="O226" s="483"/>
      <c r="P226" s="483"/>
      <c r="Q226" s="483"/>
      <c r="R226" s="483"/>
      <c r="S226" s="483"/>
      <c r="T226" s="483"/>
      <c r="U226" s="483"/>
      <c r="V226" s="483"/>
      <c r="W226" s="483"/>
      <c r="X226" s="483"/>
      <c r="Y226" s="483"/>
      <c r="Z226" s="483"/>
      <c r="AA226" s="483"/>
      <c r="AB226" s="483"/>
      <c r="AC226" s="483"/>
      <c r="AD226" s="483"/>
      <c r="AE226" s="483"/>
      <c r="AF226" s="483"/>
      <c r="AG226" s="483"/>
      <c r="AH226" s="483"/>
      <c r="AI226" s="483"/>
      <c r="AJ226" s="483"/>
      <c r="AK226" s="483"/>
      <c r="AL226" s="483"/>
      <c r="AM226" s="483"/>
      <c r="AN226" s="587">
        <f>+SUM(I227:AM228)</f>
        <v>0</v>
      </c>
      <c r="AO226" s="563">
        <f>IF($AN$4="４週",AN226/4,AN226/(DAY(EOMONTH($I$20,0))/7))</f>
        <v>0</v>
      </c>
      <c r="AP226" s="590"/>
      <c r="AQ226" s="591"/>
      <c r="AR226" s="563" t="str">
        <f>IF(AN215="４週",AU227,AV227)</f>
        <v/>
      </c>
      <c r="AS226" s="211"/>
      <c r="AT226" s="206"/>
      <c r="AU226" s="237" t="s">
        <v>369</v>
      </c>
      <c r="AV226" s="237" t="s">
        <v>370</v>
      </c>
      <c r="AX226" s="237" t="s">
        <v>371</v>
      </c>
      <c r="AY226" s="237" t="s">
        <v>372</v>
      </c>
    </row>
    <row r="227" spans="1:51" ht="12" customHeight="1">
      <c r="A227" s="567"/>
      <c r="B227" s="570"/>
      <c r="C227" s="573"/>
      <c r="D227" s="576"/>
      <c r="E227" s="579"/>
      <c r="F227" s="583"/>
      <c r="G227" s="584"/>
      <c r="H227" s="238" t="s">
        <v>373</v>
      </c>
      <c r="I227" s="239" t="str">
        <f>IFERROR(VLOOKUP(I226,'P1'!$B:$AP,41,FALSE),"")</f>
        <v/>
      </c>
      <c r="J227" s="239" t="str">
        <f>IFERROR(VLOOKUP(J226,'P1'!$B:$AP,41,FALSE),"")</f>
        <v/>
      </c>
      <c r="K227" s="239" t="str">
        <f>IFERROR(VLOOKUP(K226,'P1'!$B:$AP,41,FALSE),"")</f>
        <v/>
      </c>
      <c r="L227" s="239" t="str">
        <f>IFERROR(VLOOKUP(L226,'P1'!$B:$AP,41,FALSE),"")</f>
        <v/>
      </c>
      <c r="M227" s="239" t="str">
        <f>IFERROR(VLOOKUP(M226,'P1'!$B:$AP,41,FALSE),"")</f>
        <v/>
      </c>
      <c r="N227" s="239" t="str">
        <f>IFERROR(VLOOKUP(N226,'P1'!$B:$AP,41,FALSE),"")</f>
        <v/>
      </c>
      <c r="O227" s="239" t="str">
        <f>IFERROR(VLOOKUP(O226,'P1'!$B:$AP,41,FALSE),"")</f>
        <v/>
      </c>
      <c r="P227" s="239" t="str">
        <f>IFERROR(VLOOKUP(P226,'P1'!$B:$AP,41,FALSE),"")</f>
        <v/>
      </c>
      <c r="Q227" s="239" t="str">
        <f>IFERROR(VLOOKUP(Q226,'P1'!$B:$AP,41,FALSE),"")</f>
        <v/>
      </c>
      <c r="R227" s="239" t="str">
        <f>IFERROR(VLOOKUP(R226,'P1'!$B:$AP,41,FALSE),"")</f>
        <v/>
      </c>
      <c r="S227" s="239" t="str">
        <f>IFERROR(VLOOKUP(S226,'P1'!$B:$AP,41,FALSE),"")</f>
        <v/>
      </c>
      <c r="T227" s="239" t="str">
        <f>IFERROR(VLOOKUP(T226,'P1'!$B:$AP,41,FALSE),"")</f>
        <v/>
      </c>
      <c r="U227" s="239" t="str">
        <f>IFERROR(VLOOKUP(U226,'P1'!$B:$AP,41,FALSE),"")</f>
        <v/>
      </c>
      <c r="V227" s="239" t="str">
        <f>IFERROR(VLOOKUP(V226,'P1'!$B:$AP,41,FALSE),"")</f>
        <v/>
      </c>
      <c r="W227" s="239" t="str">
        <f>IFERROR(VLOOKUP(W226,'P1'!$B:$AP,41,FALSE),"")</f>
        <v/>
      </c>
      <c r="X227" s="239" t="str">
        <f>IFERROR(VLOOKUP(X226,'P1'!$B:$AP,41,FALSE),"")</f>
        <v/>
      </c>
      <c r="Y227" s="239" t="str">
        <f>IFERROR(VLOOKUP(Y226,'P1'!$B:$AP,41,FALSE),"")</f>
        <v/>
      </c>
      <c r="Z227" s="239" t="str">
        <f>IFERROR(VLOOKUP(Z226,'P1'!$B:$AP,41,FALSE),"")</f>
        <v/>
      </c>
      <c r="AA227" s="239" t="str">
        <f>IFERROR(VLOOKUP(AA226,'P1'!$B:$AP,41,FALSE),"")</f>
        <v/>
      </c>
      <c r="AB227" s="239" t="str">
        <f>IFERROR(VLOOKUP(AB226,'P1'!$B:$AP,41,FALSE),"")</f>
        <v/>
      </c>
      <c r="AC227" s="239" t="str">
        <f>IFERROR(VLOOKUP(AC226,'P1'!$B:$AP,41,FALSE),"")</f>
        <v/>
      </c>
      <c r="AD227" s="239" t="str">
        <f>IFERROR(VLOOKUP(AD226,'P1'!$B:$AP,41,FALSE),"")</f>
        <v/>
      </c>
      <c r="AE227" s="239" t="str">
        <f>IFERROR(VLOOKUP(AE226,'P1'!$B:$AP,41,FALSE),"")</f>
        <v/>
      </c>
      <c r="AF227" s="239" t="str">
        <f>IFERROR(VLOOKUP(AF226,'P1'!$B:$AP,41,FALSE),"")</f>
        <v/>
      </c>
      <c r="AG227" s="239" t="str">
        <f>IFERROR(VLOOKUP(AG226,'P1'!$B:$AP,41,FALSE),"")</f>
        <v/>
      </c>
      <c r="AH227" s="239" t="str">
        <f>IFERROR(VLOOKUP(AH226,'P1'!$B:$AP,41,FALSE),"")</f>
        <v/>
      </c>
      <c r="AI227" s="239" t="str">
        <f>IFERROR(VLOOKUP(AI226,'P1'!$B:$AP,41,FALSE),"")</f>
        <v/>
      </c>
      <c r="AJ227" s="239" t="str">
        <f>IFERROR(VLOOKUP(AJ226,'P1'!$B:$AP,41,FALSE),"")</f>
        <v/>
      </c>
      <c r="AK227" s="239" t="str">
        <f>IFERROR(VLOOKUP(AK226,'P1'!$B:$AP,41,FALSE),"")</f>
        <v/>
      </c>
      <c r="AL227" s="239" t="str">
        <f>IFERROR(VLOOKUP(AL226,'P1'!$B:$AP,41,FALSE),"")</f>
        <v/>
      </c>
      <c r="AM227" s="239" t="str">
        <f>IFERROR(VLOOKUP(AM226,'P1'!$B:$AP,41,FALSE),"")</f>
        <v/>
      </c>
      <c r="AN227" s="588"/>
      <c r="AO227" s="564"/>
      <c r="AP227" s="592"/>
      <c r="AQ227" s="593"/>
      <c r="AR227" s="564"/>
      <c r="AS227" s="211"/>
      <c r="AT227" s="206"/>
      <c r="AU227" s="240" t="str">
        <f>IFERROR(IF($D226="□",ROUNDDOWN($AO226/$AK$7,1),ROUNDDOWN($AO226/$AK$9,1)),"")</f>
        <v/>
      </c>
      <c r="AV227" s="240" t="str">
        <f>IFERROR(IF($D226="□",ROUNDDOWN($AN226/$AO$7,1),ROUNDDOWN($AN226/$AO$9,1)),"")</f>
        <v/>
      </c>
      <c r="AX227" s="240" t="str">
        <f>IFERROR(IF($D226="□",(VLOOKUP(F226,'[8]ますた君 '!$C:$E,3,FALSE)/($AK$7*4)),(VLOOKUP(F226,'[8]ますた君 '!$C:$E,3,FALSE)/($AK$9*4))),"")</f>
        <v/>
      </c>
      <c r="AY227" s="240" t="str">
        <f>IFERROR(IF($D226="□",(VLOOKUP(F226,'[8]ますた君 '!$C:$E,3,FALSE)/$AO$7),(VLOOKUP(F226,'[8]ますた君 '!$C:$E,3,FALSE)/$AO$9)),"")</f>
        <v/>
      </c>
    </row>
    <row r="228" spans="1:51" ht="12" customHeight="1">
      <c r="A228" s="568"/>
      <c r="B228" s="571"/>
      <c r="C228" s="574"/>
      <c r="D228" s="577"/>
      <c r="E228" s="580"/>
      <c r="F228" s="585"/>
      <c r="G228" s="586"/>
      <c r="H228" s="241" t="s">
        <v>374</v>
      </c>
      <c r="I228" s="239" t="str">
        <f>IFERROR(VLOOKUP(I226,'P1'!$B:$AP,31,FALSE),"")</f>
        <v/>
      </c>
      <c r="J228" s="239" t="str">
        <f>IFERROR(VLOOKUP(J226,'P1'!$B:$AP,31,FALSE),"")</f>
        <v/>
      </c>
      <c r="K228" s="239" t="str">
        <f>IFERROR(VLOOKUP(K226,'P1'!$B:$AP,31,FALSE),"")</f>
        <v/>
      </c>
      <c r="L228" s="239" t="str">
        <f>IFERROR(VLOOKUP(L226,'P1'!$B:$AP,31,FALSE),"")</f>
        <v/>
      </c>
      <c r="M228" s="239" t="str">
        <f>IFERROR(VLOOKUP(M226,'P1'!$B:$AP,31,FALSE),"")</f>
        <v/>
      </c>
      <c r="N228" s="239" t="str">
        <f>IFERROR(VLOOKUP(N226,'P1'!$B:$AP,31,FALSE),"")</f>
        <v/>
      </c>
      <c r="O228" s="239" t="str">
        <f>IFERROR(VLOOKUP(O226,'P1'!$B:$AP,31,FALSE),"")</f>
        <v/>
      </c>
      <c r="P228" s="239" t="str">
        <f>IFERROR(VLOOKUP(P226,'P1'!$B:$AP,31,FALSE),"")</f>
        <v/>
      </c>
      <c r="Q228" s="239" t="str">
        <f>IFERROR(VLOOKUP(Q226,'P1'!$B:$AP,31,FALSE),"")</f>
        <v/>
      </c>
      <c r="R228" s="239" t="str">
        <f>IFERROR(VLOOKUP(R226,'P1'!$B:$AP,31,FALSE),"")</f>
        <v/>
      </c>
      <c r="S228" s="239" t="str">
        <f>IFERROR(VLOOKUP(S226,'P1'!$B:$AP,31,FALSE),"")</f>
        <v/>
      </c>
      <c r="T228" s="239" t="str">
        <f>IFERROR(VLOOKUP(T226,'P1'!$B:$AP,31,FALSE),"")</f>
        <v/>
      </c>
      <c r="U228" s="239" t="str">
        <f>IFERROR(VLOOKUP(U226,'P1'!$B:$AP,31,FALSE),"")</f>
        <v/>
      </c>
      <c r="V228" s="239" t="str">
        <f>IFERROR(VLOOKUP(V226,'P1'!$B:$AP,31,FALSE),"")</f>
        <v/>
      </c>
      <c r="W228" s="239" t="str">
        <f>IFERROR(VLOOKUP(W226,'P1'!$B:$AP,31,FALSE),"")</f>
        <v/>
      </c>
      <c r="X228" s="239" t="str">
        <f>IFERROR(VLOOKUP(X226,'P1'!$B:$AP,31,FALSE),"")</f>
        <v/>
      </c>
      <c r="Y228" s="239" t="str">
        <f>IFERROR(VLOOKUP(Y226,'P1'!$B:$AP,31,FALSE),"")</f>
        <v/>
      </c>
      <c r="Z228" s="239" t="str">
        <f>IFERROR(VLOOKUP(Z226,'P1'!$B:$AP,31,FALSE),"")</f>
        <v/>
      </c>
      <c r="AA228" s="239" t="str">
        <f>IFERROR(VLOOKUP(AA226,'P1'!$B:$AP,31,FALSE),"")</f>
        <v/>
      </c>
      <c r="AB228" s="239" t="str">
        <f>IFERROR(VLOOKUP(AB226,'P1'!$B:$AP,31,FALSE),"")</f>
        <v/>
      </c>
      <c r="AC228" s="239" t="str">
        <f>IFERROR(VLOOKUP(AC226,'P1'!$B:$AP,31,FALSE),"")</f>
        <v/>
      </c>
      <c r="AD228" s="239" t="str">
        <f>IFERROR(VLOOKUP(AD226,'P1'!$B:$AP,31,FALSE),"")</f>
        <v/>
      </c>
      <c r="AE228" s="239" t="str">
        <f>IFERROR(VLOOKUP(AE226,'P1'!$B:$AP,31,FALSE),"")</f>
        <v/>
      </c>
      <c r="AF228" s="239" t="str">
        <f>IFERROR(VLOOKUP(AF226,'P1'!$B:$AP,31,FALSE),"")</f>
        <v/>
      </c>
      <c r="AG228" s="239" t="str">
        <f>IFERROR(VLOOKUP(AG226,'P1'!$B:$AP,31,FALSE),"")</f>
        <v/>
      </c>
      <c r="AH228" s="239" t="str">
        <f>IFERROR(VLOOKUP(AH226,'P1'!$B:$AP,31,FALSE),"")</f>
        <v/>
      </c>
      <c r="AI228" s="239" t="str">
        <f>IFERROR(VLOOKUP(AI226,'P1'!$B:$AP,31,FALSE),"")</f>
        <v/>
      </c>
      <c r="AJ228" s="239" t="str">
        <f>IFERROR(VLOOKUP(AJ226,'P1'!$B:$AP,31,FALSE),"")</f>
        <v/>
      </c>
      <c r="AK228" s="239" t="str">
        <f>IFERROR(VLOOKUP(AK226,'P1'!$B:$AP,31,FALSE),"")</f>
        <v/>
      </c>
      <c r="AL228" s="239" t="str">
        <f>IFERROR(VLOOKUP(AL226,'P1'!$B:$AP,31,FALSE),"")</f>
        <v/>
      </c>
      <c r="AM228" s="239" t="str">
        <f>IFERROR(VLOOKUP(AM226,'P1'!$B:$AP,31,FALSE),"")</f>
        <v/>
      </c>
      <c r="AN228" s="589"/>
      <c r="AO228" s="565"/>
      <c r="AP228" s="594"/>
      <c r="AQ228" s="595"/>
      <c r="AR228" s="565"/>
      <c r="AU228" s="242"/>
      <c r="AV228" s="242"/>
      <c r="AX228" s="242"/>
      <c r="AY228" s="242"/>
    </row>
    <row r="229" spans="1:51" ht="12" customHeight="1">
      <c r="A229" s="566">
        <v>70</v>
      </c>
      <c r="B229" s="569"/>
      <c r="C229" s="572"/>
      <c r="D229" s="575" t="s">
        <v>243</v>
      </c>
      <c r="E229" s="578"/>
      <c r="F229" s="581"/>
      <c r="G229" s="582"/>
      <c r="H229" s="236" t="s">
        <v>368</v>
      </c>
      <c r="I229" s="483"/>
      <c r="J229" s="483"/>
      <c r="K229" s="483"/>
      <c r="L229" s="483"/>
      <c r="M229" s="483"/>
      <c r="N229" s="483"/>
      <c r="O229" s="483"/>
      <c r="P229" s="483"/>
      <c r="Q229" s="483"/>
      <c r="R229" s="483"/>
      <c r="S229" s="483"/>
      <c r="T229" s="483"/>
      <c r="U229" s="483"/>
      <c r="V229" s="483"/>
      <c r="W229" s="483"/>
      <c r="X229" s="483"/>
      <c r="Y229" s="483"/>
      <c r="Z229" s="483"/>
      <c r="AA229" s="483"/>
      <c r="AB229" s="483"/>
      <c r="AC229" s="483"/>
      <c r="AD229" s="483"/>
      <c r="AE229" s="483"/>
      <c r="AF229" s="483"/>
      <c r="AG229" s="483"/>
      <c r="AH229" s="483"/>
      <c r="AI229" s="483"/>
      <c r="AJ229" s="483"/>
      <c r="AK229" s="483"/>
      <c r="AL229" s="483"/>
      <c r="AM229" s="483"/>
      <c r="AN229" s="587">
        <f>+SUM(I230:AM231)</f>
        <v>0</v>
      </c>
      <c r="AO229" s="563">
        <f>IF($AN$4="４週",AN229/4,AN229/(DAY(EOMONTH($I$20,0))/7))</f>
        <v>0</v>
      </c>
      <c r="AP229" s="590"/>
      <c r="AQ229" s="591"/>
      <c r="AR229" s="563" t="str">
        <f>IF(AN218="４週",AU230,AV230)</f>
        <v/>
      </c>
      <c r="AU229" s="237" t="s">
        <v>369</v>
      </c>
      <c r="AV229" s="237" t="s">
        <v>370</v>
      </c>
      <c r="AX229" s="237" t="s">
        <v>371</v>
      </c>
      <c r="AY229" s="237" t="s">
        <v>372</v>
      </c>
    </row>
    <row r="230" spans="1:51" ht="12" customHeight="1">
      <c r="A230" s="567"/>
      <c r="B230" s="570"/>
      <c r="C230" s="573"/>
      <c r="D230" s="576"/>
      <c r="E230" s="579"/>
      <c r="F230" s="583"/>
      <c r="G230" s="584"/>
      <c r="H230" s="238" t="s">
        <v>373</v>
      </c>
      <c r="I230" s="239" t="str">
        <f>IFERROR(VLOOKUP(I229,'P1'!$B:$AP,41,FALSE),"")</f>
        <v/>
      </c>
      <c r="J230" s="239" t="str">
        <f>IFERROR(VLOOKUP(J229,'P1'!$B:$AP,41,FALSE),"")</f>
        <v/>
      </c>
      <c r="K230" s="239" t="str">
        <f>IFERROR(VLOOKUP(K229,'P1'!$B:$AP,41,FALSE),"")</f>
        <v/>
      </c>
      <c r="L230" s="239" t="str">
        <f>IFERROR(VLOOKUP(L229,'P1'!$B:$AP,41,FALSE),"")</f>
        <v/>
      </c>
      <c r="M230" s="239" t="str">
        <f>IFERROR(VLOOKUP(M229,'P1'!$B:$AP,41,FALSE),"")</f>
        <v/>
      </c>
      <c r="N230" s="239" t="str">
        <f>IFERROR(VLOOKUP(N229,'P1'!$B:$AP,41,FALSE),"")</f>
        <v/>
      </c>
      <c r="O230" s="239" t="str">
        <f>IFERROR(VLOOKUP(O229,'P1'!$B:$AP,41,FALSE),"")</f>
        <v/>
      </c>
      <c r="P230" s="239" t="str">
        <f>IFERROR(VLOOKUP(P229,'P1'!$B:$AP,41,FALSE),"")</f>
        <v/>
      </c>
      <c r="Q230" s="239" t="str">
        <f>IFERROR(VLOOKUP(Q229,'P1'!$B:$AP,41,FALSE),"")</f>
        <v/>
      </c>
      <c r="R230" s="239" t="str">
        <f>IFERROR(VLOOKUP(R229,'P1'!$B:$AP,41,FALSE),"")</f>
        <v/>
      </c>
      <c r="S230" s="239" t="str">
        <f>IFERROR(VLOOKUP(S229,'P1'!$B:$AP,41,FALSE),"")</f>
        <v/>
      </c>
      <c r="T230" s="239" t="str">
        <f>IFERROR(VLOOKUP(T229,'P1'!$B:$AP,41,FALSE),"")</f>
        <v/>
      </c>
      <c r="U230" s="239" t="str">
        <f>IFERROR(VLOOKUP(U229,'P1'!$B:$AP,41,FALSE),"")</f>
        <v/>
      </c>
      <c r="V230" s="239" t="str">
        <f>IFERROR(VLOOKUP(V229,'P1'!$B:$AP,41,FALSE),"")</f>
        <v/>
      </c>
      <c r="W230" s="239" t="str">
        <f>IFERROR(VLOOKUP(W229,'P1'!$B:$AP,41,FALSE),"")</f>
        <v/>
      </c>
      <c r="X230" s="239" t="str">
        <f>IFERROR(VLOOKUP(X229,'P1'!$B:$AP,41,FALSE),"")</f>
        <v/>
      </c>
      <c r="Y230" s="239" t="str">
        <f>IFERROR(VLOOKUP(Y229,'P1'!$B:$AP,41,FALSE),"")</f>
        <v/>
      </c>
      <c r="Z230" s="239" t="str">
        <f>IFERROR(VLOOKUP(Z229,'P1'!$B:$AP,41,FALSE),"")</f>
        <v/>
      </c>
      <c r="AA230" s="239" t="str">
        <f>IFERROR(VLOOKUP(AA229,'P1'!$B:$AP,41,FALSE),"")</f>
        <v/>
      </c>
      <c r="AB230" s="239" t="str">
        <f>IFERROR(VLOOKUP(AB229,'P1'!$B:$AP,41,FALSE),"")</f>
        <v/>
      </c>
      <c r="AC230" s="239" t="str">
        <f>IFERROR(VLOOKUP(AC229,'P1'!$B:$AP,41,FALSE),"")</f>
        <v/>
      </c>
      <c r="AD230" s="239" t="str">
        <f>IFERROR(VLOOKUP(AD229,'P1'!$B:$AP,41,FALSE),"")</f>
        <v/>
      </c>
      <c r="AE230" s="239" t="str">
        <f>IFERROR(VLOOKUP(AE229,'P1'!$B:$AP,41,FALSE),"")</f>
        <v/>
      </c>
      <c r="AF230" s="239" t="str">
        <f>IFERROR(VLOOKUP(AF229,'P1'!$B:$AP,41,FALSE),"")</f>
        <v/>
      </c>
      <c r="AG230" s="239" t="str">
        <f>IFERROR(VLOOKUP(AG229,'P1'!$B:$AP,41,FALSE),"")</f>
        <v/>
      </c>
      <c r="AH230" s="239" t="str">
        <f>IFERROR(VLOOKUP(AH229,'P1'!$B:$AP,41,FALSE),"")</f>
        <v/>
      </c>
      <c r="AI230" s="239" t="str">
        <f>IFERROR(VLOOKUP(AI229,'P1'!$B:$AP,41,FALSE),"")</f>
        <v/>
      </c>
      <c r="AJ230" s="239" t="str">
        <f>IFERROR(VLOOKUP(AJ229,'P1'!$B:$AP,41,FALSE),"")</f>
        <v/>
      </c>
      <c r="AK230" s="239" t="str">
        <f>IFERROR(VLOOKUP(AK229,'P1'!$B:$AP,41,FALSE),"")</f>
        <v/>
      </c>
      <c r="AL230" s="239" t="str">
        <f>IFERROR(VLOOKUP(AL229,'P1'!$B:$AP,41,FALSE),"")</f>
        <v/>
      </c>
      <c r="AM230" s="239" t="str">
        <f>IFERROR(VLOOKUP(AM229,'P1'!$B:$AP,41,FALSE),"")</f>
        <v/>
      </c>
      <c r="AN230" s="588"/>
      <c r="AO230" s="564"/>
      <c r="AP230" s="592"/>
      <c r="AQ230" s="593"/>
      <c r="AR230" s="564"/>
      <c r="AU230" s="240" t="str">
        <f>IFERROR(IF($D229="□",ROUNDDOWN($AO229/$AK$7,1),ROUNDDOWN($AO229/$AK$9,1)),"")</f>
        <v/>
      </c>
      <c r="AV230" s="240" t="str">
        <f>IFERROR(IF($D229="□",ROUNDDOWN($AN229/$AO$7,1),ROUNDDOWN($AN229/$AO$9,1)),"")</f>
        <v/>
      </c>
      <c r="AX230" s="240" t="str">
        <f>IFERROR(IF($D229="□",(VLOOKUP(F229,'[8]ますた君 '!$C:$E,3,FALSE)/($AK$7*4)),(VLOOKUP(F229,'[8]ますた君 '!$C:$E,3,FALSE)/($AK$9*4))),"")</f>
        <v/>
      </c>
      <c r="AY230" s="240" t="str">
        <f>IFERROR(IF($D229="□",(VLOOKUP(F229,'[8]ますた君 '!$C:$E,3,FALSE)/$AO$7),(VLOOKUP(F229,'[8]ますた君 '!$C:$E,3,FALSE)/$AO$9)),"")</f>
        <v/>
      </c>
    </row>
    <row r="231" spans="1:51" ht="12" customHeight="1">
      <c r="A231" s="568"/>
      <c r="B231" s="571"/>
      <c r="C231" s="574"/>
      <c r="D231" s="577"/>
      <c r="E231" s="580"/>
      <c r="F231" s="585"/>
      <c r="G231" s="586"/>
      <c r="H231" s="241" t="s">
        <v>374</v>
      </c>
      <c r="I231" s="239" t="str">
        <f>IFERROR(VLOOKUP(I229,'P1'!$B:$AP,31,FALSE),"")</f>
        <v/>
      </c>
      <c r="J231" s="239" t="str">
        <f>IFERROR(VLOOKUP(J229,'P1'!$B:$AP,31,FALSE),"")</f>
        <v/>
      </c>
      <c r="K231" s="239" t="str">
        <f>IFERROR(VLOOKUP(K229,'P1'!$B:$AP,31,FALSE),"")</f>
        <v/>
      </c>
      <c r="L231" s="239" t="str">
        <f>IFERROR(VLOOKUP(L229,'P1'!$B:$AP,31,FALSE),"")</f>
        <v/>
      </c>
      <c r="M231" s="239" t="str">
        <f>IFERROR(VLOOKUP(M229,'P1'!$B:$AP,31,FALSE),"")</f>
        <v/>
      </c>
      <c r="N231" s="239" t="str">
        <f>IFERROR(VLOOKUP(N229,'P1'!$B:$AP,31,FALSE),"")</f>
        <v/>
      </c>
      <c r="O231" s="239" t="str">
        <f>IFERROR(VLOOKUP(O229,'P1'!$B:$AP,31,FALSE),"")</f>
        <v/>
      </c>
      <c r="P231" s="239" t="str">
        <f>IFERROR(VLOOKUP(P229,'P1'!$B:$AP,31,FALSE),"")</f>
        <v/>
      </c>
      <c r="Q231" s="239" t="str">
        <f>IFERROR(VLOOKUP(Q229,'P1'!$B:$AP,31,FALSE),"")</f>
        <v/>
      </c>
      <c r="R231" s="239" t="str">
        <f>IFERROR(VLOOKUP(R229,'P1'!$B:$AP,31,FALSE),"")</f>
        <v/>
      </c>
      <c r="S231" s="239" t="str">
        <f>IFERROR(VLOOKUP(S229,'P1'!$B:$AP,31,FALSE),"")</f>
        <v/>
      </c>
      <c r="T231" s="239" t="str">
        <f>IFERROR(VLOOKUP(T229,'P1'!$B:$AP,31,FALSE),"")</f>
        <v/>
      </c>
      <c r="U231" s="239" t="str">
        <f>IFERROR(VLOOKUP(U229,'P1'!$B:$AP,31,FALSE),"")</f>
        <v/>
      </c>
      <c r="V231" s="239" t="str">
        <f>IFERROR(VLOOKUP(V229,'P1'!$B:$AP,31,FALSE),"")</f>
        <v/>
      </c>
      <c r="W231" s="239" t="str">
        <f>IFERROR(VLOOKUP(W229,'P1'!$B:$AP,31,FALSE),"")</f>
        <v/>
      </c>
      <c r="X231" s="239" t="str">
        <f>IFERROR(VLOOKUP(X229,'P1'!$B:$AP,31,FALSE),"")</f>
        <v/>
      </c>
      <c r="Y231" s="239" t="str">
        <f>IFERROR(VLOOKUP(Y229,'P1'!$B:$AP,31,FALSE),"")</f>
        <v/>
      </c>
      <c r="Z231" s="239" t="str">
        <f>IFERROR(VLOOKUP(Z229,'P1'!$B:$AP,31,FALSE),"")</f>
        <v/>
      </c>
      <c r="AA231" s="239" t="str">
        <f>IFERROR(VLOOKUP(AA229,'P1'!$B:$AP,31,FALSE),"")</f>
        <v/>
      </c>
      <c r="AB231" s="239" t="str">
        <f>IFERROR(VLOOKUP(AB229,'P1'!$B:$AP,31,FALSE),"")</f>
        <v/>
      </c>
      <c r="AC231" s="239" t="str">
        <f>IFERROR(VLOOKUP(AC229,'P1'!$B:$AP,31,FALSE),"")</f>
        <v/>
      </c>
      <c r="AD231" s="239" t="str">
        <f>IFERROR(VLOOKUP(AD229,'P1'!$B:$AP,31,FALSE),"")</f>
        <v/>
      </c>
      <c r="AE231" s="239" t="str">
        <f>IFERROR(VLOOKUP(AE229,'P1'!$B:$AP,31,FALSE),"")</f>
        <v/>
      </c>
      <c r="AF231" s="239" t="str">
        <f>IFERROR(VLOOKUP(AF229,'P1'!$B:$AP,31,FALSE),"")</f>
        <v/>
      </c>
      <c r="AG231" s="239" t="str">
        <f>IFERROR(VLOOKUP(AG229,'P1'!$B:$AP,31,FALSE),"")</f>
        <v/>
      </c>
      <c r="AH231" s="239" t="str">
        <f>IFERROR(VLOOKUP(AH229,'P1'!$B:$AP,31,FALSE),"")</f>
        <v/>
      </c>
      <c r="AI231" s="239" t="str">
        <f>IFERROR(VLOOKUP(AI229,'P1'!$B:$AP,31,FALSE),"")</f>
        <v/>
      </c>
      <c r="AJ231" s="239" t="str">
        <f>IFERROR(VLOOKUP(AJ229,'P1'!$B:$AP,31,FALSE),"")</f>
        <v/>
      </c>
      <c r="AK231" s="239" t="str">
        <f>IFERROR(VLOOKUP(AK229,'P1'!$B:$AP,31,FALSE),"")</f>
        <v/>
      </c>
      <c r="AL231" s="239" t="str">
        <f>IFERROR(VLOOKUP(AL229,'P1'!$B:$AP,31,FALSE),"")</f>
        <v/>
      </c>
      <c r="AM231" s="239" t="str">
        <f>IFERROR(VLOOKUP(AM229,'P1'!$B:$AP,31,FALSE),"")</f>
        <v/>
      </c>
      <c r="AN231" s="589"/>
      <c r="AO231" s="565"/>
      <c r="AP231" s="594"/>
      <c r="AQ231" s="595"/>
      <c r="AR231" s="565"/>
      <c r="AU231" s="242"/>
      <c r="AV231" s="242"/>
      <c r="AX231" s="242"/>
      <c r="AY231" s="242"/>
    </row>
    <row r="232" spans="1:51" ht="12" customHeight="1">
      <c r="A232" s="566">
        <v>71</v>
      </c>
      <c r="B232" s="569"/>
      <c r="C232" s="572"/>
      <c r="D232" s="575" t="s">
        <v>243</v>
      </c>
      <c r="E232" s="578"/>
      <c r="F232" s="581"/>
      <c r="G232" s="582"/>
      <c r="H232" s="236" t="s">
        <v>368</v>
      </c>
      <c r="I232" s="483"/>
      <c r="J232" s="483"/>
      <c r="K232" s="483"/>
      <c r="L232" s="483"/>
      <c r="M232" s="483"/>
      <c r="N232" s="483"/>
      <c r="O232" s="483"/>
      <c r="P232" s="483"/>
      <c r="Q232" s="483"/>
      <c r="R232" s="483"/>
      <c r="S232" s="483"/>
      <c r="T232" s="483"/>
      <c r="U232" s="483"/>
      <c r="V232" s="483"/>
      <c r="W232" s="483"/>
      <c r="X232" s="483"/>
      <c r="Y232" s="483"/>
      <c r="Z232" s="483"/>
      <c r="AA232" s="483"/>
      <c r="AB232" s="483"/>
      <c r="AC232" s="483"/>
      <c r="AD232" s="483"/>
      <c r="AE232" s="483"/>
      <c r="AF232" s="483"/>
      <c r="AG232" s="483"/>
      <c r="AH232" s="483"/>
      <c r="AI232" s="483"/>
      <c r="AJ232" s="483"/>
      <c r="AK232" s="483"/>
      <c r="AL232" s="483"/>
      <c r="AM232" s="483"/>
      <c r="AN232" s="587">
        <f>+SUM(I233:AM234)</f>
        <v>0</v>
      </c>
      <c r="AO232" s="563">
        <f>IF($AN$4="４週",AN232/4,AN232/(DAY(EOMONTH($I$20,0))/7))</f>
        <v>0</v>
      </c>
      <c r="AP232" s="590"/>
      <c r="AQ232" s="591"/>
      <c r="AR232" s="563" t="str">
        <f>IF(AN221="４週",AU233,AV233)</f>
        <v/>
      </c>
      <c r="AU232" s="237" t="s">
        <v>369</v>
      </c>
      <c r="AV232" s="237" t="s">
        <v>370</v>
      </c>
      <c r="AX232" s="237" t="s">
        <v>371</v>
      </c>
      <c r="AY232" s="237" t="s">
        <v>372</v>
      </c>
    </row>
    <row r="233" spans="1:51" ht="12" customHeight="1">
      <c r="A233" s="567"/>
      <c r="B233" s="570"/>
      <c r="C233" s="573"/>
      <c r="D233" s="576"/>
      <c r="E233" s="579"/>
      <c r="F233" s="583"/>
      <c r="G233" s="584"/>
      <c r="H233" s="238" t="s">
        <v>373</v>
      </c>
      <c r="I233" s="239" t="str">
        <f>IFERROR(VLOOKUP(I232,'P1'!$B:$AP,41,FALSE),"")</f>
        <v/>
      </c>
      <c r="J233" s="239" t="str">
        <f>IFERROR(VLOOKUP(J232,'P1'!$B:$AP,41,FALSE),"")</f>
        <v/>
      </c>
      <c r="K233" s="239" t="str">
        <f>IFERROR(VLOOKUP(K232,'P1'!$B:$AP,41,FALSE),"")</f>
        <v/>
      </c>
      <c r="L233" s="239" t="str">
        <f>IFERROR(VLOOKUP(L232,'P1'!$B:$AP,41,FALSE),"")</f>
        <v/>
      </c>
      <c r="M233" s="239" t="str">
        <f>IFERROR(VLOOKUP(M232,'P1'!$B:$AP,41,FALSE),"")</f>
        <v/>
      </c>
      <c r="N233" s="239" t="str">
        <f>IFERROR(VLOOKUP(N232,'P1'!$B:$AP,41,FALSE),"")</f>
        <v/>
      </c>
      <c r="O233" s="239" t="str">
        <f>IFERROR(VLOOKUP(O232,'P1'!$B:$AP,41,FALSE),"")</f>
        <v/>
      </c>
      <c r="P233" s="239" t="str">
        <f>IFERROR(VLOOKUP(P232,'P1'!$B:$AP,41,FALSE),"")</f>
        <v/>
      </c>
      <c r="Q233" s="239" t="str">
        <f>IFERROR(VLOOKUP(Q232,'P1'!$B:$AP,41,FALSE),"")</f>
        <v/>
      </c>
      <c r="R233" s="239" t="str">
        <f>IFERROR(VLOOKUP(R232,'P1'!$B:$AP,41,FALSE),"")</f>
        <v/>
      </c>
      <c r="S233" s="239" t="str">
        <f>IFERROR(VLOOKUP(S232,'P1'!$B:$AP,41,FALSE),"")</f>
        <v/>
      </c>
      <c r="T233" s="239" t="str">
        <f>IFERROR(VLOOKUP(T232,'P1'!$B:$AP,41,FALSE),"")</f>
        <v/>
      </c>
      <c r="U233" s="239" t="str">
        <f>IFERROR(VLOOKUP(U232,'P1'!$B:$AP,41,FALSE),"")</f>
        <v/>
      </c>
      <c r="V233" s="239" t="str">
        <f>IFERROR(VLOOKUP(V232,'P1'!$B:$AP,41,FALSE),"")</f>
        <v/>
      </c>
      <c r="W233" s="239" t="str">
        <f>IFERROR(VLOOKUP(W232,'P1'!$B:$AP,41,FALSE),"")</f>
        <v/>
      </c>
      <c r="X233" s="239" t="str">
        <f>IFERROR(VLOOKUP(X232,'P1'!$B:$AP,41,FALSE),"")</f>
        <v/>
      </c>
      <c r="Y233" s="239" t="str">
        <f>IFERROR(VLOOKUP(Y232,'P1'!$B:$AP,41,FALSE),"")</f>
        <v/>
      </c>
      <c r="Z233" s="239" t="str">
        <f>IFERROR(VLOOKUP(Z232,'P1'!$B:$AP,41,FALSE),"")</f>
        <v/>
      </c>
      <c r="AA233" s="239" t="str">
        <f>IFERROR(VLOOKUP(AA232,'P1'!$B:$AP,41,FALSE),"")</f>
        <v/>
      </c>
      <c r="AB233" s="239" t="str">
        <f>IFERROR(VLOOKUP(AB232,'P1'!$B:$AP,41,FALSE),"")</f>
        <v/>
      </c>
      <c r="AC233" s="239" t="str">
        <f>IFERROR(VLOOKUP(AC232,'P1'!$B:$AP,41,FALSE),"")</f>
        <v/>
      </c>
      <c r="AD233" s="239" t="str">
        <f>IFERROR(VLOOKUP(AD232,'P1'!$B:$AP,41,FALSE),"")</f>
        <v/>
      </c>
      <c r="AE233" s="239" t="str">
        <f>IFERROR(VLOOKUP(AE232,'P1'!$B:$AP,41,FALSE),"")</f>
        <v/>
      </c>
      <c r="AF233" s="239" t="str">
        <f>IFERROR(VLOOKUP(AF232,'P1'!$B:$AP,41,FALSE),"")</f>
        <v/>
      </c>
      <c r="AG233" s="239" t="str">
        <f>IFERROR(VLOOKUP(AG232,'P1'!$B:$AP,41,FALSE),"")</f>
        <v/>
      </c>
      <c r="AH233" s="239" t="str">
        <f>IFERROR(VLOOKUP(AH232,'P1'!$B:$AP,41,FALSE),"")</f>
        <v/>
      </c>
      <c r="AI233" s="239" t="str">
        <f>IFERROR(VLOOKUP(AI232,'P1'!$B:$AP,41,FALSE),"")</f>
        <v/>
      </c>
      <c r="AJ233" s="239" t="str">
        <f>IFERROR(VLOOKUP(AJ232,'P1'!$B:$AP,41,FALSE),"")</f>
        <v/>
      </c>
      <c r="AK233" s="239" t="str">
        <f>IFERROR(VLOOKUP(AK232,'P1'!$B:$AP,41,FALSE),"")</f>
        <v/>
      </c>
      <c r="AL233" s="239" t="str">
        <f>IFERROR(VLOOKUP(AL232,'P1'!$B:$AP,41,FALSE),"")</f>
        <v/>
      </c>
      <c r="AM233" s="239" t="str">
        <f>IFERROR(VLOOKUP(AM232,'P1'!$B:$AP,41,FALSE),"")</f>
        <v/>
      </c>
      <c r="AN233" s="588"/>
      <c r="AO233" s="564"/>
      <c r="AP233" s="592"/>
      <c r="AQ233" s="593"/>
      <c r="AR233" s="564"/>
      <c r="AU233" s="240" t="str">
        <f>IFERROR(IF($D232="□",ROUNDDOWN($AO232/$AK$7,1),ROUNDDOWN($AO232/$AK$9,1)),"")</f>
        <v/>
      </c>
      <c r="AV233" s="240" t="str">
        <f>IFERROR(IF($D232="□",ROUNDDOWN($AN232/$AO$7,1),ROUNDDOWN($AN232/$AO$9,1)),"")</f>
        <v/>
      </c>
      <c r="AX233" s="240" t="str">
        <f>IFERROR(IF($D232="□",(VLOOKUP(F232,'[8]ますた君 '!$C:$E,3,FALSE)/($AK$7*4)),(VLOOKUP(F232,'[8]ますた君 '!$C:$E,3,FALSE)/($AK$9*4))),"")</f>
        <v/>
      </c>
      <c r="AY233" s="240" t="str">
        <f>IFERROR(IF($D232="□",(VLOOKUP(F232,'[8]ますた君 '!$C:$E,3,FALSE)/$AO$7),(VLOOKUP(F232,'[8]ますた君 '!$C:$E,3,FALSE)/$AO$9)),"")</f>
        <v/>
      </c>
    </row>
    <row r="234" spans="1:51" ht="12" customHeight="1">
      <c r="A234" s="568"/>
      <c r="B234" s="571"/>
      <c r="C234" s="574"/>
      <c r="D234" s="577"/>
      <c r="E234" s="580"/>
      <c r="F234" s="585"/>
      <c r="G234" s="586"/>
      <c r="H234" s="241" t="s">
        <v>374</v>
      </c>
      <c r="I234" s="239" t="str">
        <f>IFERROR(VLOOKUP(I232,'P1'!$B:$AP,31,FALSE),"")</f>
        <v/>
      </c>
      <c r="J234" s="239" t="str">
        <f>IFERROR(VLOOKUP(J232,'P1'!$B:$AP,31,FALSE),"")</f>
        <v/>
      </c>
      <c r="K234" s="239" t="str">
        <f>IFERROR(VLOOKUP(K232,'P1'!$B:$AP,31,FALSE),"")</f>
        <v/>
      </c>
      <c r="L234" s="239" t="str">
        <f>IFERROR(VLOOKUP(L232,'P1'!$B:$AP,31,FALSE),"")</f>
        <v/>
      </c>
      <c r="M234" s="239" t="str">
        <f>IFERROR(VLOOKUP(M232,'P1'!$B:$AP,31,FALSE),"")</f>
        <v/>
      </c>
      <c r="N234" s="239" t="str">
        <f>IFERROR(VLOOKUP(N232,'P1'!$B:$AP,31,FALSE),"")</f>
        <v/>
      </c>
      <c r="O234" s="239" t="str">
        <f>IFERROR(VLOOKUP(O232,'P1'!$B:$AP,31,FALSE),"")</f>
        <v/>
      </c>
      <c r="P234" s="239" t="str">
        <f>IFERROR(VLOOKUP(P232,'P1'!$B:$AP,31,FALSE),"")</f>
        <v/>
      </c>
      <c r="Q234" s="239" t="str">
        <f>IFERROR(VLOOKUP(Q232,'P1'!$B:$AP,31,FALSE),"")</f>
        <v/>
      </c>
      <c r="R234" s="239" t="str">
        <f>IFERROR(VLOOKUP(R232,'P1'!$B:$AP,31,FALSE),"")</f>
        <v/>
      </c>
      <c r="S234" s="239" t="str">
        <f>IFERROR(VLOOKUP(S232,'P1'!$B:$AP,31,FALSE),"")</f>
        <v/>
      </c>
      <c r="T234" s="239" t="str">
        <f>IFERROR(VLOOKUP(T232,'P1'!$B:$AP,31,FALSE),"")</f>
        <v/>
      </c>
      <c r="U234" s="239" t="str">
        <f>IFERROR(VLOOKUP(U232,'P1'!$B:$AP,31,FALSE),"")</f>
        <v/>
      </c>
      <c r="V234" s="239" t="str">
        <f>IFERROR(VLOOKUP(V232,'P1'!$B:$AP,31,FALSE),"")</f>
        <v/>
      </c>
      <c r="W234" s="239" t="str">
        <f>IFERROR(VLOOKUP(W232,'P1'!$B:$AP,31,FALSE),"")</f>
        <v/>
      </c>
      <c r="X234" s="239" t="str">
        <f>IFERROR(VLOOKUP(X232,'P1'!$B:$AP,31,FALSE),"")</f>
        <v/>
      </c>
      <c r="Y234" s="239" t="str">
        <f>IFERROR(VLOOKUP(Y232,'P1'!$B:$AP,31,FALSE),"")</f>
        <v/>
      </c>
      <c r="Z234" s="239" t="str">
        <f>IFERROR(VLOOKUP(Z232,'P1'!$B:$AP,31,FALSE),"")</f>
        <v/>
      </c>
      <c r="AA234" s="239" t="str">
        <f>IFERROR(VLOOKUP(AA232,'P1'!$B:$AP,31,FALSE),"")</f>
        <v/>
      </c>
      <c r="AB234" s="239" t="str">
        <f>IFERROR(VLOOKUP(AB232,'P1'!$B:$AP,31,FALSE),"")</f>
        <v/>
      </c>
      <c r="AC234" s="239" t="str">
        <f>IFERROR(VLOOKUP(AC232,'P1'!$B:$AP,31,FALSE),"")</f>
        <v/>
      </c>
      <c r="AD234" s="239" t="str">
        <f>IFERROR(VLOOKUP(AD232,'P1'!$B:$AP,31,FALSE),"")</f>
        <v/>
      </c>
      <c r="AE234" s="239" t="str">
        <f>IFERROR(VLOOKUP(AE232,'P1'!$B:$AP,31,FALSE),"")</f>
        <v/>
      </c>
      <c r="AF234" s="239" t="str">
        <f>IFERROR(VLOOKUP(AF232,'P1'!$B:$AP,31,FALSE),"")</f>
        <v/>
      </c>
      <c r="AG234" s="239" t="str">
        <f>IFERROR(VLOOKUP(AG232,'P1'!$B:$AP,31,FALSE),"")</f>
        <v/>
      </c>
      <c r="AH234" s="239" t="str">
        <f>IFERROR(VLOOKUP(AH232,'P1'!$B:$AP,31,FALSE),"")</f>
        <v/>
      </c>
      <c r="AI234" s="239" t="str">
        <f>IFERROR(VLOOKUP(AI232,'P1'!$B:$AP,31,FALSE),"")</f>
        <v/>
      </c>
      <c r="AJ234" s="239" t="str">
        <f>IFERROR(VLOOKUP(AJ232,'P1'!$B:$AP,31,FALSE),"")</f>
        <v/>
      </c>
      <c r="AK234" s="239" t="str">
        <f>IFERROR(VLOOKUP(AK232,'P1'!$B:$AP,31,FALSE),"")</f>
        <v/>
      </c>
      <c r="AL234" s="239" t="str">
        <f>IFERROR(VLOOKUP(AL232,'P1'!$B:$AP,31,FALSE),"")</f>
        <v/>
      </c>
      <c r="AM234" s="239" t="str">
        <f>IFERROR(VLOOKUP(AM232,'P1'!$B:$AP,31,FALSE),"")</f>
        <v/>
      </c>
      <c r="AN234" s="589"/>
      <c r="AO234" s="565"/>
      <c r="AP234" s="594"/>
      <c r="AQ234" s="595"/>
      <c r="AR234" s="565"/>
      <c r="AU234" s="242"/>
      <c r="AV234" s="242"/>
      <c r="AX234" s="242"/>
      <c r="AY234" s="242"/>
    </row>
    <row r="235" spans="1:51" ht="12" customHeight="1">
      <c r="A235" s="566">
        <v>72</v>
      </c>
      <c r="B235" s="569"/>
      <c r="C235" s="572"/>
      <c r="D235" s="575" t="s">
        <v>243</v>
      </c>
      <c r="E235" s="578"/>
      <c r="F235" s="581"/>
      <c r="G235" s="582"/>
      <c r="H235" s="236" t="s">
        <v>368</v>
      </c>
      <c r="I235" s="483"/>
      <c r="J235" s="483"/>
      <c r="K235" s="483"/>
      <c r="L235" s="483"/>
      <c r="M235" s="483"/>
      <c r="N235" s="483"/>
      <c r="O235" s="483"/>
      <c r="P235" s="483"/>
      <c r="Q235" s="483"/>
      <c r="R235" s="483"/>
      <c r="S235" s="483"/>
      <c r="T235" s="483"/>
      <c r="U235" s="483"/>
      <c r="V235" s="483"/>
      <c r="W235" s="483"/>
      <c r="X235" s="483"/>
      <c r="Y235" s="483"/>
      <c r="Z235" s="483"/>
      <c r="AA235" s="483"/>
      <c r="AB235" s="483"/>
      <c r="AC235" s="483"/>
      <c r="AD235" s="483"/>
      <c r="AE235" s="483"/>
      <c r="AF235" s="483"/>
      <c r="AG235" s="483"/>
      <c r="AH235" s="483"/>
      <c r="AI235" s="483"/>
      <c r="AJ235" s="483"/>
      <c r="AK235" s="483"/>
      <c r="AL235" s="483"/>
      <c r="AM235" s="483"/>
      <c r="AN235" s="587">
        <f>+SUM(I236:AM237)</f>
        <v>0</v>
      </c>
      <c r="AO235" s="563">
        <f>IF($AN$4="４週",AN235/4,AN235/(DAY(EOMONTH($I$20,0))/7))</f>
        <v>0</v>
      </c>
      <c r="AP235" s="590"/>
      <c r="AQ235" s="591"/>
      <c r="AR235" s="563" t="str">
        <f>IF(AN224="４週",AU236,AV236)</f>
        <v/>
      </c>
      <c r="AU235" s="237" t="s">
        <v>369</v>
      </c>
      <c r="AV235" s="237" t="s">
        <v>370</v>
      </c>
      <c r="AX235" s="237" t="s">
        <v>371</v>
      </c>
      <c r="AY235" s="237" t="s">
        <v>372</v>
      </c>
    </row>
    <row r="236" spans="1:51" ht="12" customHeight="1">
      <c r="A236" s="567"/>
      <c r="B236" s="570"/>
      <c r="C236" s="573"/>
      <c r="D236" s="576"/>
      <c r="E236" s="579"/>
      <c r="F236" s="583"/>
      <c r="G236" s="584"/>
      <c r="H236" s="238" t="s">
        <v>373</v>
      </c>
      <c r="I236" s="239" t="str">
        <f>IFERROR(VLOOKUP(I235,'P1'!$B:$AP,41,FALSE),"")</f>
        <v/>
      </c>
      <c r="J236" s="239" t="str">
        <f>IFERROR(VLOOKUP(J235,'P1'!$B:$AP,41,FALSE),"")</f>
        <v/>
      </c>
      <c r="K236" s="239" t="str">
        <f>IFERROR(VLOOKUP(K235,'P1'!$B:$AP,41,FALSE),"")</f>
        <v/>
      </c>
      <c r="L236" s="239" t="str">
        <f>IFERROR(VLOOKUP(L235,'P1'!$B:$AP,41,FALSE),"")</f>
        <v/>
      </c>
      <c r="M236" s="239" t="str">
        <f>IFERROR(VLOOKUP(M235,'P1'!$B:$AP,41,FALSE),"")</f>
        <v/>
      </c>
      <c r="N236" s="239" t="str">
        <f>IFERROR(VLOOKUP(N235,'P1'!$B:$AP,41,FALSE),"")</f>
        <v/>
      </c>
      <c r="O236" s="239" t="str">
        <f>IFERROR(VLOOKUP(O235,'P1'!$B:$AP,41,FALSE),"")</f>
        <v/>
      </c>
      <c r="P236" s="239" t="str">
        <f>IFERROR(VLOOKUP(P235,'P1'!$B:$AP,41,FALSE),"")</f>
        <v/>
      </c>
      <c r="Q236" s="239" t="str">
        <f>IFERROR(VLOOKUP(Q235,'P1'!$B:$AP,41,FALSE),"")</f>
        <v/>
      </c>
      <c r="R236" s="239" t="str">
        <f>IFERROR(VLOOKUP(R235,'P1'!$B:$AP,41,FALSE),"")</f>
        <v/>
      </c>
      <c r="S236" s="239" t="str">
        <f>IFERROR(VLOOKUP(S235,'P1'!$B:$AP,41,FALSE),"")</f>
        <v/>
      </c>
      <c r="T236" s="239" t="str">
        <f>IFERROR(VLOOKUP(T235,'P1'!$B:$AP,41,FALSE),"")</f>
        <v/>
      </c>
      <c r="U236" s="239" t="str">
        <f>IFERROR(VLOOKUP(U235,'P1'!$B:$AP,41,FALSE),"")</f>
        <v/>
      </c>
      <c r="V236" s="239" t="str">
        <f>IFERROR(VLOOKUP(V235,'P1'!$B:$AP,41,FALSE),"")</f>
        <v/>
      </c>
      <c r="W236" s="239" t="str">
        <f>IFERROR(VLOOKUP(W235,'P1'!$B:$AP,41,FALSE),"")</f>
        <v/>
      </c>
      <c r="X236" s="239" t="str">
        <f>IFERROR(VLOOKUP(X235,'P1'!$B:$AP,41,FALSE),"")</f>
        <v/>
      </c>
      <c r="Y236" s="239" t="str">
        <f>IFERROR(VLOOKUP(Y235,'P1'!$B:$AP,41,FALSE),"")</f>
        <v/>
      </c>
      <c r="Z236" s="239" t="str">
        <f>IFERROR(VLOOKUP(Z235,'P1'!$B:$AP,41,FALSE),"")</f>
        <v/>
      </c>
      <c r="AA236" s="239" t="str">
        <f>IFERROR(VLOOKUP(AA235,'P1'!$B:$AP,41,FALSE),"")</f>
        <v/>
      </c>
      <c r="AB236" s="239" t="str">
        <f>IFERROR(VLOOKUP(AB235,'P1'!$B:$AP,41,FALSE),"")</f>
        <v/>
      </c>
      <c r="AC236" s="239" t="str">
        <f>IFERROR(VLOOKUP(AC235,'P1'!$B:$AP,41,FALSE),"")</f>
        <v/>
      </c>
      <c r="AD236" s="239" t="str">
        <f>IFERROR(VLOOKUP(AD235,'P1'!$B:$AP,41,FALSE),"")</f>
        <v/>
      </c>
      <c r="AE236" s="239" t="str">
        <f>IFERROR(VLOOKUP(AE235,'P1'!$B:$AP,41,FALSE),"")</f>
        <v/>
      </c>
      <c r="AF236" s="239" t="str">
        <f>IFERROR(VLOOKUP(AF235,'P1'!$B:$AP,41,FALSE),"")</f>
        <v/>
      </c>
      <c r="AG236" s="239" t="str">
        <f>IFERROR(VLOOKUP(AG235,'P1'!$B:$AP,41,FALSE),"")</f>
        <v/>
      </c>
      <c r="AH236" s="239" t="str">
        <f>IFERROR(VLOOKUP(AH235,'P1'!$B:$AP,41,FALSE),"")</f>
        <v/>
      </c>
      <c r="AI236" s="239" t="str">
        <f>IFERROR(VLOOKUP(AI235,'P1'!$B:$AP,41,FALSE),"")</f>
        <v/>
      </c>
      <c r="AJ236" s="239" t="str">
        <f>IFERROR(VLOOKUP(AJ235,'P1'!$B:$AP,41,FALSE),"")</f>
        <v/>
      </c>
      <c r="AK236" s="239" t="str">
        <f>IFERROR(VLOOKUP(AK235,'P1'!$B:$AP,41,FALSE),"")</f>
        <v/>
      </c>
      <c r="AL236" s="239" t="str">
        <f>IFERROR(VLOOKUP(AL235,'P1'!$B:$AP,41,FALSE),"")</f>
        <v/>
      </c>
      <c r="AM236" s="239" t="str">
        <f>IFERROR(VLOOKUP(AM235,'P1'!$B:$AP,41,FALSE),"")</f>
        <v/>
      </c>
      <c r="AN236" s="588"/>
      <c r="AO236" s="564"/>
      <c r="AP236" s="592"/>
      <c r="AQ236" s="593"/>
      <c r="AR236" s="564"/>
      <c r="AU236" s="240" t="str">
        <f>IFERROR(IF($D235="□",ROUNDDOWN($AO235/$AK$7,1),ROUNDDOWN($AO235/$AK$9,1)),"")</f>
        <v/>
      </c>
      <c r="AV236" s="240" t="str">
        <f>IFERROR(IF($D235="□",ROUNDDOWN($AN235/$AO$7,1),ROUNDDOWN($AN235/$AO$9,1)),"")</f>
        <v/>
      </c>
      <c r="AX236" s="240" t="str">
        <f>IFERROR(IF($D235="□",(VLOOKUP(F235,'[8]ますた君 '!$C:$E,3,FALSE)/($AK$7*4)),(VLOOKUP(F235,'[8]ますた君 '!$C:$E,3,FALSE)/($AK$9*4))),"")</f>
        <v/>
      </c>
      <c r="AY236" s="240" t="str">
        <f>IFERROR(IF($D235="□",(VLOOKUP(F235,'[8]ますた君 '!$C:$E,3,FALSE)/$AO$7),(VLOOKUP(F235,'[8]ますた君 '!$C:$E,3,FALSE)/$AO$9)),"")</f>
        <v/>
      </c>
    </row>
    <row r="237" spans="1:51" ht="12" customHeight="1">
      <c r="A237" s="568"/>
      <c r="B237" s="571"/>
      <c r="C237" s="574"/>
      <c r="D237" s="577"/>
      <c r="E237" s="580"/>
      <c r="F237" s="585"/>
      <c r="G237" s="586"/>
      <c r="H237" s="241" t="s">
        <v>374</v>
      </c>
      <c r="I237" s="239" t="str">
        <f>IFERROR(VLOOKUP(I235,'P1'!$B:$AP,31,FALSE),"")</f>
        <v/>
      </c>
      <c r="J237" s="239" t="str">
        <f>IFERROR(VLOOKUP(J235,'P1'!$B:$AP,31,FALSE),"")</f>
        <v/>
      </c>
      <c r="K237" s="239" t="str">
        <f>IFERROR(VLOOKUP(K235,'P1'!$B:$AP,31,FALSE),"")</f>
        <v/>
      </c>
      <c r="L237" s="239" t="str">
        <f>IFERROR(VLOOKUP(L235,'P1'!$B:$AP,31,FALSE),"")</f>
        <v/>
      </c>
      <c r="M237" s="239" t="str">
        <f>IFERROR(VLOOKUP(M235,'P1'!$B:$AP,31,FALSE),"")</f>
        <v/>
      </c>
      <c r="N237" s="239" t="str">
        <f>IFERROR(VLOOKUP(N235,'P1'!$B:$AP,31,FALSE),"")</f>
        <v/>
      </c>
      <c r="O237" s="239" t="str">
        <f>IFERROR(VLOOKUP(O235,'P1'!$B:$AP,31,FALSE),"")</f>
        <v/>
      </c>
      <c r="P237" s="239" t="str">
        <f>IFERROR(VLOOKUP(P235,'P1'!$B:$AP,31,FALSE),"")</f>
        <v/>
      </c>
      <c r="Q237" s="239" t="str">
        <f>IFERROR(VLOOKUP(Q235,'P1'!$B:$AP,31,FALSE),"")</f>
        <v/>
      </c>
      <c r="R237" s="239" t="str">
        <f>IFERROR(VLOOKUP(R235,'P1'!$B:$AP,31,FALSE),"")</f>
        <v/>
      </c>
      <c r="S237" s="239" t="str">
        <f>IFERROR(VLOOKUP(S235,'P1'!$B:$AP,31,FALSE),"")</f>
        <v/>
      </c>
      <c r="T237" s="239" t="str">
        <f>IFERROR(VLOOKUP(T235,'P1'!$B:$AP,31,FALSE),"")</f>
        <v/>
      </c>
      <c r="U237" s="239" t="str">
        <f>IFERROR(VLOOKUP(U235,'P1'!$B:$AP,31,FALSE),"")</f>
        <v/>
      </c>
      <c r="V237" s="239" t="str">
        <f>IFERROR(VLOOKUP(V235,'P1'!$B:$AP,31,FALSE),"")</f>
        <v/>
      </c>
      <c r="W237" s="239" t="str">
        <f>IFERROR(VLOOKUP(W235,'P1'!$B:$AP,31,FALSE),"")</f>
        <v/>
      </c>
      <c r="X237" s="239" t="str">
        <f>IFERROR(VLOOKUP(X235,'P1'!$B:$AP,31,FALSE),"")</f>
        <v/>
      </c>
      <c r="Y237" s="239" t="str">
        <f>IFERROR(VLOOKUP(Y235,'P1'!$B:$AP,31,FALSE),"")</f>
        <v/>
      </c>
      <c r="Z237" s="239" t="str">
        <f>IFERROR(VLOOKUP(Z235,'P1'!$B:$AP,31,FALSE),"")</f>
        <v/>
      </c>
      <c r="AA237" s="239" t="str">
        <f>IFERROR(VLOOKUP(AA235,'P1'!$B:$AP,31,FALSE),"")</f>
        <v/>
      </c>
      <c r="AB237" s="239" t="str">
        <f>IFERROR(VLOOKUP(AB235,'P1'!$B:$AP,31,FALSE),"")</f>
        <v/>
      </c>
      <c r="AC237" s="239" t="str">
        <f>IFERROR(VLOOKUP(AC235,'P1'!$B:$AP,31,FALSE),"")</f>
        <v/>
      </c>
      <c r="AD237" s="239" t="str">
        <f>IFERROR(VLOOKUP(AD235,'P1'!$B:$AP,31,FALSE),"")</f>
        <v/>
      </c>
      <c r="AE237" s="239" t="str">
        <f>IFERROR(VLOOKUP(AE235,'P1'!$B:$AP,31,FALSE),"")</f>
        <v/>
      </c>
      <c r="AF237" s="239" t="str">
        <f>IFERROR(VLOOKUP(AF235,'P1'!$B:$AP,31,FALSE),"")</f>
        <v/>
      </c>
      <c r="AG237" s="239" t="str">
        <f>IFERROR(VLOOKUP(AG235,'P1'!$B:$AP,31,FALSE),"")</f>
        <v/>
      </c>
      <c r="AH237" s="239" t="str">
        <f>IFERROR(VLOOKUP(AH235,'P1'!$B:$AP,31,FALSE),"")</f>
        <v/>
      </c>
      <c r="AI237" s="239" t="str">
        <f>IFERROR(VLOOKUP(AI235,'P1'!$B:$AP,31,FALSE),"")</f>
        <v/>
      </c>
      <c r="AJ237" s="239" t="str">
        <f>IFERROR(VLOOKUP(AJ235,'P1'!$B:$AP,31,FALSE),"")</f>
        <v/>
      </c>
      <c r="AK237" s="239" t="str">
        <f>IFERROR(VLOOKUP(AK235,'P1'!$B:$AP,31,FALSE),"")</f>
        <v/>
      </c>
      <c r="AL237" s="239" t="str">
        <f>IFERROR(VLOOKUP(AL235,'P1'!$B:$AP,31,FALSE),"")</f>
        <v/>
      </c>
      <c r="AM237" s="239" t="str">
        <f>IFERROR(VLOOKUP(AM235,'P1'!$B:$AP,31,FALSE),"")</f>
        <v/>
      </c>
      <c r="AN237" s="589"/>
      <c r="AO237" s="565"/>
      <c r="AP237" s="594"/>
      <c r="AQ237" s="595"/>
      <c r="AR237" s="565"/>
      <c r="AU237" s="242"/>
      <c r="AV237" s="242"/>
      <c r="AX237" s="242"/>
      <c r="AY237" s="242"/>
    </row>
    <row r="238" spans="1:51" ht="12" customHeight="1">
      <c r="A238" s="566">
        <v>73</v>
      </c>
      <c r="B238" s="569"/>
      <c r="C238" s="572"/>
      <c r="D238" s="575" t="s">
        <v>243</v>
      </c>
      <c r="E238" s="578"/>
      <c r="F238" s="581"/>
      <c r="G238" s="582"/>
      <c r="H238" s="236" t="s">
        <v>368</v>
      </c>
      <c r="I238" s="483"/>
      <c r="J238" s="483"/>
      <c r="K238" s="483"/>
      <c r="L238" s="483"/>
      <c r="M238" s="483"/>
      <c r="N238" s="483"/>
      <c r="O238" s="483"/>
      <c r="P238" s="483"/>
      <c r="Q238" s="483"/>
      <c r="R238" s="483"/>
      <c r="S238" s="483"/>
      <c r="T238" s="483"/>
      <c r="U238" s="483"/>
      <c r="V238" s="483"/>
      <c r="W238" s="483"/>
      <c r="X238" s="483"/>
      <c r="Y238" s="483"/>
      <c r="Z238" s="483"/>
      <c r="AA238" s="483"/>
      <c r="AB238" s="483"/>
      <c r="AC238" s="483"/>
      <c r="AD238" s="483"/>
      <c r="AE238" s="483"/>
      <c r="AF238" s="483"/>
      <c r="AG238" s="483"/>
      <c r="AH238" s="483"/>
      <c r="AI238" s="483"/>
      <c r="AJ238" s="483"/>
      <c r="AK238" s="483"/>
      <c r="AL238" s="483"/>
      <c r="AM238" s="483"/>
      <c r="AN238" s="587">
        <f>+SUM(I239:AM240)</f>
        <v>0</v>
      </c>
      <c r="AO238" s="563">
        <f>IF($AN$4="４週",AN238/4,AN238/(DAY(EOMONTH($I$20,0))/7))</f>
        <v>0</v>
      </c>
      <c r="AP238" s="590"/>
      <c r="AQ238" s="591"/>
      <c r="AR238" s="563" t="str">
        <f>IF(AN227="４週",AU239,AV239)</f>
        <v/>
      </c>
      <c r="AU238" s="237" t="s">
        <v>369</v>
      </c>
      <c r="AV238" s="237" t="s">
        <v>370</v>
      </c>
      <c r="AX238" s="237" t="s">
        <v>371</v>
      </c>
      <c r="AY238" s="237" t="s">
        <v>372</v>
      </c>
    </row>
    <row r="239" spans="1:51" ht="12" customHeight="1">
      <c r="A239" s="567"/>
      <c r="B239" s="570"/>
      <c r="C239" s="573"/>
      <c r="D239" s="576"/>
      <c r="E239" s="579"/>
      <c r="F239" s="583"/>
      <c r="G239" s="584"/>
      <c r="H239" s="238" t="s">
        <v>373</v>
      </c>
      <c r="I239" s="239" t="str">
        <f>IFERROR(VLOOKUP(I238,'P1'!$B:$AP,41,FALSE),"")</f>
        <v/>
      </c>
      <c r="J239" s="239" t="str">
        <f>IFERROR(VLOOKUP(J238,'P1'!$B:$AP,41,FALSE),"")</f>
        <v/>
      </c>
      <c r="K239" s="239" t="str">
        <f>IFERROR(VLOOKUP(K238,'P1'!$B:$AP,41,FALSE),"")</f>
        <v/>
      </c>
      <c r="L239" s="239" t="str">
        <f>IFERROR(VLOOKUP(L238,'P1'!$B:$AP,41,FALSE),"")</f>
        <v/>
      </c>
      <c r="M239" s="239" t="str">
        <f>IFERROR(VLOOKUP(M238,'P1'!$B:$AP,41,FALSE),"")</f>
        <v/>
      </c>
      <c r="N239" s="239" t="str">
        <f>IFERROR(VLOOKUP(N238,'P1'!$B:$AP,41,FALSE),"")</f>
        <v/>
      </c>
      <c r="O239" s="239" t="str">
        <f>IFERROR(VLOOKUP(O238,'P1'!$B:$AP,41,FALSE),"")</f>
        <v/>
      </c>
      <c r="P239" s="239" t="str">
        <f>IFERROR(VLOOKUP(P238,'P1'!$B:$AP,41,FALSE),"")</f>
        <v/>
      </c>
      <c r="Q239" s="239" t="str">
        <f>IFERROR(VLOOKUP(Q238,'P1'!$B:$AP,41,FALSE),"")</f>
        <v/>
      </c>
      <c r="R239" s="239" t="str">
        <f>IFERROR(VLOOKUP(R238,'P1'!$B:$AP,41,FALSE),"")</f>
        <v/>
      </c>
      <c r="S239" s="239" t="str">
        <f>IFERROR(VLOOKUP(S238,'P1'!$B:$AP,41,FALSE),"")</f>
        <v/>
      </c>
      <c r="T239" s="239" t="str">
        <f>IFERROR(VLOOKUP(T238,'P1'!$B:$AP,41,FALSE),"")</f>
        <v/>
      </c>
      <c r="U239" s="239" t="str">
        <f>IFERROR(VLOOKUP(U238,'P1'!$B:$AP,41,FALSE),"")</f>
        <v/>
      </c>
      <c r="V239" s="239" t="str">
        <f>IFERROR(VLOOKUP(V238,'P1'!$B:$AP,41,FALSE),"")</f>
        <v/>
      </c>
      <c r="W239" s="239" t="str">
        <f>IFERROR(VLOOKUP(W238,'P1'!$B:$AP,41,FALSE),"")</f>
        <v/>
      </c>
      <c r="X239" s="239" t="str">
        <f>IFERROR(VLOOKUP(X238,'P1'!$B:$AP,41,FALSE),"")</f>
        <v/>
      </c>
      <c r="Y239" s="239" t="str">
        <f>IFERROR(VLOOKUP(Y238,'P1'!$B:$AP,41,FALSE),"")</f>
        <v/>
      </c>
      <c r="Z239" s="239" t="str">
        <f>IFERROR(VLOOKUP(Z238,'P1'!$B:$AP,41,FALSE),"")</f>
        <v/>
      </c>
      <c r="AA239" s="239" t="str">
        <f>IFERROR(VLOOKUP(AA238,'P1'!$B:$AP,41,FALSE),"")</f>
        <v/>
      </c>
      <c r="AB239" s="239" t="str">
        <f>IFERROR(VLOOKUP(AB238,'P1'!$B:$AP,41,FALSE),"")</f>
        <v/>
      </c>
      <c r="AC239" s="239" t="str">
        <f>IFERROR(VLOOKUP(AC238,'P1'!$B:$AP,41,FALSE),"")</f>
        <v/>
      </c>
      <c r="AD239" s="239" t="str">
        <f>IFERROR(VLOOKUP(AD238,'P1'!$B:$AP,41,FALSE),"")</f>
        <v/>
      </c>
      <c r="AE239" s="239" t="str">
        <f>IFERROR(VLOOKUP(AE238,'P1'!$B:$AP,41,FALSE),"")</f>
        <v/>
      </c>
      <c r="AF239" s="239" t="str">
        <f>IFERROR(VLOOKUP(AF238,'P1'!$B:$AP,41,FALSE),"")</f>
        <v/>
      </c>
      <c r="AG239" s="239" t="str">
        <f>IFERROR(VLOOKUP(AG238,'P1'!$B:$AP,41,FALSE),"")</f>
        <v/>
      </c>
      <c r="AH239" s="239" t="str">
        <f>IFERROR(VLOOKUP(AH238,'P1'!$B:$AP,41,FALSE),"")</f>
        <v/>
      </c>
      <c r="AI239" s="239" t="str">
        <f>IFERROR(VLOOKUP(AI238,'P1'!$B:$AP,41,FALSE),"")</f>
        <v/>
      </c>
      <c r="AJ239" s="239" t="str">
        <f>IFERROR(VLOOKUP(AJ238,'P1'!$B:$AP,41,FALSE),"")</f>
        <v/>
      </c>
      <c r="AK239" s="239" t="str">
        <f>IFERROR(VLOOKUP(AK238,'P1'!$B:$AP,41,FALSE),"")</f>
        <v/>
      </c>
      <c r="AL239" s="239" t="str">
        <f>IFERROR(VLOOKUP(AL238,'P1'!$B:$AP,41,FALSE),"")</f>
        <v/>
      </c>
      <c r="AM239" s="239" t="str">
        <f>IFERROR(VLOOKUP(AM238,'P1'!$B:$AP,41,FALSE),"")</f>
        <v/>
      </c>
      <c r="AN239" s="588"/>
      <c r="AO239" s="564"/>
      <c r="AP239" s="592"/>
      <c r="AQ239" s="593"/>
      <c r="AR239" s="564"/>
      <c r="AU239" s="240" t="str">
        <f>IFERROR(IF($D238="□",ROUNDDOWN($AO238/$AK$7,1),ROUNDDOWN($AO238/$AK$9,1)),"")</f>
        <v/>
      </c>
      <c r="AV239" s="240" t="str">
        <f>IFERROR(IF($D238="□",ROUNDDOWN($AN238/$AO$7,1),ROUNDDOWN($AN238/$AO$9,1)),"")</f>
        <v/>
      </c>
      <c r="AX239" s="240" t="str">
        <f>IFERROR(IF($D238="□",(VLOOKUP(F238,'[8]ますた君 '!$C:$E,3,FALSE)/($AK$7*4)),(VLOOKUP(F238,'[8]ますた君 '!$C:$E,3,FALSE)/($AK$9*4))),"")</f>
        <v/>
      </c>
      <c r="AY239" s="240" t="str">
        <f>IFERROR(IF($D238="□",(VLOOKUP(F238,'[8]ますた君 '!$C:$E,3,FALSE)/$AO$7),(VLOOKUP(F238,'[8]ますた君 '!$C:$E,3,FALSE)/$AO$9)),"")</f>
        <v/>
      </c>
    </row>
    <row r="240" spans="1:51" ht="12" customHeight="1">
      <c r="A240" s="568"/>
      <c r="B240" s="571"/>
      <c r="C240" s="574"/>
      <c r="D240" s="577"/>
      <c r="E240" s="580"/>
      <c r="F240" s="585"/>
      <c r="G240" s="586"/>
      <c r="H240" s="241" t="s">
        <v>374</v>
      </c>
      <c r="I240" s="239" t="str">
        <f>IFERROR(VLOOKUP(I238,'P1'!$B:$AP,31,FALSE),"")</f>
        <v/>
      </c>
      <c r="J240" s="239" t="str">
        <f>IFERROR(VLOOKUP(J238,'P1'!$B:$AP,31,FALSE),"")</f>
        <v/>
      </c>
      <c r="K240" s="239" t="str">
        <f>IFERROR(VLOOKUP(K238,'P1'!$B:$AP,31,FALSE),"")</f>
        <v/>
      </c>
      <c r="L240" s="239" t="str">
        <f>IFERROR(VLOOKUP(L238,'P1'!$B:$AP,31,FALSE),"")</f>
        <v/>
      </c>
      <c r="M240" s="239" t="str">
        <f>IFERROR(VLOOKUP(M238,'P1'!$B:$AP,31,FALSE),"")</f>
        <v/>
      </c>
      <c r="N240" s="239" t="str">
        <f>IFERROR(VLOOKUP(N238,'P1'!$B:$AP,31,FALSE),"")</f>
        <v/>
      </c>
      <c r="O240" s="239" t="str">
        <f>IFERROR(VLOOKUP(O238,'P1'!$B:$AP,31,FALSE),"")</f>
        <v/>
      </c>
      <c r="P240" s="239" t="str">
        <f>IFERROR(VLOOKUP(P238,'P1'!$B:$AP,31,FALSE),"")</f>
        <v/>
      </c>
      <c r="Q240" s="239" t="str">
        <f>IFERROR(VLOOKUP(Q238,'P1'!$B:$AP,31,FALSE),"")</f>
        <v/>
      </c>
      <c r="R240" s="239" t="str">
        <f>IFERROR(VLOOKUP(R238,'P1'!$B:$AP,31,FALSE),"")</f>
        <v/>
      </c>
      <c r="S240" s="239" t="str">
        <f>IFERROR(VLOOKUP(S238,'P1'!$B:$AP,31,FALSE),"")</f>
        <v/>
      </c>
      <c r="T240" s="239" t="str">
        <f>IFERROR(VLOOKUP(T238,'P1'!$B:$AP,31,FALSE),"")</f>
        <v/>
      </c>
      <c r="U240" s="239" t="str">
        <f>IFERROR(VLOOKUP(U238,'P1'!$B:$AP,31,FALSE),"")</f>
        <v/>
      </c>
      <c r="V240" s="239" t="str">
        <f>IFERROR(VLOOKUP(V238,'P1'!$B:$AP,31,FALSE),"")</f>
        <v/>
      </c>
      <c r="W240" s="239" t="str">
        <f>IFERROR(VLOOKUP(W238,'P1'!$B:$AP,31,FALSE),"")</f>
        <v/>
      </c>
      <c r="X240" s="239" t="str">
        <f>IFERROR(VLOOKUP(X238,'P1'!$B:$AP,31,FALSE),"")</f>
        <v/>
      </c>
      <c r="Y240" s="239" t="str">
        <f>IFERROR(VLOOKUP(Y238,'P1'!$B:$AP,31,FALSE),"")</f>
        <v/>
      </c>
      <c r="Z240" s="239" t="str">
        <f>IFERROR(VLOOKUP(Z238,'P1'!$B:$AP,31,FALSE),"")</f>
        <v/>
      </c>
      <c r="AA240" s="239" t="str">
        <f>IFERROR(VLOOKUP(AA238,'P1'!$B:$AP,31,FALSE),"")</f>
        <v/>
      </c>
      <c r="AB240" s="239" t="str">
        <f>IFERROR(VLOOKUP(AB238,'P1'!$B:$AP,31,FALSE),"")</f>
        <v/>
      </c>
      <c r="AC240" s="239" t="str">
        <f>IFERROR(VLOOKUP(AC238,'P1'!$B:$AP,31,FALSE),"")</f>
        <v/>
      </c>
      <c r="AD240" s="239" t="str">
        <f>IFERROR(VLOOKUP(AD238,'P1'!$B:$AP,31,FALSE),"")</f>
        <v/>
      </c>
      <c r="AE240" s="239" t="str">
        <f>IFERROR(VLOOKUP(AE238,'P1'!$B:$AP,31,FALSE),"")</f>
        <v/>
      </c>
      <c r="AF240" s="239" t="str">
        <f>IFERROR(VLOOKUP(AF238,'P1'!$B:$AP,31,FALSE),"")</f>
        <v/>
      </c>
      <c r="AG240" s="239" t="str">
        <f>IFERROR(VLOOKUP(AG238,'P1'!$B:$AP,31,FALSE),"")</f>
        <v/>
      </c>
      <c r="AH240" s="239" t="str">
        <f>IFERROR(VLOOKUP(AH238,'P1'!$B:$AP,31,FALSE),"")</f>
        <v/>
      </c>
      <c r="AI240" s="239" t="str">
        <f>IFERROR(VLOOKUP(AI238,'P1'!$B:$AP,31,FALSE),"")</f>
        <v/>
      </c>
      <c r="AJ240" s="239" t="str">
        <f>IFERROR(VLOOKUP(AJ238,'P1'!$B:$AP,31,FALSE),"")</f>
        <v/>
      </c>
      <c r="AK240" s="239" t="str">
        <f>IFERROR(VLOOKUP(AK238,'P1'!$B:$AP,31,FALSE),"")</f>
        <v/>
      </c>
      <c r="AL240" s="239" t="str">
        <f>IFERROR(VLOOKUP(AL238,'P1'!$B:$AP,31,FALSE),"")</f>
        <v/>
      </c>
      <c r="AM240" s="239" t="str">
        <f>IFERROR(VLOOKUP(AM238,'P1'!$B:$AP,31,FALSE),"")</f>
        <v/>
      </c>
      <c r="AN240" s="589"/>
      <c r="AO240" s="565"/>
      <c r="AP240" s="594"/>
      <c r="AQ240" s="595"/>
      <c r="AR240" s="565"/>
      <c r="AU240" s="242"/>
      <c r="AV240" s="242"/>
      <c r="AX240" s="242"/>
      <c r="AY240" s="242"/>
    </row>
    <row r="241" spans="1:51" ht="12" customHeight="1">
      <c r="A241" s="566">
        <v>74</v>
      </c>
      <c r="B241" s="569"/>
      <c r="C241" s="572"/>
      <c r="D241" s="575" t="s">
        <v>243</v>
      </c>
      <c r="E241" s="578"/>
      <c r="F241" s="581"/>
      <c r="G241" s="582"/>
      <c r="H241" s="236" t="s">
        <v>368</v>
      </c>
      <c r="I241" s="483"/>
      <c r="J241" s="483"/>
      <c r="K241" s="483"/>
      <c r="L241" s="483"/>
      <c r="M241" s="483"/>
      <c r="N241" s="483"/>
      <c r="O241" s="483"/>
      <c r="P241" s="483"/>
      <c r="Q241" s="483"/>
      <c r="R241" s="483"/>
      <c r="S241" s="483"/>
      <c r="T241" s="483"/>
      <c r="U241" s="483"/>
      <c r="V241" s="483"/>
      <c r="W241" s="483"/>
      <c r="X241" s="483"/>
      <c r="Y241" s="483"/>
      <c r="Z241" s="483"/>
      <c r="AA241" s="483"/>
      <c r="AB241" s="483"/>
      <c r="AC241" s="483"/>
      <c r="AD241" s="483"/>
      <c r="AE241" s="483"/>
      <c r="AF241" s="483"/>
      <c r="AG241" s="483"/>
      <c r="AH241" s="483"/>
      <c r="AI241" s="483"/>
      <c r="AJ241" s="483"/>
      <c r="AK241" s="483"/>
      <c r="AL241" s="483"/>
      <c r="AM241" s="483"/>
      <c r="AN241" s="587">
        <f>+SUM(I242:AM243)</f>
        <v>0</v>
      </c>
      <c r="AO241" s="563">
        <f>IF($AN$4="４週",AN241/4,AN241/(DAY(EOMONTH($I$20,0))/7))</f>
        <v>0</v>
      </c>
      <c r="AP241" s="590"/>
      <c r="AQ241" s="591"/>
      <c r="AR241" s="563" t="str">
        <f>IF(AN230="４週",AU242,AV242)</f>
        <v/>
      </c>
      <c r="AU241" s="237" t="s">
        <v>369</v>
      </c>
      <c r="AV241" s="237" t="s">
        <v>370</v>
      </c>
      <c r="AX241" s="237" t="s">
        <v>371</v>
      </c>
      <c r="AY241" s="237" t="s">
        <v>372</v>
      </c>
    </row>
    <row r="242" spans="1:51" ht="12" customHeight="1">
      <c r="A242" s="567"/>
      <c r="B242" s="570"/>
      <c r="C242" s="573"/>
      <c r="D242" s="576"/>
      <c r="E242" s="579"/>
      <c r="F242" s="583"/>
      <c r="G242" s="584"/>
      <c r="H242" s="238" t="s">
        <v>373</v>
      </c>
      <c r="I242" s="239" t="str">
        <f>IFERROR(VLOOKUP(I241,'P1'!$B:$AP,41,FALSE),"")</f>
        <v/>
      </c>
      <c r="J242" s="239" t="str">
        <f>IFERROR(VLOOKUP(J241,'P1'!$B:$AP,41,FALSE),"")</f>
        <v/>
      </c>
      <c r="K242" s="239" t="str">
        <f>IFERROR(VLOOKUP(K241,'P1'!$B:$AP,41,FALSE),"")</f>
        <v/>
      </c>
      <c r="L242" s="239" t="str">
        <f>IFERROR(VLOOKUP(L241,'P1'!$B:$AP,41,FALSE),"")</f>
        <v/>
      </c>
      <c r="M242" s="239" t="str">
        <f>IFERROR(VLOOKUP(M241,'P1'!$B:$AP,41,FALSE),"")</f>
        <v/>
      </c>
      <c r="N242" s="239" t="str">
        <f>IFERROR(VLOOKUP(N241,'P1'!$B:$AP,41,FALSE),"")</f>
        <v/>
      </c>
      <c r="O242" s="239" t="str">
        <f>IFERROR(VLOOKUP(O241,'P1'!$B:$AP,41,FALSE),"")</f>
        <v/>
      </c>
      <c r="P242" s="239" t="str">
        <f>IFERROR(VLOOKUP(P241,'P1'!$B:$AP,41,FALSE),"")</f>
        <v/>
      </c>
      <c r="Q242" s="239" t="str">
        <f>IFERROR(VLOOKUP(Q241,'P1'!$B:$AP,41,FALSE),"")</f>
        <v/>
      </c>
      <c r="R242" s="239" t="str">
        <f>IFERROR(VLOOKUP(R241,'P1'!$B:$AP,41,FALSE),"")</f>
        <v/>
      </c>
      <c r="S242" s="239" t="str">
        <f>IFERROR(VLOOKUP(S241,'P1'!$B:$AP,41,FALSE),"")</f>
        <v/>
      </c>
      <c r="T242" s="239" t="str">
        <f>IFERROR(VLOOKUP(T241,'P1'!$B:$AP,41,FALSE),"")</f>
        <v/>
      </c>
      <c r="U242" s="239" t="str">
        <f>IFERROR(VLOOKUP(U241,'P1'!$B:$AP,41,FALSE),"")</f>
        <v/>
      </c>
      <c r="V242" s="239" t="str">
        <f>IFERROR(VLOOKUP(V241,'P1'!$B:$AP,41,FALSE),"")</f>
        <v/>
      </c>
      <c r="W242" s="239" t="str">
        <f>IFERROR(VLOOKUP(W241,'P1'!$B:$AP,41,FALSE),"")</f>
        <v/>
      </c>
      <c r="X242" s="239" t="str">
        <f>IFERROR(VLOOKUP(X241,'P1'!$B:$AP,41,FALSE),"")</f>
        <v/>
      </c>
      <c r="Y242" s="239" t="str">
        <f>IFERROR(VLOOKUP(Y241,'P1'!$B:$AP,41,FALSE),"")</f>
        <v/>
      </c>
      <c r="Z242" s="239" t="str">
        <f>IFERROR(VLOOKUP(Z241,'P1'!$B:$AP,41,FALSE),"")</f>
        <v/>
      </c>
      <c r="AA242" s="239" t="str">
        <f>IFERROR(VLOOKUP(AA241,'P1'!$B:$AP,41,FALSE),"")</f>
        <v/>
      </c>
      <c r="AB242" s="239" t="str">
        <f>IFERROR(VLOOKUP(AB241,'P1'!$B:$AP,41,FALSE),"")</f>
        <v/>
      </c>
      <c r="AC242" s="239" t="str">
        <f>IFERROR(VLOOKUP(AC241,'P1'!$B:$AP,41,FALSE),"")</f>
        <v/>
      </c>
      <c r="AD242" s="239" t="str">
        <f>IFERROR(VLOOKUP(AD241,'P1'!$B:$AP,41,FALSE),"")</f>
        <v/>
      </c>
      <c r="AE242" s="239" t="str">
        <f>IFERROR(VLOOKUP(AE241,'P1'!$B:$AP,41,FALSE),"")</f>
        <v/>
      </c>
      <c r="AF242" s="239" t="str">
        <f>IFERROR(VLOOKUP(AF241,'P1'!$B:$AP,41,FALSE),"")</f>
        <v/>
      </c>
      <c r="AG242" s="239" t="str">
        <f>IFERROR(VLOOKUP(AG241,'P1'!$B:$AP,41,FALSE),"")</f>
        <v/>
      </c>
      <c r="AH242" s="239" t="str">
        <f>IFERROR(VLOOKUP(AH241,'P1'!$B:$AP,41,FALSE),"")</f>
        <v/>
      </c>
      <c r="AI242" s="239" t="str">
        <f>IFERROR(VLOOKUP(AI241,'P1'!$B:$AP,41,FALSE),"")</f>
        <v/>
      </c>
      <c r="AJ242" s="239" t="str">
        <f>IFERROR(VLOOKUP(AJ241,'P1'!$B:$AP,41,FALSE),"")</f>
        <v/>
      </c>
      <c r="AK242" s="239" t="str">
        <f>IFERROR(VLOOKUP(AK241,'P1'!$B:$AP,41,FALSE),"")</f>
        <v/>
      </c>
      <c r="AL242" s="239" t="str">
        <f>IFERROR(VLOOKUP(AL241,'P1'!$B:$AP,41,FALSE),"")</f>
        <v/>
      </c>
      <c r="AM242" s="239" t="str">
        <f>IFERROR(VLOOKUP(AM241,'P1'!$B:$AP,41,FALSE),"")</f>
        <v/>
      </c>
      <c r="AN242" s="588"/>
      <c r="AO242" s="564"/>
      <c r="AP242" s="592"/>
      <c r="AQ242" s="593"/>
      <c r="AR242" s="564"/>
      <c r="AU242" s="240" t="str">
        <f>IFERROR(IF($D241="□",ROUNDDOWN($AO241/$AK$7,1),ROUNDDOWN($AO241/$AK$9,1)),"")</f>
        <v/>
      </c>
      <c r="AV242" s="240" t="str">
        <f>IFERROR(IF($D241="□",ROUNDDOWN($AN241/$AO$7,1),ROUNDDOWN($AN241/$AO$9,1)),"")</f>
        <v/>
      </c>
      <c r="AX242" s="240" t="str">
        <f>IFERROR(IF($D241="□",(VLOOKUP(F241,'[8]ますた君 '!$C:$E,3,FALSE)/($AK$7*4)),(VLOOKUP(F241,'[8]ますた君 '!$C:$E,3,FALSE)/($AK$9*4))),"")</f>
        <v/>
      </c>
      <c r="AY242" s="240" t="str">
        <f>IFERROR(IF($D241="□",(VLOOKUP(F241,'[8]ますた君 '!$C:$E,3,FALSE)/$AO$7),(VLOOKUP(F241,'[8]ますた君 '!$C:$E,3,FALSE)/$AO$9)),"")</f>
        <v/>
      </c>
    </row>
    <row r="243" spans="1:51" ht="12" customHeight="1">
      <c r="A243" s="568"/>
      <c r="B243" s="571"/>
      <c r="C243" s="574"/>
      <c r="D243" s="577"/>
      <c r="E243" s="580"/>
      <c r="F243" s="585"/>
      <c r="G243" s="586"/>
      <c r="H243" s="241" t="s">
        <v>374</v>
      </c>
      <c r="I243" s="243" t="str">
        <f>IFERROR(VLOOKUP(I241,'P1'!$B:$AP,31,FALSE),"")</f>
        <v/>
      </c>
      <c r="J243" s="239" t="str">
        <f>IFERROR(VLOOKUP(J241,'P1'!$B:$AP,31,FALSE),"")</f>
        <v/>
      </c>
      <c r="K243" s="239" t="str">
        <f>IFERROR(VLOOKUP(K241,'P1'!$B:$AP,31,FALSE),"")</f>
        <v/>
      </c>
      <c r="L243" s="239" t="str">
        <f>IFERROR(VLOOKUP(L241,'P1'!$B:$AP,31,FALSE),"")</f>
        <v/>
      </c>
      <c r="M243" s="239" t="str">
        <f>IFERROR(VLOOKUP(M241,'P1'!$B:$AP,31,FALSE),"")</f>
        <v/>
      </c>
      <c r="N243" s="239" t="str">
        <f>IFERROR(VLOOKUP(N241,'P1'!$B:$AP,31,FALSE),"")</f>
        <v/>
      </c>
      <c r="O243" s="239" t="str">
        <f>IFERROR(VLOOKUP(O241,'P1'!$B:$AP,31,FALSE),"")</f>
        <v/>
      </c>
      <c r="P243" s="239" t="str">
        <f>IFERROR(VLOOKUP(P241,'P1'!$B:$AP,31,FALSE),"")</f>
        <v/>
      </c>
      <c r="Q243" s="239" t="str">
        <f>IFERROR(VLOOKUP(Q241,'P1'!$B:$AP,31,FALSE),"")</f>
        <v/>
      </c>
      <c r="R243" s="239" t="str">
        <f>IFERROR(VLOOKUP(R241,'P1'!$B:$AP,31,FALSE),"")</f>
        <v/>
      </c>
      <c r="S243" s="239" t="str">
        <f>IFERROR(VLOOKUP(S241,'P1'!$B:$AP,31,FALSE),"")</f>
        <v/>
      </c>
      <c r="T243" s="239" t="str">
        <f>IFERROR(VLOOKUP(T241,'P1'!$B:$AP,31,FALSE),"")</f>
        <v/>
      </c>
      <c r="U243" s="239" t="str">
        <f>IFERROR(VLOOKUP(U241,'P1'!$B:$AP,31,FALSE),"")</f>
        <v/>
      </c>
      <c r="V243" s="239" t="str">
        <f>IFERROR(VLOOKUP(V241,'P1'!$B:$AP,31,FALSE),"")</f>
        <v/>
      </c>
      <c r="W243" s="239" t="str">
        <f>IFERROR(VLOOKUP(W241,'P1'!$B:$AP,31,FALSE),"")</f>
        <v/>
      </c>
      <c r="X243" s="239" t="str">
        <f>IFERROR(VLOOKUP(X241,'P1'!$B:$AP,31,FALSE),"")</f>
        <v/>
      </c>
      <c r="Y243" s="239" t="str">
        <f>IFERROR(VLOOKUP(Y241,'P1'!$B:$AP,31,FALSE),"")</f>
        <v/>
      </c>
      <c r="Z243" s="239" t="str">
        <f>IFERROR(VLOOKUP(Z241,'P1'!$B:$AP,31,FALSE),"")</f>
        <v/>
      </c>
      <c r="AA243" s="239" t="str">
        <f>IFERROR(VLOOKUP(AA241,'P1'!$B:$AP,31,FALSE),"")</f>
        <v/>
      </c>
      <c r="AB243" s="239" t="str">
        <f>IFERROR(VLOOKUP(AB241,'P1'!$B:$AP,31,FALSE),"")</f>
        <v/>
      </c>
      <c r="AC243" s="239" t="str">
        <f>IFERROR(VLOOKUP(AC241,'P1'!$B:$AP,31,FALSE),"")</f>
        <v/>
      </c>
      <c r="AD243" s="239" t="str">
        <f>IFERROR(VLOOKUP(AD241,'P1'!$B:$AP,31,FALSE),"")</f>
        <v/>
      </c>
      <c r="AE243" s="239" t="str">
        <f>IFERROR(VLOOKUP(AE241,'P1'!$B:$AP,31,FALSE),"")</f>
        <v/>
      </c>
      <c r="AF243" s="239" t="str">
        <f>IFERROR(VLOOKUP(AF241,'P1'!$B:$AP,31,FALSE),"")</f>
        <v/>
      </c>
      <c r="AG243" s="239" t="str">
        <f>IFERROR(VLOOKUP(AG241,'P1'!$B:$AP,31,FALSE),"")</f>
        <v/>
      </c>
      <c r="AH243" s="239" t="str">
        <f>IFERROR(VLOOKUP(AH241,'P1'!$B:$AP,31,FALSE),"")</f>
        <v/>
      </c>
      <c r="AI243" s="239" t="str">
        <f>IFERROR(VLOOKUP(AI241,'P1'!$B:$AP,31,FALSE),"")</f>
        <v/>
      </c>
      <c r="AJ243" s="239" t="str">
        <f>IFERROR(VLOOKUP(AJ241,'P1'!$B:$AP,31,FALSE),"")</f>
        <v/>
      </c>
      <c r="AK243" s="239" t="str">
        <f>IFERROR(VLOOKUP(AK241,'P1'!$B:$AP,31,FALSE),"")</f>
        <v/>
      </c>
      <c r="AL243" s="239" t="str">
        <f>IFERROR(VLOOKUP(AL241,'P1'!$B:$AP,31,FALSE),"")</f>
        <v/>
      </c>
      <c r="AM243" s="239" t="str">
        <f>IFERROR(VLOOKUP(AM241,'P1'!$B:$AP,31,FALSE),"")</f>
        <v/>
      </c>
      <c r="AN243" s="589"/>
      <c r="AO243" s="565"/>
      <c r="AP243" s="594"/>
      <c r="AQ243" s="595"/>
      <c r="AR243" s="565"/>
      <c r="AU243" s="242"/>
      <c r="AV243" s="242"/>
      <c r="AX243" s="242"/>
      <c r="AY243" s="242"/>
    </row>
    <row r="244" spans="1:51" ht="12" customHeight="1">
      <c r="A244" s="566">
        <v>75</v>
      </c>
      <c r="B244" s="569"/>
      <c r="C244" s="572"/>
      <c r="D244" s="575" t="s">
        <v>243</v>
      </c>
      <c r="E244" s="578"/>
      <c r="F244" s="581"/>
      <c r="G244" s="582"/>
      <c r="H244" s="236" t="s">
        <v>368</v>
      </c>
      <c r="I244" s="483"/>
      <c r="J244" s="483"/>
      <c r="K244" s="483"/>
      <c r="L244" s="483"/>
      <c r="M244" s="483"/>
      <c r="N244" s="483"/>
      <c r="O244" s="483"/>
      <c r="P244" s="483"/>
      <c r="Q244" s="483"/>
      <c r="R244" s="483"/>
      <c r="S244" s="483"/>
      <c r="T244" s="483"/>
      <c r="U244" s="483"/>
      <c r="V244" s="483"/>
      <c r="W244" s="483"/>
      <c r="X244" s="483"/>
      <c r="Y244" s="483"/>
      <c r="Z244" s="483"/>
      <c r="AA244" s="483"/>
      <c r="AB244" s="483"/>
      <c r="AC244" s="483"/>
      <c r="AD244" s="483"/>
      <c r="AE244" s="483"/>
      <c r="AF244" s="483"/>
      <c r="AG244" s="483"/>
      <c r="AH244" s="483"/>
      <c r="AI244" s="483"/>
      <c r="AJ244" s="483"/>
      <c r="AK244" s="483"/>
      <c r="AL244" s="483"/>
      <c r="AM244" s="483"/>
      <c r="AN244" s="587">
        <f>+SUM(I245:AM246)</f>
        <v>0</v>
      </c>
      <c r="AO244" s="563">
        <f>IF($AN$4="４週",AN244/4,AN244/(DAY(EOMONTH($I$20,0))/7))</f>
        <v>0</v>
      </c>
      <c r="AP244" s="590"/>
      <c r="AQ244" s="591"/>
      <c r="AR244" s="563" t="str">
        <f>IF(AN233="４週",AU245,AV245)</f>
        <v/>
      </c>
      <c r="AU244" s="237" t="s">
        <v>369</v>
      </c>
      <c r="AV244" s="237" t="s">
        <v>370</v>
      </c>
      <c r="AX244" s="237" t="s">
        <v>371</v>
      </c>
      <c r="AY244" s="237" t="s">
        <v>372</v>
      </c>
    </row>
    <row r="245" spans="1:51" ht="12" customHeight="1">
      <c r="A245" s="567"/>
      <c r="B245" s="570"/>
      <c r="C245" s="573"/>
      <c r="D245" s="576"/>
      <c r="E245" s="579"/>
      <c r="F245" s="583"/>
      <c r="G245" s="584"/>
      <c r="H245" s="238" t="s">
        <v>373</v>
      </c>
      <c r="I245" s="239" t="str">
        <f>IFERROR(VLOOKUP(I244,'P1'!$B:$AP,41,FALSE),"")</f>
        <v/>
      </c>
      <c r="J245" s="239" t="str">
        <f>IFERROR(VLOOKUP(J244,'P1'!$B:$AP,41,FALSE),"")</f>
        <v/>
      </c>
      <c r="K245" s="239" t="str">
        <f>IFERROR(VLOOKUP(K244,'P1'!$B:$AP,41,FALSE),"")</f>
        <v/>
      </c>
      <c r="L245" s="239" t="str">
        <f>IFERROR(VLOOKUP(L244,'P1'!$B:$AP,41,FALSE),"")</f>
        <v/>
      </c>
      <c r="M245" s="239" t="str">
        <f>IFERROR(VLOOKUP(M244,'P1'!$B:$AP,41,FALSE),"")</f>
        <v/>
      </c>
      <c r="N245" s="239" t="str">
        <f>IFERROR(VLOOKUP(N244,'P1'!$B:$AP,41,FALSE),"")</f>
        <v/>
      </c>
      <c r="O245" s="239" t="str">
        <f>IFERROR(VLOOKUP(O244,'P1'!$B:$AP,41,FALSE),"")</f>
        <v/>
      </c>
      <c r="P245" s="239" t="str">
        <f>IFERROR(VLOOKUP(P244,'P1'!$B:$AP,41,FALSE),"")</f>
        <v/>
      </c>
      <c r="Q245" s="239" t="str">
        <f>IFERROR(VLOOKUP(Q244,'P1'!$B:$AP,41,FALSE),"")</f>
        <v/>
      </c>
      <c r="R245" s="239" t="str">
        <f>IFERROR(VLOOKUP(R244,'P1'!$B:$AP,41,FALSE),"")</f>
        <v/>
      </c>
      <c r="S245" s="239" t="str">
        <f>IFERROR(VLOOKUP(S244,'P1'!$B:$AP,41,FALSE),"")</f>
        <v/>
      </c>
      <c r="T245" s="239" t="str">
        <f>IFERROR(VLOOKUP(T244,'P1'!$B:$AP,41,FALSE),"")</f>
        <v/>
      </c>
      <c r="U245" s="239" t="str">
        <f>IFERROR(VLOOKUP(U244,'P1'!$B:$AP,41,FALSE),"")</f>
        <v/>
      </c>
      <c r="V245" s="239" t="str">
        <f>IFERROR(VLOOKUP(V244,'P1'!$B:$AP,41,FALSE),"")</f>
        <v/>
      </c>
      <c r="W245" s="239" t="str">
        <f>IFERROR(VLOOKUP(W244,'P1'!$B:$AP,41,FALSE),"")</f>
        <v/>
      </c>
      <c r="X245" s="239" t="str">
        <f>IFERROR(VLOOKUP(X244,'P1'!$B:$AP,41,FALSE),"")</f>
        <v/>
      </c>
      <c r="Y245" s="239" t="str">
        <f>IFERROR(VLOOKUP(Y244,'P1'!$B:$AP,41,FALSE),"")</f>
        <v/>
      </c>
      <c r="Z245" s="239" t="str">
        <f>IFERROR(VLOOKUP(Z244,'P1'!$B:$AP,41,FALSE),"")</f>
        <v/>
      </c>
      <c r="AA245" s="239" t="str">
        <f>IFERROR(VLOOKUP(AA244,'P1'!$B:$AP,41,FALSE),"")</f>
        <v/>
      </c>
      <c r="AB245" s="239" t="str">
        <f>IFERROR(VLOOKUP(AB244,'P1'!$B:$AP,41,FALSE),"")</f>
        <v/>
      </c>
      <c r="AC245" s="239" t="str">
        <f>IFERROR(VLOOKUP(AC244,'P1'!$B:$AP,41,FALSE),"")</f>
        <v/>
      </c>
      <c r="AD245" s="239" t="str">
        <f>IFERROR(VLOOKUP(AD244,'P1'!$B:$AP,41,FALSE),"")</f>
        <v/>
      </c>
      <c r="AE245" s="239" t="str">
        <f>IFERROR(VLOOKUP(AE244,'P1'!$B:$AP,41,FALSE),"")</f>
        <v/>
      </c>
      <c r="AF245" s="239" t="str">
        <f>IFERROR(VLOOKUP(AF244,'P1'!$B:$AP,41,FALSE),"")</f>
        <v/>
      </c>
      <c r="AG245" s="239" t="str">
        <f>IFERROR(VLOOKUP(AG244,'P1'!$B:$AP,41,FALSE),"")</f>
        <v/>
      </c>
      <c r="AH245" s="239" t="str">
        <f>IFERROR(VLOOKUP(AH244,'P1'!$B:$AP,41,FALSE),"")</f>
        <v/>
      </c>
      <c r="AI245" s="239" t="str">
        <f>IFERROR(VLOOKUP(AI244,'P1'!$B:$AP,41,FALSE),"")</f>
        <v/>
      </c>
      <c r="AJ245" s="239" t="str">
        <f>IFERROR(VLOOKUP(AJ244,'P1'!$B:$AP,41,FALSE),"")</f>
        <v/>
      </c>
      <c r="AK245" s="239" t="str">
        <f>IFERROR(VLOOKUP(AK244,'P1'!$B:$AP,41,FALSE),"")</f>
        <v/>
      </c>
      <c r="AL245" s="239" t="str">
        <f>IFERROR(VLOOKUP(AL244,'P1'!$B:$AP,41,FALSE),"")</f>
        <v/>
      </c>
      <c r="AM245" s="239" t="str">
        <f>IFERROR(VLOOKUP(AM244,'P1'!$B:$AP,41,FALSE),"")</f>
        <v/>
      </c>
      <c r="AN245" s="588"/>
      <c r="AO245" s="564"/>
      <c r="AP245" s="592"/>
      <c r="AQ245" s="593"/>
      <c r="AR245" s="564"/>
      <c r="AU245" s="240" t="str">
        <f>IFERROR(IF($D244="□",ROUNDDOWN($AO244/$AK$7,1),ROUNDDOWN($AO244/$AK$9,1)),"")</f>
        <v/>
      </c>
      <c r="AV245" s="240" t="str">
        <f>IFERROR(IF($D244="□",ROUNDDOWN($AN244/$AO$7,1),ROUNDDOWN($AN244/$AO$9,1)),"")</f>
        <v/>
      </c>
      <c r="AX245" s="240" t="str">
        <f>IFERROR(IF($D244="□",(VLOOKUP(F244,'[8]ますた君 '!$C:$E,3,FALSE)/($AK$7*4)),(VLOOKUP(F244,'[8]ますた君 '!$C:$E,3,FALSE)/($AK$9*4))),"")</f>
        <v/>
      </c>
      <c r="AY245" s="240" t="str">
        <f>IFERROR(IF($D244="□",(VLOOKUP(F244,'[8]ますた君 '!$C:$E,3,FALSE)/$AO$7),(VLOOKUP(F244,'[8]ますた君 '!$C:$E,3,FALSE)/$AO$9)),"")</f>
        <v/>
      </c>
    </row>
    <row r="246" spans="1:51" ht="12" customHeight="1">
      <c r="A246" s="568"/>
      <c r="B246" s="571"/>
      <c r="C246" s="574"/>
      <c r="D246" s="577"/>
      <c r="E246" s="580"/>
      <c r="F246" s="585"/>
      <c r="G246" s="586"/>
      <c r="H246" s="241" t="s">
        <v>374</v>
      </c>
      <c r="I246" s="239" t="str">
        <f>IFERROR(VLOOKUP(I244,'P1'!$B:$AP,31,FALSE),"")</f>
        <v/>
      </c>
      <c r="J246" s="239" t="str">
        <f>IFERROR(VLOOKUP(J244,'P1'!$B:$AP,31,FALSE),"")</f>
        <v/>
      </c>
      <c r="K246" s="239" t="str">
        <f>IFERROR(VLOOKUP(K244,'P1'!$B:$AP,31,FALSE),"")</f>
        <v/>
      </c>
      <c r="L246" s="239" t="str">
        <f>IFERROR(VLOOKUP(L244,'P1'!$B:$AP,31,FALSE),"")</f>
        <v/>
      </c>
      <c r="M246" s="239" t="str">
        <f>IFERROR(VLOOKUP(M244,'P1'!$B:$AP,31,FALSE),"")</f>
        <v/>
      </c>
      <c r="N246" s="239" t="str">
        <f>IFERROR(VLOOKUP(N244,'P1'!$B:$AP,31,FALSE),"")</f>
        <v/>
      </c>
      <c r="O246" s="239" t="str">
        <f>IFERROR(VLOOKUP(O244,'P1'!$B:$AP,31,FALSE),"")</f>
        <v/>
      </c>
      <c r="P246" s="239" t="str">
        <f>IFERROR(VLOOKUP(P244,'P1'!$B:$AP,31,FALSE),"")</f>
        <v/>
      </c>
      <c r="Q246" s="239" t="str">
        <f>IFERROR(VLOOKUP(Q244,'P1'!$B:$AP,31,FALSE),"")</f>
        <v/>
      </c>
      <c r="R246" s="239" t="str">
        <f>IFERROR(VLOOKUP(R244,'P1'!$B:$AP,31,FALSE),"")</f>
        <v/>
      </c>
      <c r="S246" s="239" t="str">
        <f>IFERROR(VLOOKUP(S244,'P1'!$B:$AP,31,FALSE),"")</f>
        <v/>
      </c>
      <c r="T246" s="239" t="str">
        <f>IFERROR(VLOOKUP(T244,'P1'!$B:$AP,31,FALSE),"")</f>
        <v/>
      </c>
      <c r="U246" s="239" t="str">
        <f>IFERROR(VLOOKUP(U244,'P1'!$B:$AP,31,FALSE),"")</f>
        <v/>
      </c>
      <c r="V246" s="239" t="str">
        <f>IFERROR(VLOOKUP(V244,'P1'!$B:$AP,31,FALSE),"")</f>
        <v/>
      </c>
      <c r="W246" s="239" t="str">
        <f>IFERROR(VLOOKUP(W244,'P1'!$B:$AP,31,FALSE),"")</f>
        <v/>
      </c>
      <c r="X246" s="239" t="str">
        <f>IFERROR(VLOOKUP(X244,'P1'!$B:$AP,31,FALSE),"")</f>
        <v/>
      </c>
      <c r="Y246" s="239" t="str">
        <f>IFERROR(VLOOKUP(Y244,'P1'!$B:$AP,31,FALSE),"")</f>
        <v/>
      </c>
      <c r="Z246" s="239" t="str">
        <f>IFERROR(VLOOKUP(Z244,'P1'!$B:$AP,31,FALSE),"")</f>
        <v/>
      </c>
      <c r="AA246" s="239" t="str">
        <f>IFERROR(VLOOKUP(AA244,'P1'!$B:$AP,31,FALSE),"")</f>
        <v/>
      </c>
      <c r="AB246" s="239" t="str">
        <f>IFERROR(VLOOKUP(AB244,'P1'!$B:$AP,31,FALSE),"")</f>
        <v/>
      </c>
      <c r="AC246" s="239" t="str">
        <f>IFERROR(VLOOKUP(AC244,'P1'!$B:$AP,31,FALSE),"")</f>
        <v/>
      </c>
      <c r="AD246" s="239" t="str">
        <f>IFERROR(VLOOKUP(AD244,'P1'!$B:$AP,31,FALSE),"")</f>
        <v/>
      </c>
      <c r="AE246" s="239" t="str">
        <f>IFERROR(VLOOKUP(AE244,'P1'!$B:$AP,31,FALSE),"")</f>
        <v/>
      </c>
      <c r="AF246" s="239" t="str">
        <f>IFERROR(VLOOKUP(AF244,'P1'!$B:$AP,31,FALSE),"")</f>
        <v/>
      </c>
      <c r="AG246" s="239" t="str">
        <f>IFERROR(VLOOKUP(AG244,'P1'!$B:$AP,31,FALSE),"")</f>
        <v/>
      </c>
      <c r="AH246" s="239" t="str">
        <f>IFERROR(VLOOKUP(AH244,'P1'!$B:$AP,31,FALSE),"")</f>
        <v/>
      </c>
      <c r="AI246" s="239" t="str">
        <f>IFERROR(VLOOKUP(AI244,'P1'!$B:$AP,31,FALSE),"")</f>
        <v/>
      </c>
      <c r="AJ246" s="239" t="str">
        <f>IFERROR(VLOOKUP(AJ244,'P1'!$B:$AP,31,FALSE),"")</f>
        <v/>
      </c>
      <c r="AK246" s="239" t="str">
        <f>IFERROR(VLOOKUP(AK244,'P1'!$B:$AP,31,FALSE),"")</f>
        <v/>
      </c>
      <c r="AL246" s="239" t="str">
        <f>IFERROR(VLOOKUP(AL244,'P1'!$B:$AP,31,FALSE),"")</f>
        <v/>
      </c>
      <c r="AM246" s="239" t="str">
        <f>IFERROR(VLOOKUP(AM244,'P1'!$B:$AP,31,FALSE),"")</f>
        <v/>
      </c>
      <c r="AN246" s="589"/>
      <c r="AO246" s="565"/>
      <c r="AP246" s="594"/>
      <c r="AQ246" s="595"/>
      <c r="AR246" s="565"/>
      <c r="AU246" s="242"/>
      <c r="AV246" s="242"/>
      <c r="AX246" s="242"/>
      <c r="AY246" s="242"/>
    </row>
    <row r="247" spans="1:51" ht="12" customHeight="1">
      <c r="A247" s="566">
        <v>76</v>
      </c>
      <c r="B247" s="569"/>
      <c r="C247" s="572"/>
      <c r="D247" s="575" t="s">
        <v>243</v>
      </c>
      <c r="E247" s="578"/>
      <c r="F247" s="581"/>
      <c r="G247" s="582"/>
      <c r="H247" s="236" t="s">
        <v>368</v>
      </c>
      <c r="I247" s="483"/>
      <c r="J247" s="483"/>
      <c r="K247" s="483"/>
      <c r="L247" s="483"/>
      <c r="M247" s="483"/>
      <c r="N247" s="483"/>
      <c r="O247" s="483"/>
      <c r="P247" s="483"/>
      <c r="Q247" s="483"/>
      <c r="R247" s="483"/>
      <c r="S247" s="483"/>
      <c r="T247" s="483"/>
      <c r="U247" s="483"/>
      <c r="V247" s="483"/>
      <c r="W247" s="483"/>
      <c r="X247" s="483"/>
      <c r="Y247" s="483"/>
      <c r="Z247" s="483"/>
      <c r="AA247" s="483"/>
      <c r="AB247" s="483"/>
      <c r="AC247" s="483"/>
      <c r="AD247" s="483"/>
      <c r="AE247" s="483"/>
      <c r="AF247" s="483"/>
      <c r="AG247" s="483"/>
      <c r="AH247" s="483"/>
      <c r="AI247" s="483"/>
      <c r="AJ247" s="483"/>
      <c r="AK247" s="483"/>
      <c r="AL247" s="483"/>
      <c r="AM247" s="483"/>
      <c r="AN247" s="587">
        <f>+SUM(I248:AM249)</f>
        <v>0</v>
      </c>
      <c r="AO247" s="563">
        <f>IF($AN$4="４週",AN247/4,AN247/(DAY(EOMONTH($I$20,0))/7))</f>
        <v>0</v>
      </c>
      <c r="AP247" s="590"/>
      <c r="AQ247" s="591"/>
      <c r="AR247" s="563" t="str">
        <f>IF(AN236="４週",AU248,AV248)</f>
        <v/>
      </c>
      <c r="AU247" s="237" t="s">
        <v>369</v>
      </c>
      <c r="AV247" s="237" t="s">
        <v>370</v>
      </c>
      <c r="AX247" s="237" t="s">
        <v>371</v>
      </c>
      <c r="AY247" s="237" t="s">
        <v>372</v>
      </c>
    </row>
    <row r="248" spans="1:51" ht="12" customHeight="1">
      <c r="A248" s="567"/>
      <c r="B248" s="570"/>
      <c r="C248" s="573"/>
      <c r="D248" s="576"/>
      <c r="E248" s="579"/>
      <c r="F248" s="583"/>
      <c r="G248" s="584"/>
      <c r="H248" s="238" t="s">
        <v>373</v>
      </c>
      <c r="I248" s="239" t="str">
        <f>IFERROR(VLOOKUP(I247,'P1'!$B:$AP,41,FALSE),"")</f>
        <v/>
      </c>
      <c r="J248" s="239" t="str">
        <f>IFERROR(VLOOKUP(J247,'P1'!$B:$AP,41,FALSE),"")</f>
        <v/>
      </c>
      <c r="K248" s="239" t="str">
        <f>IFERROR(VLOOKUP(K247,'P1'!$B:$AP,41,FALSE),"")</f>
        <v/>
      </c>
      <c r="L248" s="239" t="str">
        <f>IFERROR(VLOOKUP(L247,'P1'!$B:$AP,41,FALSE),"")</f>
        <v/>
      </c>
      <c r="M248" s="239" t="str">
        <f>IFERROR(VLOOKUP(M247,'P1'!$B:$AP,41,FALSE),"")</f>
        <v/>
      </c>
      <c r="N248" s="239" t="str">
        <f>IFERROR(VLOOKUP(N247,'P1'!$B:$AP,41,FALSE),"")</f>
        <v/>
      </c>
      <c r="O248" s="239" t="str">
        <f>IFERROR(VLOOKUP(O247,'P1'!$B:$AP,41,FALSE),"")</f>
        <v/>
      </c>
      <c r="P248" s="239" t="str">
        <f>IFERROR(VLOOKUP(P247,'P1'!$B:$AP,41,FALSE),"")</f>
        <v/>
      </c>
      <c r="Q248" s="239" t="str">
        <f>IFERROR(VLOOKUP(Q247,'P1'!$B:$AP,41,FALSE),"")</f>
        <v/>
      </c>
      <c r="R248" s="239" t="str">
        <f>IFERROR(VLOOKUP(R247,'P1'!$B:$AP,41,FALSE),"")</f>
        <v/>
      </c>
      <c r="S248" s="239" t="str">
        <f>IFERROR(VLOOKUP(S247,'P1'!$B:$AP,41,FALSE),"")</f>
        <v/>
      </c>
      <c r="T248" s="239" t="str">
        <f>IFERROR(VLOOKUP(T247,'P1'!$B:$AP,41,FALSE),"")</f>
        <v/>
      </c>
      <c r="U248" s="239" t="str">
        <f>IFERROR(VLOOKUP(U247,'P1'!$B:$AP,41,FALSE),"")</f>
        <v/>
      </c>
      <c r="V248" s="239" t="str">
        <f>IFERROR(VLOOKUP(V247,'P1'!$B:$AP,41,FALSE),"")</f>
        <v/>
      </c>
      <c r="W248" s="239" t="str">
        <f>IFERROR(VLOOKUP(W247,'P1'!$B:$AP,41,FALSE),"")</f>
        <v/>
      </c>
      <c r="X248" s="239" t="str">
        <f>IFERROR(VLOOKUP(X247,'P1'!$B:$AP,41,FALSE),"")</f>
        <v/>
      </c>
      <c r="Y248" s="239" t="str">
        <f>IFERROR(VLOOKUP(Y247,'P1'!$B:$AP,41,FALSE),"")</f>
        <v/>
      </c>
      <c r="Z248" s="239" t="str">
        <f>IFERROR(VLOOKUP(Z247,'P1'!$B:$AP,41,FALSE),"")</f>
        <v/>
      </c>
      <c r="AA248" s="239" t="str">
        <f>IFERROR(VLOOKUP(AA247,'P1'!$B:$AP,41,FALSE),"")</f>
        <v/>
      </c>
      <c r="AB248" s="239" t="str">
        <f>IFERROR(VLOOKUP(AB247,'P1'!$B:$AP,41,FALSE),"")</f>
        <v/>
      </c>
      <c r="AC248" s="239" t="str">
        <f>IFERROR(VLOOKUP(AC247,'P1'!$B:$AP,41,FALSE),"")</f>
        <v/>
      </c>
      <c r="AD248" s="239" t="str">
        <f>IFERROR(VLOOKUP(AD247,'P1'!$B:$AP,41,FALSE),"")</f>
        <v/>
      </c>
      <c r="AE248" s="239" t="str">
        <f>IFERROR(VLOOKUP(AE247,'P1'!$B:$AP,41,FALSE),"")</f>
        <v/>
      </c>
      <c r="AF248" s="239" t="str">
        <f>IFERROR(VLOOKUP(AF247,'P1'!$B:$AP,41,FALSE),"")</f>
        <v/>
      </c>
      <c r="AG248" s="239" t="str">
        <f>IFERROR(VLOOKUP(AG247,'P1'!$B:$AP,41,FALSE),"")</f>
        <v/>
      </c>
      <c r="AH248" s="239" t="str">
        <f>IFERROR(VLOOKUP(AH247,'P1'!$B:$AP,41,FALSE),"")</f>
        <v/>
      </c>
      <c r="AI248" s="239" t="str">
        <f>IFERROR(VLOOKUP(AI247,'P1'!$B:$AP,41,FALSE),"")</f>
        <v/>
      </c>
      <c r="AJ248" s="239" t="str">
        <f>IFERROR(VLOOKUP(AJ247,'P1'!$B:$AP,41,FALSE),"")</f>
        <v/>
      </c>
      <c r="AK248" s="239" t="str">
        <f>IFERROR(VLOOKUP(AK247,'P1'!$B:$AP,41,FALSE),"")</f>
        <v/>
      </c>
      <c r="AL248" s="239" t="str">
        <f>IFERROR(VLOOKUP(AL247,'P1'!$B:$AP,41,FALSE),"")</f>
        <v/>
      </c>
      <c r="AM248" s="239" t="str">
        <f>IFERROR(VLOOKUP(AM247,'P1'!$B:$AP,41,FALSE),"")</f>
        <v/>
      </c>
      <c r="AN248" s="588"/>
      <c r="AO248" s="564"/>
      <c r="AP248" s="592"/>
      <c r="AQ248" s="593"/>
      <c r="AR248" s="564"/>
      <c r="AU248" s="240" t="str">
        <f>IFERROR(IF($D247="□",ROUNDDOWN($AO247/$AK$7,1),ROUNDDOWN($AO247/$AK$9,1)),"")</f>
        <v/>
      </c>
      <c r="AV248" s="240" t="str">
        <f>IFERROR(IF($D247="□",ROUNDDOWN($AN247/$AO$7,1),ROUNDDOWN($AN247/$AO$9,1)),"")</f>
        <v/>
      </c>
      <c r="AX248" s="240" t="str">
        <f>IFERROR(IF($D247="□",(VLOOKUP(F247,'[8]ますた君 '!$C:$E,3,FALSE)/($AK$7*4)),(VLOOKUP(F247,'[8]ますた君 '!$C:$E,3,FALSE)/($AK$9*4))),"")</f>
        <v/>
      </c>
      <c r="AY248" s="240" t="str">
        <f>IFERROR(IF($D247="□",(VLOOKUP(F247,'[8]ますた君 '!$C:$E,3,FALSE)/$AO$7),(VLOOKUP(F247,'[8]ますた君 '!$C:$E,3,FALSE)/$AO$9)),"")</f>
        <v/>
      </c>
    </row>
    <row r="249" spans="1:51" ht="12" customHeight="1">
      <c r="A249" s="568"/>
      <c r="B249" s="571"/>
      <c r="C249" s="574"/>
      <c r="D249" s="577"/>
      <c r="E249" s="580"/>
      <c r="F249" s="585"/>
      <c r="G249" s="586"/>
      <c r="H249" s="241" t="s">
        <v>374</v>
      </c>
      <c r="I249" s="239" t="str">
        <f>IFERROR(VLOOKUP(I247,'P1'!$B:$AP,31,FALSE),"")</f>
        <v/>
      </c>
      <c r="J249" s="239" t="str">
        <f>IFERROR(VLOOKUP(J247,'P1'!$B:$AP,31,FALSE),"")</f>
        <v/>
      </c>
      <c r="K249" s="239" t="str">
        <f>IFERROR(VLOOKUP(K247,'P1'!$B:$AP,31,FALSE),"")</f>
        <v/>
      </c>
      <c r="L249" s="239" t="str">
        <f>IFERROR(VLOOKUP(L247,'P1'!$B:$AP,31,FALSE),"")</f>
        <v/>
      </c>
      <c r="M249" s="239" t="str">
        <f>IFERROR(VLOOKUP(M247,'P1'!$B:$AP,31,FALSE),"")</f>
        <v/>
      </c>
      <c r="N249" s="239" t="str">
        <f>IFERROR(VLOOKUP(N247,'P1'!$B:$AP,31,FALSE),"")</f>
        <v/>
      </c>
      <c r="O249" s="239" t="str">
        <f>IFERROR(VLOOKUP(O247,'P1'!$B:$AP,31,FALSE),"")</f>
        <v/>
      </c>
      <c r="P249" s="239" t="str">
        <f>IFERROR(VLOOKUP(P247,'P1'!$B:$AP,31,FALSE),"")</f>
        <v/>
      </c>
      <c r="Q249" s="239" t="str">
        <f>IFERROR(VLOOKUP(Q247,'P1'!$B:$AP,31,FALSE),"")</f>
        <v/>
      </c>
      <c r="R249" s="239" t="str">
        <f>IFERROR(VLOOKUP(R247,'P1'!$B:$AP,31,FALSE),"")</f>
        <v/>
      </c>
      <c r="S249" s="239" t="str">
        <f>IFERROR(VLOOKUP(S247,'P1'!$B:$AP,31,FALSE),"")</f>
        <v/>
      </c>
      <c r="T249" s="239" t="str">
        <f>IFERROR(VLOOKUP(T247,'P1'!$B:$AP,31,FALSE),"")</f>
        <v/>
      </c>
      <c r="U249" s="239" t="str">
        <f>IFERROR(VLOOKUP(U247,'P1'!$B:$AP,31,FALSE),"")</f>
        <v/>
      </c>
      <c r="V249" s="239" t="str">
        <f>IFERROR(VLOOKUP(V247,'P1'!$B:$AP,31,FALSE),"")</f>
        <v/>
      </c>
      <c r="W249" s="239" t="str">
        <f>IFERROR(VLOOKUP(W247,'P1'!$B:$AP,31,FALSE),"")</f>
        <v/>
      </c>
      <c r="X249" s="239" t="str">
        <f>IFERROR(VLOOKUP(X247,'P1'!$B:$AP,31,FALSE),"")</f>
        <v/>
      </c>
      <c r="Y249" s="239" t="str">
        <f>IFERROR(VLOOKUP(Y247,'P1'!$B:$AP,31,FALSE),"")</f>
        <v/>
      </c>
      <c r="Z249" s="239" t="str">
        <f>IFERROR(VLOOKUP(Z247,'P1'!$B:$AP,31,FALSE),"")</f>
        <v/>
      </c>
      <c r="AA249" s="239" t="str">
        <f>IFERROR(VLOOKUP(AA247,'P1'!$B:$AP,31,FALSE),"")</f>
        <v/>
      </c>
      <c r="AB249" s="239" t="str">
        <f>IFERROR(VLOOKUP(AB247,'P1'!$B:$AP,31,FALSE),"")</f>
        <v/>
      </c>
      <c r="AC249" s="239" t="str">
        <f>IFERROR(VLOOKUP(AC247,'P1'!$B:$AP,31,FALSE),"")</f>
        <v/>
      </c>
      <c r="AD249" s="239" t="str">
        <f>IFERROR(VLOOKUP(AD247,'P1'!$B:$AP,31,FALSE),"")</f>
        <v/>
      </c>
      <c r="AE249" s="239" t="str">
        <f>IFERROR(VLOOKUP(AE247,'P1'!$B:$AP,31,FALSE),"")</f>
        <v/>
      </c>
      <c r="AF249" s="239" t="str">
        <f>IFERROR(VLOOKUP(AF247,'P1'!$B:$AP,31,FALSE),"")</f>
        <v/>
      </c>
      <c r="AG249" s="239" t="str">
        <f>IFERROR(VLOOKUP(AG247,'P1'!$B:$AP,31,FALSE),"")</f>
        <v/>
      </c>
      <c r="AH249" s="239" t="str">
        <f>IFERROR(VLOOKUP(AH247,'P1'!$B:$AP,31,FALSE),"")</f>
        <v/>
      </c>
      <c r="AI249" s="239" t="str">
        <f>IFERROR(VLOOKUP(AI247,'P1'!$B:$AP,31,FALSE),"")</f>
        <v/>
      </c>
      <c r="AJ249" s="239" t="str">
        <f>IFERROR(VLOOKUP(AJ247,'P1'!$B:$AP,31,FALSE),"")</f>
        <v/>
      </c>
      <c r="AK249" s="239" t="str">
        <f>IFERROR(VLOOKUP(AK247,'P1'!$B:$AP,31,FALSE),"")</f>
        <v/>
      </c>
      <c r="AL249" s="239" t="str">
        <f>IFERROR(VLOOKUP(AL247,'P1'!$B:$AP,31,FALSE),"")</f>
        <v/>
      </c>
      <c r="AM249" s="239" t="str">
        <f>IFERROR(VLOOKUP(AM247,'P1'!$B:$AP,31,FALSE),"")</f>
        <v/>
      </c>
      <c r="AN249" s="589"/>
      <c r="AO249" s="565"/>
      <c r="AP249" s="594"/>
      <c r="AQ249" s="595"/>
      <c r="AR249" s="565"/>
      <c r="AU249" s="242"/>
      <c r="AV249" s="242"/>
      <c r="AX249" s="242"/>
      <c r="AY249" s="242"/>
    </row>
    <row r="250" spans="1:51" ht="12" customHeight="1">
      <c r="A250" s="566">
        <v>77</v>
      </c>
      <c r="B250" s="569"/>
      <c r="C250" s="596"/>
      <c r="D250" s="575" t="s">
        <v>243</v>
      </c>
      <c r="E250" s="578"/>
      <c r="F250" s="581"/>
      <c r="G250" s="582"/>
      <c r="H250" s="236" t="s">
        <v>368</v>
      </c>
      <c r="I250" s="483"/>
      <c r="J250" s="483"/>
      <c r="K250" s="483"/>
      <c r="L250" s="483"/>
      <c r="M250" s="483"/>
      <c r="N250" s="483"/>
      <c r="O250" s="483"/>
      <c r="P250" s="483"/>
      <c r="Q250" s="483"/>
      <c r="R250" s="483"/>
      <c r="S250" s="483"/>
      <c r="T250" s="483"/>
      <c r="U250" s="483"/>
      <c r="V250" s="483"/>
      <c r="W250" s="483"/>
      <c r="X250" s="483"/>
      <c r="Y250" s="483"/>
      <c r="Z250" s="483"/>
      <c r="AA250" s="483"/>
      <c r="AB250" s="483"/>
      <c r="AC250" s="483"/>
      <c r="AD250" s="483"/>
      <c r="AE250" s="483"/>
      <c r="AF250" s="483"/>
      <c r="AG250" s="483"/>
      <c r="AH250" s="483"/>
      <c r="AI250" s="483"/>
      <c r="AJ250" s="483"/>
      <c r="AK250" s="483"/>
      <c r="AL250" s="483"/>
      <c r="AM250" s="483"/>
      <c r="AN250" s="587">
        <f>+SUM(I251:AM252)</f>
        <v>0</v>
      </c>
      <c r="AO250" s="563">
        <f>IF($AN$4="４週",AN250/4,AN250/(DAY(EOMONTH($I$20,0))/7))</f>
        <v>0</v>
      </c>
      <c r="AP250" s="590"/>
      <c r="AQ250" s="591"/>
      <c r="AR250" s="563" t="str">
        <f>IF(AN239="４週",AU251,AV251)</f>
        <v/>
      </c>
      <c r="AU250" s="237" t="s">
        <v>369</v>
      </c>
      <c r="AV250" s="237" t="s">
        <v>370</v>
      </c>
      <c r="AX250" s="237" t="s">
        <v>371</v>
      </c>
      <c r="AY250" s="237" t="s">
        <v>372</v>
      </c>
    </row>
    <row r="251" spans="1:51" ht="12" customHeight="1">
      <c r="A251" s="567"/>
      <c r="B251" s="570"/>
      <c r="C251" s="597"/>
      <c r="D251" s="576"/>
      <c r="E251" s="579"/>
      <c r="F251" s="583"/>
      <c r="G251" s="584"/>
      <c r="H251" s="238" t="s">
        <v>373</v>
      </c>
      <c r="I251" s="239" t="str">
        <f>IFERROR(VLOOKUP(I250,'P1'!$B:$AP,41,FALSE),"")</f>
        <v/>
      </c>
      <c r="J251" s="239" t="str">
        <f>IFERROR(VLOOKUP(J250,'P1'!$B:$AP,41,FALSE),"")</f>
        <v/>
      </c>
      <c r="K251" s="239" t="str">
        <f>IFERROR(VLOOKUP(K250,'P1'!$B:$AP,41,FALSE),"")</f>
        <v/>
      </c>
      <c r="L251" s="239" t="str">
        <f>IFERROR(VLOOKUP(L250,'P1'!$B:$AP,41,FALSE),"")</f>
        <v/>
      </c>
      <c r="M251" s="239" t="str">
        <f>IFERROR(VLOOKUP(M250,'P1'!$B:$AP,41,FALSE),"")</f>
        <v/>
      </c>
      <c r="N251" s="239" t="str">
        <f>IFERROR(VLOOKUP(N250,'P1'!$B:$AP,41,FALSE),"")</f>
        <v/>
      </c>
      <c r="O251" s="239" t="str">
        <f>IFERROR(VLOOKUP(O250,'P1'!$B:$AP,41,FALSE),"")</f>
        <v/>
      </c>
      <c r="P251" s="239" t="str">
        <f>IFERROR(VLOOKUP(P250,'P1'!$B:$AP,41,FALSE),"")</f>
        <v/>
      </c>
      <c r="Q251" s="239" t="str">
        <f>IFERROR(VLOOKUP(Q250,'P1'!$B:$AP,41,FALSE),"")</f>
        <v/>
      </c>
      <c r="R251" s="239" t="str">
        <f>IFERROR(VLOOKUP(R250,'P1'!$B:$AP,41,FALSE),"")</f>
        <v/>
      </c>
      <c r="S251" s="239" t="str">
        <f>IFERROR(VLOOKUP(S250,'P1'!$B:$AP,41,FALSE),"")</f>
        <v/>
      </c>
      <c r="T251" s="239" t="str">
        <f>IFERROR(VLOOKUP(T250,'P1'!$B:$AP,41,FALSE),"")</f>
        <v/>
      </c>
      <c r="U251" s="239" t="str">
        <f>IFERROR(VLOOKUP(U250,'P1'!$B:$AP,41,FALSE),"")</f>
        <v/>
      </c>
      <c r="V251" s="239" t="str">
        <f>IFERROR(VLOOKUP(V250,'P1'!$B:$AP,41,FALSE),"")</f>
        <v/>
      </c>
      <c r="W251" s="239" t="str">
        <f>IFERROR(VLOOKUP(W250,'P1'!$B:$AP,41,FALSE),"")</f>
        <v/>
      </c>
      <c r="X251" s="239" t="str">
        <f>IFERROR(VLOOKUP(X250,'P1'!$B:$AP,41,FALSE),"")</f>
        <v/>
      </c>
      <c r="Y251" s="239" t="str">
        <f>IFERROR(VLOOKUP(Y250,'P1'!$B:$AP,41,FALSE),"")</f>
        <v/>
      </c>
      <c r="Z251" s="239" t="str">
        <f>IFERROR(VLOOKUP(Z250,'P1'!$B:$AP,41,FALSE),"")</f>
        <v/>
      </c>
      <c r="AA251" s="239" t="str">
        <f>IFERROR(VLOOKUP(AA250,'P1'!$B:$AP,41,FALSE),"")</f>
        <v/>
      </c>
      <c r="AB251" s="239" t="str">
        <f>IFERROR(VLOOKUP(AB250,'P1'!$B:$AP,41,FALSE),"")</f>
        <v/>
      </c>
      <c r="AC251" s="239" t="str">
        <f>IFERROR(VLOOKUP(AC250,'P1'!$B:$AP,41,FALSE),"")</f>
        <v/>
      </c>
      <c r="AD251" s="239" t="str">
        <f>IFERROR(VLOOKUP(AD250,'P1'!$B:$AP,41,FALSE),"")</f>
        <v/>
      </c>
      <c r="AE251" s="239" t="str">
        <f>IFERROR(VLOOKUP(AE250,'P1'!$B:$AP,41,FALSE),"")</f>
        <v/>
      </c>
      <c r="AF251" s="239" t="str">
        <f>IFERROR(VLOOKUP(AF250,'P1'!$B:$AP,41,FALSE),"")</f>
        <v/>
      </c>
      <c r="AG251" s="239" t="str">
        <f>IFERROR(VLOOKUP(AG250,'P1'!$B:$AP,41,FALSE),"")</f>
        <v/>
      </c>
      <c r="AH251" s="239" t="str">
        <f>IFERROR(VLOOKUP(AH250,'P1'!$B:$AP,41,FALSE),"")</f>
        <v/>
      </c>
      <c r="AI251" s="239" t="str">
        <f>IFERROR(VLOOKUP(AI250,'P1'!$B:$AP,41,FALSE),"")</f>
        <v/>
      </c>
      <c r="AJ251" s="239" t="str">
        <f>IFERROR(VLOOKUP(AJ250,'P1'!$B:$AP,41,FALSE),"")</f>
        <v/>
      </c>
      <c r="AK251" s="239" t="str">
        <f>IFERROR(VLOOKUP(AK250,'P1'!$B:$AP,41,FALSE),"")</f>
        <v/>
      </c>
      <c r="AL251" s="239" t="str">
        <f>IFERROR(VLOOKUP(AL250,'P1'!$B:$AP,41,FALSE),"")</f>
        <v/>
      </c>
      <c r="AM251" s="239" t="str">
        <f>IFERROR(VLOOKUP(AM250,'P1'!$B:$AP,41,FALSE),"")</f>
        <v/>
      </c>
      <c r="AN251" s="588"/>
      <c r="AO251" s="564"/>
      <c r="AP251" s="592"/>
      <c r="AQ251" s="593"/>
      <c r="AR251" s="564"/>
      <c r="AU251" s="240" t="str">
        <f>IFERROR(IF($D250="□",ROUNDDOWN($AO250/$AK$7,1),ROUNDDOWN($AO250/$AK$9,1)),"")</f>
        <v/>
      </c>
      <c r="AV251" s="240" t="str">
        <f>IFERROR(IF($D250="□",ROUNDDOWN($AN250/$AO$7,1),ROUNDDOWN($AN250/$AO$9,1)),"")</f>
        <v/>
      </c>
      <c r="AX251" s="240" t="str">
        <f>IFERROR(IF($D250="□",(VLOOKUP(F250,'[8]ますた君 '!$C:$E,3,FALSE)/($AK$7*4)),(VLOOKUP(F250,'[8]ますた君 '!$C:$E,3,FALSE)/($AK$9*4))),"")</f>
        <v/>
      </c>
      <c r="AY251" s="240" t="str">
        <f>IFERROR(IF($D250="□",(VLOOKUP(F250,'[8]ますた君 '!$C:$E,3,FALSE)/$AO$7),(VLOOKUP(F250,'[8]ますた君 '!$C:$E,3,FALSE)/$AO$9)),"")</f>
        <v/>
      </c>
    </row>
    <row r="252" spans="1:51" ht="12" customHeight="1">
      <c r="A252" s="568"/>
      <c r="B252" s="571"/>
      <c r="C252" s="598"/>
      <c r="D252" s="577"/>
      <c r="E252" s="580"/>
      <c r="F252" s="585"/>
      <c r="G252" s="586"/>
      <c r="H252" s="241" t="s">
        <v>374</v>
      </c>
      <c r="I252" s="239" t="str">
        <f>IFERROR(VLOOKUP(I250,'P1'!$B:$AP,31,FALSE),"")</f>
        <v/>
      </c>
      <c r="J252" s="239" t="str">
        <f>IFERROR(VLOOKUP(J250,'P1'!$B:$AP,31,FALSE),"")</f>
        <v/>
      </c>
      <c r="K252" s="239" t="str">
        <f>IFERROR(VLOOKUP(K250,'P1'!$B:$AP,31,FALSE),"")</f>
        <v/>
      </c>
      <c r="L252" s="239" t="str">
        <f>IFERROR(VLOOKUP(L250,'P1'!$B:$AP,31,FALSE),"")</f>
        <v/>
      </c>
      <c r="M252" s="239" t="str">
        <f>IFERROR(VLOOKUP(M250,'P1'!$B:$AP,31,FALSE),"")</f>
        <v/>
      </c>
      <c r="N252" s="239" t="str">
        <f>IFERROR(VLOOKUP(N250,'P1'!$B:$AP,31,FALSE),"")</f>
        <v/>
      </c>
      <c r="O252" s="239" t="str">
        <f>IFERROR(VLOOKUP(O250,'P1'!$B:$AP,31,FALSE),"")</f>
        <v/>
      </c>
      <c r="P252" s="239" t="str">
        <f>IFERROR(VLOOKUP(P250,'P1'!$B:$AP,31,FALSE),"")</f>
        <v/>
      </c>
      <c r="Q252" s="239" t="str">
        <f>IFERROR(VLOOKUP(Q250,'P1'!$B:$AP,31,FALSE),"")</f>
        <v/>
      </c>
      <c r="R252" s="239" t="str">
        <f>IFERROR(VLOOKUP(R250,'P1'!$B:$AP,31,FALSE),"")</f>
        <v/>
      </c>
      <c r="S252" s="239" t="str">
        <f>IFERROR(VLOOKUP(S250,'P1'!$B:$AP,31,FALSE),"")</f>
        <v/>
      </c>
      <c r="T252" s="239" t="str">
        <f>IFERROR(VLOOKUP(T250,'P1'!$B:$AP,31,FALSE),"")</f>
        <v/>
      </c>
      <c r="U252" s="239" t="str">
        <f>IFERROR(VLOOKUP(U250,'P1'!$B:$AP,31,FALSE),"")</f>
        <v/>
      </c>
      <c r="V252" s="239" t="str">
        <f>IFERROR(VLOOKUP(V250,'P1'!$B:$AP,31,FALSE),"")</f>
        <v/>
      </c>
      <c r="W252" s="239" t="str">
        <f>IFERROR(VLOOKUP(W250,'P1'!$B:$AP,31,FALSE),"")</f>
        <v/>
      </c>
      <c r="X252" s="239" t="str">
        <f>IFERROR(VLOOKUP(X250,'P1'!$B:$AP,31,FALSE),"")</f>
        <v/>
      </c>
      <c r="Y252" s="239" t="str">
        <f>IFERROR(VLOOKUP(Y250,'P1'!$B:$AP,31,FALSE),"")</f>
        <v/>
      </c>
      <c r="Z252" s="239" t="str">
        <f>IFERROR(VLOOKUP(Z250,'P1'!$B:$AP,31,FALSE),"")</f>
        <v/>
      </c>
      <c r="AA252" s="239" t="str">
        <f>IFERROR(VLOOKUP(AA250,'P1'!$B:$AP,31,FALSE),"")</f>
        <v/>
      </c>
      <c r="AB252" s="239" t="str">
        <f>IFERROR(VLOOKUP(AB250,'P1'!$B:$AP,31,FALSE),"")</f>
        <v/>
      </c>
      <c r="AC252" s="239" t="str">
        <f>IFERROR(VLOOKUP(AC250,'P1'!$B:$AP,31,FALSE),"")</f>
        <v/>
      </c>
      <c r="AD252" s="239" t="str">
        <f>IFERROR(VLOOKUP(AD250,'P1'!$B:$AP,31,FALSE),"")</f>
        <v/>
      </c>
      <c r="AE252" s="239" t="str">
        <f>IFERROR(VLOOKUP(AE250,'P1'!$B:$AP,31,FALSE),"")</f>
        <v/>
      </c>
      <c r="AF252" s="239" t="str">
        <f>IFERROR(VLOOKUP(AF250,'P1'!$B:$AP,31,FALSE),"")</f>
        <v/>
      </c>
      <c r="AG252" s="239" t="str">
        <f>IFERROR(VLOOKUP(AG250,'P1'!$B:$AP,31,FALSE),"")</f>
        <v/>
      </c>
      <c r="AH252" s="239" t="str">
        <f>IFERROR(VLOOKUP(AH250,'P1'!$B:$AP,31,FALSE),"")</f>
        <v/>
      </c>
      <c r="AI252" s="239" t="str">
        <f>IFERROR(VLOOKUP(AI250,'P1'!$B:$AP,31,FALSE),"")</f>
        <v/>
      </c>
      <c r="AJ252" s="239" t="str">
        <f>IFERROR(VLOOKUP(AJ250,'P1'!$B:$AP,31,FALSE),"")</f>
        <v/>
      </c>
      <c r="AK252" s="239" t="str">
        <f>IFERROR(VLOOKUP(AK250,'P1'!$B:$AP,31,FALSE),"")</f>
        <v/>
      </c>
      <c r="AL252" s="239" t="str">
        <f>IFERROR(VLOOKUP(AL250,'P1'!$B:$AP,31,FALSE),"")</f>
        <v/>
      </c>
      <c r="AM252" s="239" t="str">
        <f>IFERROR(VLOOKUP(AM250,'P1'!$B:$AP,31,FALSE),"")</f>
        <v/>
      </c>
      <c r="AN252" s="589"/>
      <c r="AO252" s="565"/>
      <c r="AP252" s="594"/>
      <c r="AQ252" s="595"/>
      <c r="AR252" s="565"/>
      <c r="AU252" s="242"/>
      <c r="AV252" s="242"/>
      <c r="AX252" s="242"/>
      <c r="AY252" s="242"/>
    </row>
    <row r="253" spans="1:51" ht="12" customHeight="1">
      <c r="A253" s="566">
        <v>78</v>
      </c>
      <c r="B253" s="569"/>
      <c r="C253" s="572"/>
      <c r="D253" s="575" t="s">
        <v>243</v>
      </c>
      <c r="E253" s="578"/>
      <c r="F253" s="581"/>
      <c r="G253" s="582"/>
      <c r="H253" s="236" t="s">
        <v>368</v>
      </c>
      <c r="I253" s="483"/>
      <c r="J253" s="483"/>
      <c r="K253" s="483"/>
      <c r="L253" s="483"/>
      <c r="M253" s="483"/>
      <c r="N253" s="483"/>
      <c r="O253" s="483"/>
      <c r="P253" s="483"/>
      <c r="Q253" s="483"/>
      <c r="R253" s="483"/>
      <c r="S253" s="483"/>
      <c r="T253" s="483"/>
      <c r="U253" s="483"/>
      <c r="V253" s="483"/>
      <c r="W253" s="483"/>
      <c r="X253" s="483"/>
      <c r="Y253" s="483"/>
      <c r="Z253" s="483"/>
      <c r="AA253" s="483"/>
      <c r="AB253" s="483"/>
      <c r="AC253" s="483"/>
      <c r="AD253" s="483"/>
      <c r="AE253" s="483"/>
      <c r="AF253" s="483"/>
      <c r="AG253" s="483"/>
      <c r="AH253" s="483"/>
      <c r="AI253" s="483"/>
      <c r="AJ253" s="483"/>
      <c r="AK253" s="483"/>
      <c r="AL253" s="483"/>
      <c r="AM253" s="483"/>
      <c r="AN253" s="587">
        <f>+SUM(I254:AM255)</f>
        <v>0</v>
      </c>
      <c r="AO253" s="563">
        <f>IF($AN$4="４週",AN253/4,AN253/(DAY(EOMONTH($I$20,0))/7))</f>
        <v>0</v>
      </c>
      <c r="AP253" s="590"/>
      <c r="AQ253" s="591"/>
      <c r="AR253" s="563" t="str">
        <f>IF(AN242="４週",AU254,AV254)</f>
        <v/>
      </c>
      <c r="AU253" s="237" t="s">
        <v>369</v>
      </c>
      <c r="AV253" s="237" t="s">
        <v>370</v>
      </c>
      <c r="AX253" s="237" t="s">
        <v>371</v>
      </c>
      <c r="AY253" s="237" t="s">
        <v>372</v>
      </c>
    </row>
    <row r="254" spans="1:51" ht="12" customHeight="1">
      <c r="A254" s="567"/>
      <c r="B254" s="570"/>
      <c r="C254" s="573"/>
      <c r="D254" s="576"/>
      <c r="E254" s="579"/>
      <c r="F254" s="583"/>
      <c r="G254" s="584"/>
      <c r="H254" s="238" t="s">
        <v>373</v>
      </c>
      <c r="I254" s="239" t="str">
        <f>IFERROR(VLOOKUP(I253,'P1'!$B:$AP,41,FALSE),"")</f>
        <v/>
      </c>
      <c r="J254" s="239" t="str">
        <f>IFERROR(VLOOKUP(J253,'P1'!$B:$AP,41,FALSE),"")</f>
        <v/>
      </c>
      <c r="K254" s="239" t="str">
        <f>IFERROR(VLOOKUP(K253,'P1'!$B:$AP,41,FALSE),"")</f>
        <v/>
      </c>
      <c r="L254" s="239" t="str">
        <f>IFERROR(VLOOKUP(L253,'P1'!$B:$AP,41,FALSE),"")</f>
        <v/>
      </c>
      <c r="M254" s="239" t="str">
        <f>IFERROR(VLOOKUP(M253,'P1'!$B:$AP,41,FALSE),"")</f>
        <v/>
      </c>
      <c r="N254" s="239" t="str">
        <f>IFERROR(VLOOKUP(N253,'P1'!$B:$AP,41,FALSE),"")</f>
        <v/>
      </c>
      <c r="O254" s="239" t="str">
        <f>IFERROR(VLOOKUP(O253,'P1'!$B:$AP,41,FALSE),"")</f>
        <v/>
      </c>
      <c r="P254" s="239" t="str">
        <f>IFERROR(VLOOKUP(P253,'P1'!$B:$AP,41,FALSE),"")</f>
        <v/>
      </c>
      <c r="Q254" s="239" t="str">
        <f>IFERROR(VLOOKUP(Q253,'P1'!$B:$AP,41,FALSE),"")</f>
        <v/>
      </c>
      <c r="R254" s="239" t="str">
        <f>IFERROR(VLOOKUP(R253,'P1'!$B:$AP,41,FALSE),"")</f>
        <v/>
      </c>
      <c r="S254" s="239" t="str">
        <f>IFERROR(VLOOKUP(S253,'P1'!$B:$AP,41,FALSE),"")</f>
        <v/>
      </c>
      <c r="T254" s="239" t="str">
        <f>IFERROR(VLOOKUP(T253,'P1'!$B:$AP,41,FALSE),"")</f>
        <v/>
      </c>
      <c r="U254" s="239" t="str">
        <f>IFERROR(VLOOKUP(U253,'P1'!$B:$AP,41,FALSE),"")</f>
        <v/>
      </c>
      <c r="V254" s="239" t="str">
        <f>IFERROR(VLOOKUP(V253,'P1'!$B:$AP,41,FALSE),"")</f>
        <v/>
      </c>
      <c r="W254" s="239" t="str">
        <f>IFERROR(VLOOKUP(W253,'P1'!$B:$AP,41,FALSE),"")</f>
        <v/>
      </c>
      <c r="X254" s="239" t="str">
        <f>IFERROR(VLOOKUP(X253,'P1'!$B:$AP,41,FALSE),"")</f>
        <v/>
      </c>
      <c r="Y254" s="239" t="str">
        <f>IFERROR(VLOOKUP(Y253,'P1'!$B:$AP,41,FALSE),"")</f>
        <v/>
      </c>
      <c r="Z254" s="239" t="str">
        <f>IFERROR(VLOOKUP(Z253,'P1'!$B:$AP,41,FALSE),"")</f>
        <v/>
      </c>
      <c r="AA254" s="239" t="str">
        <f>IFERROR(VLOOKUP(AA253,'P1'!$B:$AP,41,FALSE),"")</f>
        <v/>
      </c>
      <c r="AB254" s="239" t="str">
        <f>IFERROR(VLOOKUP(AB253,'P1'!$B:$AP,41,FALSE),"")</f>
        <v/>
      </c>
      <c r="AC254" s="239" t="str">
        <f>IFERROR(VLOOKUP(AC253,'P1'!$B:$AP,41,FALSE),"")</f>
        <v/>
      </c>
      <c r="AD254" s="239" t="str">
        <f>IFERROR(VLOOKUP(AD253,'P1'!$B:$AP,41,FALSE),"")</f>
        <v/>
      </c>
      <c r="AE254" s="239" t="str">
        <f>IFERROR(VLOOKUP(AE253,'P1'!$B:$AP,41,FALSE),"")</f>
        <v/>
      </c>
      <c r="AF254" s="239" t="str">
        <f>IFERROR(VLOOKUP(AF253,'P1'!$B:$AP,41,FALSE),"")</f>
        <v/>
      </c>
      <c r="AG254" s="239" t="str">
        <f>IFERROR(VLOOKUP(AG253,'P1'!$B:$AP,41,FALSE),"")</f>
        <v/>
      </c>
      <c r="AH254" s="239" t="str">
        <f>IFERROR(VLOOKUP(AH253,'P1'!$B:$AP,41,FALSE),"")</f>
        <v/>
      </c>
      <c r="AI254" s="239" t="str">
        <f>IFERROR(VLOOKUP(AI253,'P1'!$B:$AP,41,FALSE),"")</f>
        <v/>
      </c>
      <c r="AJ254" s="239" t="str">
        <f>IFERROR(VLOOKUP(AJ253,'P1'!$B:$AP,41,FALSE),"")</f>
        <v/>
      </c>
      <c r="AK254" s="239" t="str">
        <f>IFERROR(VLOOKUP(AK253,'P1'!$B:$AP,41,FALSE),"")</f>
        <v/>
      </c>
      <c r="AL254" s="239" t="str">
        <f>IFERROR(VLOOKUP(AL253,'P1'!$B:$AP,41,FALSE),"")</f>
        <v/>
      </c>
      <c r="AM254" s="239" t="str">
        <f>IFERROR(VLOOKUP(AM253,'P1'!$B:$AP,41,FALSE),"")</f>
        <v/>
      </c>
      <c r="AN254" s="588"/>
      <c r="AO254" s="564"/>
      <c r="AP254" s="592"/>
      <c r="AQ254" s="593"/>
      <c r="AR254" s="564"/>
      <c r="AU254" s="240" t="str">
        <f>IFERROR(IF($D253="□",ROUNDDOWN($AO253/$AK$7,1),ROUNDDOWN($AO253/$AK$9,1)),"")</f>
        <v/>
      </c>
      <c r="AV254" s="240" t="str">
        <f>IFERROR(IF($D253="□",ROUNDDOWN($AN253/$AO$7,1),ROUNDDOWN($AN253/$AO$9,1)),"")</f>
        <v/>
      </c>
      <c r="AX254" s="240" t="str">
        <f>IFERROR(IF($D253="□",(VLOOKUP(F253,'[8]ますた君 '!$C:$E,3,FALSE)/($AK$7*4)),(VLOOKUP(F253,'[8]ますた君 '!$C:$E,3,FALSE)/($AK$9*4))),"")</f>
        <v/>
      </c>
      <c r="AY254" s="240" t="str">
        <f>IFERROR(IF($D253="□",(VLOOKUP(F253,'[8]ますた君 '!$C:$E,3,FALSE)/$AO$7),(VLOOKUP(F253,'[8]ますた君 '!$C:$E,3,FALSE)/$AO$9)),"")</f>
        <v/>
      </c>
    </row>
    <row r="255" spans="1:51" ht="12" customHeight="1">
      <c r="A255" s="568"/>
      <c r="B255" s="571"/>
      <c r="C255" s="574"/>
      <c r="D255" s="577"/>
      <c r="E255" s="580"/>
      <c r="F255" s="585"/>
      <c r="G255" s="586"/>
      <c r="H255" s="241" t="s">
        <v>374</v>
      </c>
      <c r="I255" s="239" t="str">
        <f>IFERROR(VLOOKUP(I253,'P1'!$B:$AP,31,FALSE),"")</f>
        <v/>
      </c>
      <c r="J255" s="239" t="str">
        <f>IFERROR(VLOOKUP(J253,'P1'!$B:$AP,31,FALSE),"")</f>
        <v/>
      </c>
      <c r="K255" s="239" t="str">
        <f>IFERROR(VLOOKUP(K253,'P1'!$B:$AP,31,FALSE),"")</f>
        <v/>
      </c>
      <c r="L255" s="239" t="str">
        <f>IFERROR(VLOOKUP(L253,'P1'!$B:$AP,31,FALSE),"")</f>
        <v/>
      </c>
      <c r="M255" s="239" t="str">
        <f>IFERROR(VLOOKUP(M253,'P1'!$B:$AP,31,FALSE),"")</f>
        <v/>
      </c>
      <c r="N255" s="239" t="str">
        <f>IFERROR(VLOOKUP(N253,'P1'!$B:$AP,31,FALSE),"")</f>
        <v/>
      </c>
      <c r="O255" s="239" t="str">
        <f>IFERROR(VLOOKUP(O253,'P1'!$B:$AP,31,FALSE),"")</f>
        <v/>
      </c>
      <c r="P255" s="239" t="str">
        <f>IFERROR(VLOOKUP(P253,'P1'!$B:$AP,31,FALSE),"")</f>
        <v/>
      </c>
      <c r="Q255" s="239" t="str">
        <f>IFERROR(VLOOKUP(Q253,'P1'!$B:$AP,31,FALSE),"")</f>
        <v/>
      </c>
      <c r="R255" s="239" t="str">
        <f>IFERROR(VLOOKUP(R253,'P1'!$B:$AP,31,FALSE),"")</f>
        <v/>
      </c>
      <c r="S255" s="239" t="str">
        <f>IFERROR(VLOOKUP(S253,'P1'!$B:$AP,31,FALSE),"")</f>
        <v/>
      </c>
      <c r="T255" s="239" t="str">
        <f>IFERROR(VLOOKUP(T253,'P1'!$B:$AP,31,FALSE),"")</f>
        <v/>
      </c>
      <c r="U255" s="239" t="str">
        <f>IFERROR(VLOOKUP(U253,'P1'!$B:$AP,31,FALSE),"")</f>
        <v/>
      </c>
      <c r="V255" s="239" t="str">
        <f>IFERROR(VLOOKUP(V253,'P1'!$B:$AP,31,FALSE),"")</f>
        <v/>
      </c>
      <c r="W255" s="239" t="str">
        <f>IFERROR(VLOOKUP(W253,'P1'!$B:$AP,31,FALSE),"")</f>
        <v/>
      </c>
      <c r="X255" s="239" t="str">
        <f>IFERROR(VLOOKUP(X253,'P1'!$B:$AP,31,FALSE),"")</f>
        <v/>
      </c>
      <c r="Y255" s="239" t="str">
        <f>IFERROR(VLOOKUP(Y253,'P1'!$B:$AP,31,FALSE),"")</f>
        <v/>
      </c>
      <c r="Z255" s="239" t="str">
        <f>IFERROR(VLOOKUP(Z253,'P1'!$B:$AP,31,FALSE),"")</f>
        <v/>
      </c>
      <c r="AA255" s="239" t="str">
        <f>IFERROR(VLOOKUP(AA253,'P1'!$B:$AP,31,FALSE),"")</f>
        <v/>
      </c>
      <c r="AB255" s="239" t="str">
        <f>IFERROR(VLOOKUP(AB253,'P1'!$B:$AP,31,FALSE),"")</f>
        <v/>
      </c>
      <c r="AC255" s="239" t="str">
        <f>IFERROR(VLOOKUP(AC253,'P1'!$B:$AP,31,FALSE),"")</f>
        <v/>
      </c>
      <c r="AD255" s="239" t="str">
        <f>IFERROR(VLOOKUP(AD253,'P1'!$B:$AP,31,FALSE),"")</f>
        <v/>
      </c>
      <c r="AE255" s="239" t="str">
        <f>IFERROR(VLOOKUP(AE253,'P1'!$B:$AP,31,FALSE),"")</f>
        <v/>
      </c>
      <c r="AF255" s="239" t="str">
        <f>IFERROR(VLOOKUP(AF253,'P1'!$B:$AP,31,FALSE),"")</f>
        <v/>
      </c>
      <c r="AG255" s="239" t="str">
        <f>IFERROR(VLOOKUP(AG253,'P1'!$B:$AP,31,FALSE),"")</f>
        <v/>
      </c>
      <c r="AH255" s="239" t="str">
        <f>IFERROR(VLOOKUP(AH253,'P1'!$B:$AP,31,FALSE),"")</f>
        <v/>
      </c>
      <c r="AI255" s="239" t="str">
        <f>IFERROR(VLOOKUP(AI253,'P1'!$B:$AP,31,FALSE),"")</f>
        <v/>
      </c>
      <c r="AJ255" s="239" t="str">
        <f>IFERROR(VLOOKUP(AJ253,'P1'!$B:$AP,31,FALSE),"")</f>
        <v/>
      </c>
      <c r="AK255" s="239" t="str">
        <f>IFERROR(VLOOKUP(AK253,'P1'!$B:$AP,31,FALSE),"")</f>
        <v/>
      </c>
      <c r="AL255" s="239" t="str">
        <f>IFERROR(VLOOKUP(AL253,'P1'!$B:$AP,31,FALSE),"")</f>
        <v/>
      </c>
      <c r="AM255" s="239" t="str">
        <f>IFERROR(VLOOKUP(AM253,'P1'!$B:$AP,31,FALSE),"")</f>
        <v/>
      </c>
      <c r="AN255" s="589"/>
      <c r="AO255" s="565"/>
      <c r="AP255" s="594"/>
      <c r="AQ255" s="595"/>
      <c r="AR255" s="565"/>
      <c r="AU255" s="242"/>
      <c r="AV255" s="242"/>
      <c r="AX255" s="242"/>
      <c r="AY255" s="242"/>
    </row>
    <row r="256" spans="1:51" ht="12" customHeight="1">
      <c r="A256" s="566">
        <v>79</v>
      </c>
      <c r="B256" s="569"/>
      <c r="C256" s="572"/>
      <c r="D256" s="575" t="s">
        <v>243</v>
      </c>
      <c r="E256" s="578"/>
      <c r="F256" s="581"/>
      <c r="G256" s="582"/>
      <c r="H256" s="236" t="s">
        <v>368</v>
      </c>
      <c r="I256" s="483"/>
      <c r="J256" s="483"/>
      <c r="K256" s="483"/>
      <c r="L256" s="483"/>
      <c r="M256" s="483"/>
      <c r="N256" s="483"/>
      <c r="O256" s="483"/>
      <c r="P256" s="483"/>
      <c r="Q256" s="483"/>
      <c r="R256" s="483"/>
      <c r="S256" s="483"/>
      <c r="T256" s="483"/>
      <c r="U256" s="483"/>
      <c r="V256" s="483"/>
      <c r="W256" s="483"/>
      <c r="X256" s="483"/>
      <c r="Y256" s="483"/>
      <c r="Z256" s="483"/>
      <c r="AA256" s="483"/>
      <c r="AB256" s="483"/>
      <c r="AC256" s="483"/>
      <c r="AD256" s="483"/>
      <c r="AE256" s="483"/>
      <c r="AF256" s="483"/>
      <c r="AG256" s="483"/>
      <c r="AH256" s="483"/>
      <c r="AI256" s="483"/>
      <c r="AJ256" s="483"/>
      <c r="AK256" s="483"/>
      <c r="AL256" s="483"/>
      <c r="AM256" s="483"/>
      <c r="AN256" s="587">
        <f>+SUM(I257:AM258)</f>
        <v>0</v>
      </c>
      <c r="AO256" s="563">
        <f>IF($AN$4="４週",AN256/4,AN256/(DAY(EOMONTH($I$20,0))/7))</f>
        <v>0</v>
      </c>
      <c r="AP256" s="590"/>
      <c r="AQ256" s="591"/>
      <c r="AR256" s="563" t="str">
        <f>IF(AN245="４週",AU257,AV257)</f>
        <v/>
      </c>
      <c r="AU256" s="237" t="s">
        <v>369</v>
      </c>
      <c r="AV256" s="237" t="s">
        <v>370</v>
      </c>
      <c r="AX256" s="237" t="s">
        <v>371</v>
      </c>
      <c r="AY256" s="237" t="s">
        <v>372</v>
      </c>
    </row>
    <row r="257" spans="1:51" ht="12" customHeight="1">
      <c r="A257" s="567"/>
      <c r="B257" s="570"/>
      <c r="C257" s="573"/>
      <c r="D257" s="576"/>
      <c r="E257" s="579"/>
      <c r="F257" s="583"/>
      <c r="G257" s="584"/>
      <c r="H257" s="238" t="s">
        <v>373</v>
      </c>
      <c r="I257" s="239" t="str">
        <f>IFERROR(VLOOKUP(I256,'P1'!$B:$AP,41,FALSE),"")</f>
        <v/>
      </c>
      <c r="J257" s="239" t="str">
        <f>IFERROR(VLOOKUP(J256,'P1'!$B:$AP,41,FALSE),"")</f>
        <v/>
      </c>
      <c r="K257" s="239" t="str">
        <f>IFERROR(VLOOKUP(K256,'P1'!$B:$AP,41,FALSE),"")</f>
        <v/>
      </c>
      <c r="L257" s="239" t="str">
        <f>IFERROR(VLOOKUP(L256,'P1'!$B:$AP,41,FALSE),"")</f>
        <v/>
      </c>
      <c r="M257" s="239" t="str">
        <f>IFERROR(VLOOKUP(M256,'P1'!$B:$AP,41,FALSE),"")</f>
        <v/>
      </c>
      <c r="N257" s="239" t="str">
        <f>IFERROR(VLOOKUP(N256,'P1'!$B:$AP,41,FALSE),"")</f>
        <v/>
      </c>
      <c r="O257" s="239" t="str">
        <f>IFERROR(VLOOKUP(O256,'P1'!$B:$AP,41,FALSE),"")</f>
        <v/>
      </c>
      <c r="P257" s="239" t="str">
        <f>IFERROR(VLOOKUP(P256,'P1'!$B:$AP,41,FALSE),"")</f>
        <v/>
      </c>
      <c r="Q257" s="239" t="str">
        <f>IFERROR(VLOOKUP(Q256,'P1'!$B:$AP,41,FALSE),"")</f>
        <v/>
      </c>
      <c r="R257" s="239" t="str">
        <f>IFERROR(VLOOKUP(R256,'P1'!$B:$AP,41,FALSE),"")</f>
        <v/>
      </c>
      <c r="S257" s="239" t="str">
        <f>IFERROR(VLOOKUP(S256,'P1'!$B:$AP,41,FALSE),"")</f>
        <v/>
      </c>
      <c r="T257" s="239" t="str">
        <f>IFERROR(VLOOKUP(T256,'P1'!$B:$AP,41,FALSE),"")</f>
        <v/>
      </c>
      <c r="U257" s="239" t="str">
        <f>IFERROR(VLOOKUP(U256,'P1'!$B:$AP,41,FALSE),"")</f>
        <v/>
      </c>
      <c r="V257" s="239" t="str">
        <f>IFERROR(VLOOKUP(V256,'P1'!$B:$AP,41,FALSE),"")</f>
        <v/>
      </c>
      <c r="W257" s="239" t="str">
        <f>IFERROR(VLOOKUP(W256,'P1'!$B:$AP,41,FALSE),"")</f>
        <v/>
      </c>
      <c r="X257" s="239" t="str">
        <f>IFERROR(VLOOKUP(X256,'P1'!$B:$AP,41,FALSE),"")</f>
        <v/>
      </c>
      <c r="Y257" s="239" t="str">
        <f>IFERROR(VLOOKUP(Y256,'P1'!$B:$AP,41,FALSE),"")</f>
        <v/>
      </c>
      <c r="Z257" s="239" t="str">
        <f>IFERROR(VLOOKUP(Z256,'P1'!$B:$AP,41,FALSE),"")</f>
        <v/>
      </c>
      <c r="AA257" s="239" t="str">
        <f>IFERROR(VLOOKUP(AA256,'P1'!$B:$AP,41,FALSE),"")</f>
        <v/>
      </c>
      <c r="AB257" s="239" t="str">
        <f>IFERROR(VLOOKUP(AB256,'P1'!$B:$AP,41,FALSE),"")</f>
        <v/>
      </c>
      <c r="AC257" s="239" t="str">
        <f>IFERROR(VLOOKUP(AC256,'P1'!$B:$AP,41,FALSE),"")</f>
        <v/>
      </c>
      <c r="AD257" s="239" t="str">
        <f>IFERROR(VLOOKUP(AD256,'P1'!$B:$AP,41,FALSE),"")</f>
        <v/>
      </c>
      <c r="AE257" s="239" t="str">
        <f>IFERROR(VLOOKUP(AE256,'P1'!$B:$AP,41,FALSE),"")</f>
        <v/>
      </c>
      <c r="AF257" s="239" t="str">
        <f>IFERROR(VLOOKUP(AF256,'P1'!$B:$AP,41,FALSE),"")</f>
        <v/>
      </c>
      <c r="AG257" s="239" t="str">
        <f>IFERROR(VLOOKUP(AG256,'P1'!$B:$AP,41,FALSE),"")</f>
        <v/>
      </c>
      <c r="AH257" s="239" t="str">
        <f>IFERROR(VLOOKUP(AH256,'P1'!$B:$AP,41,FALSE),"")</f>
        <v/>
      </c>
      <c r="AI257" s="239" t="str">
        <f>IFERROR(VLOOKUP(AI256,'P1'!$B:$AP,41,FALSE),"")</f>
        <v/>
      </c>
      <c r="AJ257" s="239" t="str">
        <f>IFERROR(VLOOKUP(AJ256,'P1'!$B:$AP,41,FALSE),"")</f>
        <v/>
      </c>
      <c r="AK257" s="239" t="str">
        <f>IFERROR(VLOOKUP(AK256,'P1'!$B:$AP,41,FALSE),"")</f>
        <v/>
      </c>
      <c r="AL257" s="239" t="str">
        <f>IFERROR(VLOOKUP(AL256,'P1'!$B:$AP,41,FALSE),"")</f>
        <v/>
      </c>
      <c r="AM257" s="239" t="str">
        <f>IFERROR(VLOOKUP(AM256,'P1'!$B:$AP,41,FALSE),"")</f>
        <v/>
      </c>
      <c r="AN257" s="588"/>
      <c r="AO257" s="564"/>
      <c r="AP257" s="592"/>
      <c r="AQ257" s="593"/>
      <c r="AR257" s="564"/>
      <c r="AU257" s="240" t="str">
        <f>IFERROR(IF($D256="□",ROUNDDOWN($AO256/$AK$7,1),ROUNDDOWN($AO256/$AK$9,1)),"")</f>
        <v/>
      </c>
      <c r="AV257" s="240" t="str">
        <f>IFERROR(IF($D256="□",ROUNDDOWN($AN256/$AO$7,1),ROUNDDOWN($AN256/$AO$9,1)),"")</f>
        <v/>
      </c>
      <c r="AX257" s="240" t="str">
        <f>IFERROR(IF($D256="□",(VLOOKUP(F256,'[8]ますた君 '!$C:$E,3,FALSE)/($AK$7*4)),(VLOOKUP(F256,'[8]ますた君 '!$C:$E,3,FALSE)/($AK$9*4))),"")</f>
        <v/>
      </c>
      <c r="AY257" s="240" t="str">
        <f>IFERROR(IF($D256="□",(VLOOKUP(F256,'[8]ますた君 '!$C:$E,3,FALSE)/$AO$7),(VLOOKUP(F256,'[8]ますた君 '!$C:$E,3,FALSE)/$AO$9)),"")</f>
        <v/>
      </c>
    </row>
    <row r="258" spans="1:51" ht="12" customHeight="1">
      <c r="A258" s="568"/>
      <c r="B258" s="571"/>
      <c r="C258" s="574"/>
      <c r="D258" s="577"/>
      <c r="E258" s="580"/>
      <c r="F258" s="585"/>
      <c r="G258" s="586"/>
      <c r="H258" s="241" t="s">
        <v>374</v>
      </c>
      <c r="I258" s="239" t="str">
        <f>IFERROR(VLOOKUP(I256,'P1'!$B:$AP,31,FALSE),"")</f>
        <v/>
      </c>
      <c r="J258" s="239" t="str">
        <f>IFERROR(VLOOKUP(J256,'P1'!$B:$AP,31,FALSE),"")</f>
        <v/>
      </c>
      <c r="K258" s="239" t="str">
        <f>IFERROR(VLOOKUP(K256,'P1'!$B:$AP,31,FALSE),"")</f>
        <v/>
      </c>
      <c r="L258" s="239" t="str">
        <f>IFERROR(VLOOKUP(L256,'P1'!$B:$AP,31,FALSE),"")</f>
        <v/>
      </c>
      <c r="M258" s="239" t="str">
        <f>IFERROR(VLOOKUP(M256,'P1'!$B:$AP,31,FALSE),"")</f>
        <v/>
      </c>
      <c r="N258" s="239" t="str">
        <f>IFERROR(VLOOKUP(N256,'P1'!$B:$AP,31,FALSE),"")</f>
        <v/>
      </c>
      <c r="O258" s="239" t="str">
        <f>IFERROR(VLOOKUP(O256,'P1'!$B:$AP,31,FALSE),"")</f>
        <v/>
      </c>
      <c r="P258" s="239" t="str">
        <f>IFERROR(VLOOKUP(P256,'P1'!$B:$AP,31,FALSE),"")</f>
        <v/>
      </c>
      <c r="Q258" s="239" t="str">
        <f>IFERROR(VLOOKUP(Q256,'P1'!$B:$AP,31,FALSE),"")</f>
        <v/>
      </c>
      <c r="R258" s="239" t="str">
        <f>IFERROR(VLOOKUP(R256,'P1'!$B:$AP,31,FALSE),"")</f>
        <v/>
      </c>
      <c r="S258" s="239" t="str">
        <f>IFERROR(VLOOKUP(S256,'P1'!$B:$AP,31,FALSE),"")</f>
        <v/>
      </c>
      <c r="T258" s="239" t="str">
        <f>IFERROR(VLOOKUP(T256,'P1'!$B:$AP,31,FALSE),"")</f>
        <v/>
      </c>
      <c r="U258" s="239" t="str">
        <f>IFERROR(VLOOKUP(U256,'P1'!$B:$AP,31,FALSE),"")</f>
        <v/>
      </c>
      <c r="V258" s="239" t="str">
        <f>IFERROR(VLOOKUP(V256,'P1'!$B:$AP,31,FALSE),"")</f>
        <v/>
      </c>
      <c r="W258" s="239" t="str">
        <f>IFERROR(VLOOKUP(W256,'P1'!$B:$AP,31,FALSE),"")</f>
        <v/>
      </c>
      <c r="X258" s="239" t="str">
        <f>IFERROR(VLOOKUP(X256,'P1'!$B:$AP,31,FALSE),"")</f>
        <v/>
      </c>
      <c r="Y258" s="239" t="str">
        <f>IFERROR(VLOOKUP(Y256,'P1'!$B:$AP,31,FALSE),"")</f>
        <v/>
      </c>
      <c r="Z258" s="239" t="str">
        <f>IFERROR(VLOOKUP(Z256,'P1'!$B:$AP,31,FALSE),"")</f>
        <v/>
      </c>
      <c r="AA258" s="239" t="str">
        <f>IFERROR(VLOOKUP(AA256,'P1'!$B:$AP,31,FALSE),"")</f>
        <v/>
      </c>
      <c r="AB258" s="239" t="str">
        <f>IFERROR(VLOOKUP(AB256,'P1'!$B:$AP,31,FALSE),"")</f>
        <v/>
      </c>
      <c r="AC258" s="239" t="str">
        <f>IFERROR(VLOOKUP(AC256,'P1'!$B:$AP,31,FALSE),"")</f>
        <v/>
      </c>
      <c r="AD258" s="239" t="str">
        <f>IFERROR(VLOOKUP(AD256,'P1'!$B:$AP,31,FALSE),"")</f>
        <v/>
      </c>
      <c r="AE258" s="239" t="str">
        <f>IFERROR(VLOOKUP(AE256,'P1'!$B:$AP,31,FALSE),"")</f>
        <v/>
      </c>
      <c r="AF258" s="239" t="str">
        <f>IFERROR(VLOOKUP(AF256,'P1'!$B:$AP,31,FALSE),"")</f>
        <v/>
      </c>
      <c r="AG258" s="239" t="str">
        <f>IFERROR(VLOOKUP(AG256,'P1'!$B:$AP,31,FALSE),"")</f>
        <v/>
      </c>
      <c r="AH258" s="239" t="str">
        <f>IFERROR(VLOOKUP(AH256,'P1'!$B:$AP,31,FALSE),"")</f>
        <v/>
      </c>
      <c r="AI258" s="239" t="str">
        <f>IFERROR(VLOOKUP(AI256,'P1'!$B:$AP,31,FALSE),"")</f>
        <v/>
      </c>
      <c r="AJ258" s="239" t="str">
        <f>IFERROR(VLOOKUP(AJ256,'P1'!$B:$AP,31,FALSE),"")</f>
        <v/>
      </c>
      <c r="AK258" s="239" t="str">
        <f>IFERROR(VLOOKUP(AK256,'P1'!$B:$AP,31,FALSE),"")</f>
        <v/>
      </c>
      <c r="AL258" s="239" t="str">
        <f>IFERROR(VLOOKUP(AL256,'P1'!$B:$AP,31,FALSE),"")</f>
        <v/>
      </c>
      <c r="AM258" s="239" t="str">
        <f>IFERROR(VLOOKUP(AM256,'P1'!$B:$AP,31,FALSE),"")</f>
        <v/>
      </c>
      <c r="AN258" s="589"/>
      <c r="AO258" s="565"/>
      <c r="AP258" s="594"/>
      <c r="AQ258" s="595"/>
      <c r="AR258" s="565"/>
      <c r="AU258" s="242"/>
      <c r="AV258" s="242"/>
      <c r="AX258" s="242"/>
      <c r="AY258" s="242"/>
    </row>
    <row r="259" spans="1:51" ht="12" customHeight="1">
      <c r="A259" s="566">
        <v>80</v>
      </c>
      <c r="B259" s="569"/>
      <c r="C259" s="572"/>
      <c r="D259" s="575" t="s">
        <v>243</v>
      </c>
      <c r="E259" s="578"/>
      <c r="F259" s="581"/>
      <c r="G259" s="582"/>
      <c r="H259" s="236" t="s">
        <v>368</v>
      </c>
      <c r="I259" s="483"/>
      <c r="J259" s="483"/>
      <c r="K259" s="483"/>
      <c r="L259" s="483"/>
      <c r="M259" s="483"/>
      <c r="N259" s="483"/>
      <c r="O259" s="483"/>
      <c r="P259" s="483"/>
      <c r="Q259" s="483"/>
      <c r="R259" s="483"/>
      <c r="S259" s="483"/>
      <c r="T259" s="483"/>
      <c r="U259" s="483"/>
      <c r="V259" s="483"/>
      <c r="W259" s="483"/>
      <c r="X259" s="483"/>
      <c r="Y259" s="483"/>
      <c r="Z259" s="483"/>
      <c r="AA259" s="483"/>
      <c r="AB259" s="483"/>
      <c r="AC259" s="483"/>
      <c r="AD259" s="483"/>
      <c r="AE259" s="483"/>
      <c r="AF259" s="483"/>
      <c r="AG259" s="483"/>
      <c r="AH259" s="483"/>
      <c r="AI259" s="483"/>
      <c r="AJ259" s="483"/>
      <c r="AK259" s="483"/>
      <c r="AL259" s="483"/>
      <c r="AM259" s="483"/>
      <c r="AN259" s="587">
        <f>+SUM(I260:AM261)</f>
        <v>0</v>
      </c>
      <c r="AO259" s="563">
        <f>IF($AN$4="４週",AN259/4,AN259/(DAY(EOMONTH($I$20,0))/7))</f>
        <v>0</v>
      </c>
      <c r="AP259" s="590"/>
      <c r="AQ259" s="591"/>
      <c r="AR259" s="563" t="str">
        <f>IF(AN248="４週",AU260,AV260)</f>
        <v/>
      </c>
      <c r="AU259" s="237" t="s">
        <v>369</v>
      </c>
      <c r="AV259" s="237" t="s">
        <v>370</v>
      </c>
      <c r="AX259" s="237" t="s">
        <v>371</v>
      </c>
      <c r="AY259" s="237" t="s">
        <v>372</v>
      </c>
    </row>
    <row r="260" spans="1:51" ht="12" customHeight="1">
      <c r="A260" s="567"/>
      <c r="B260" s="570"/>
      <c r="C260" s="573"/>
      <c r="D260" s="576"/>
      <c r="E260" s="579"/>
      <c r="F260" s="583"/>
      <c r="G260" s="584"/>
      <c r="H260" s="238" t="s">
        <v>373</v>
      </c>
      <c r="I260" s="239" t="str">
        <f>IFERROR(VLOOKUP(I259,'P1'!$B:$AP,41,FALSE),"")</f>
        <v/>
      </c>
      <c r="J260" s="239" t="str">
        <f>IFERROR(VLOOKUP(J259,'P1'!$B:$AP,41,FALSE),"")</f>
        <v/>
      </c>
      <c r="K260" s="239" t="str">
        <f>IFERROR(VLOOKUP(K259,'P1'!$B:$AP,41,FALSE),"")</f>
        <v/>
      </c>
      <c r="L260" s="239" t="str">
        <f>IFERROR(VLOOKUP(L259,'P1'!$B:$AP,41,FALSE),"")</f>
        <v/>
      </c>
      <c r="M260" s="239" t="str">
        <f>IFERROR(VLOOKUP(M259,'P1'!$B:$AP,41,FALSE),"")</f>
        <v/>
      </c>
      <c r="N260" s="239" t="str">
        <f>IFERROR(VLOOKUP(N259,'P1'!$B:$AP,41,FALSE),"")</f>
        <v/>
      </c>
      <c r="O260" s="239" t="str">
        <f>IFERROR(VLOOKUP(O259,'P1'!$B:$AP,41,FALSE),"")</f>
        <v/>
      </c>
      <c r="P260" s="239" t="str">
        <f>IFERROR(VLOOKUP(P259,'P1'!$B:$AP,41,FALSE),"")</f>
        <v/>
      </c>
      <c r="Q260" s="239" t="str">
        <f>IFERROR(VLOOKUP(Q259,'P1'!$B:$AP,41,FALSE),"")</f>
        <v/>
      </c>
      <c r="R260" s="239" t="str">
        <f>IFERROR(VLOOKUP(R259,'P1'!$B:$AP,41,FALSE),"")</f>
        <v/>
      </c>
      <c r="S260" s="239" t="str">
        <f>IFERROR(VLOOKUP(S259,'P1'!$B:$AP,41,FALSE),"")</f>
        <v/>
      </c>
      <c r="T260" s="239" t="str">
        <f>IFERROR(VLOOKUP(T259,'P1'!$B:$AP,41,FALSE),"")</f>
        <v/>
      </c>
      <c r="U260" s="239" t="str">
        <f>IFERROR(VLOOKUP(U259,'P1'!$B:$AP,41,FALSE),"")</f>
        <v/>
      </c>
      <c r="V260" s="239" t="str">
        <f>IFERROR(VLOOKUP(V259,'P1'!$B:$AP,41,FALSE),"")</f>
        <v/>
      </c>
      <c r="W260" s="239" t="str">
        <f>IFERROR(VLOOKUP(W259,'P1'!$B:$AP,41,FALSE),"")</f>
        <v/>
      </c>
      <c r="X260" s="239" t="str">
        <f>IFERROR(VLOOKUP(X259,'P1'!$B:$AP,41,FALSE),"")</f>
        <v/>
      </c>
      <c r="Y260" s="239" t="str">
        <f>IFERROR(VLOOKUP(Y259,'P1'!$B:$AP,41,FALSE),"")</f>
        <v/>
      </c>
      <c r="Z260" s="239" t="str">
        <f>IFERROR(VLOOKUP(Z259,'P1'!$B:$AP,41,FALSE),"")</f>
        <v/>
      </c>
      <c r="AA260" s="239" t="str">
        <f>IFERROR(VLOOKUP(AA259,'P1'!$B:$AP,41,FALSE),"")</f>
        <v/>
      </c>
      <c r="AB260" s="239" t="str">
        <f>IFERROR(VLOOKUP(AB259,'P1'!$B:$AP,41,FALSE),"")</f>
        <v/>
      </c>
      <c r="AC260" s="239" t="str">
        <f>IFERROR(VLOOKUP(AC259,'P1'!$B:$AP,41,FALSE),"")</f>
        <v/>
      </c>
      <c r="AD260" s="239" t="str">
        <f>IFERROR(VLOOKUP(AD259,'P1'!$B:$AP,41,FALSE),"")</f>
        <v/>
      </c>
      <c r="AE260" s="239" t="str">
        <f>IFERROR(VLOOKUP(AE259,'P1'!$B:$AP,41,FALSE),"")</f>
        <v/>
      </c>
      <c r="AF260" s="239" t="str">
        <f>IFERROR(VLOOKUP(AF259,'P1'!$B:$AP,41,FALSE),"")</f>
        <v/>
      </c>
      <c r="AG260" s="239" t="str">
        <f>IFERROR(VLOOKUP(AG259,'P1'!$B:$AP,41,FALSE),"")</f>
        <v/>
      </c>
      <c r="AH260" s="239" t="str">
        <f>IFERROR(VLOOKUP(AH259,'P1'!$B:$AP,41,FALSE),"")</f>
        <v/>
      </c>
      <c r="AI260" s="239" t="str">
        <f>IFERROR(VLOOKUP(AI259,'P1'!$B:$AP,41,FALSE),"")</f>
        <v/>
      </c>
      <c r="AJ260" s="239" t="str">
        <f>IFERROR(VLOOKUP(AJ259,'P1'!$B:$AP,41,FALSE),"")</f>
        <v/>
      </c>
      <c r="AK260" s="239" t="str">
        <f>IFERROR(VLOOKUP(AK259,'P1'!$B:$AP,41,FALSE),"")</f>
        <v/>
      </c>
      <c r="AL260" s="239" t="str">
        <f>IFERROR(VLOOKUP(AL259,'P1'!$B:$AP,41,FALSE),"")</f>
        <v/>
      </c>
      <c r="AM260" s="239" t="str">
        <f>IFERROR(VLOOKUP(AM259,'P1'!$B:$AP,41,FALSE),"")</f>
        <v/>
      </c>
      <c r="AN260" s="588"/>
      <c r="AO260" s="564"/>
      <c r="AP260" s="592"/>
      <c r="AQ260" s="593"/>
      <c r="AR260" s="564"/>
      <c r="AU260" s="240" t="str">
        <f>IFERROR(IF($D259="□",ROUNDDOWN($AO259/$AK$7,1),ROUNDDOWN($AO259/$AK$9,1)),"")</f>
        <v/>
      </c>
      <c r="AV260" s="240" t="str">
        <f>IFERROR(IF($D259="□",ROUNDDOWN($AN259/$AO$7,1),ROUNDDOWN($AN259/$AO$9,1)),"")</f>
        <v/>
      </c>
      <c r="AX260" s="240" t="str">
        <f>IFERROR(IF($D259="□",(VLOOKUP(F259,'[8]ますた君 '!$C:$E,3,FALSE)/($AK$7*4)),(VLOOKUP(F259,'[8]ますた君 '!$C:$E,3,FALSE)/($AK$9*4))),"")</f>
        <v/>
      </c>
      <c r="AY260" s="240" t="str">
        <f>IFERROR(IF($D259="□",(VLOOKUP(F259,'[8]ますた君 '!$C:$E,3,FALSE)/$AO$7),(VLOOKUP(F259,'[8]ますた君 '!$C:$E,3,FALSE)/$AO$9)),"")</f>
        <v/>
      </c>
    </row>
    <row r="261" spans="1:51" ht="12" customHeight="1">
      <c r="A261" s="568"/>
      <c r="B261" s="571"/>
      <c r="C261" s="574"/>
      <c r="D261" s="577"/>
      <c r="E261" s="580"/>
      <c r="F261" s="585"/>
      <c r="G261" s="586"/>
      <c r="H261" s="241" t="s">
        <v>374</v>
      </c>
      <c r="I261" s="239" t="str">
        <f>IFERROR(VLOOKUP(I259,'P1'!$B:$AP,31,FALSE),"")</f>
        <v/>
      </c>
      <c r="J261" s="239" t="str">
        <f>IFERROR(VLOOKUP(J259,'P1'!$B:$AP,31,FALSE),"")</f>
        <v/>
      </c>
      <c r="K261" s="239" t="str">
        <f>IFERROR(VLOOKUP(K259,'P1'!$B:$AP,31,FALSE),"")</f>
        <v/>
      </c>
      <c r="L261" s="239" t="str">
        <f>IFERROR(VLOOKUP(L259,'P1'!$B:$AP,31,FALSE),"")</f>
        <v/>
      </c>
      <c r="M261" s="239" t="str">
        <f>IFERROR(VLOOKUP(M259,'P1'!$B:$AP,31,FALSE),"")</f>
        <v/>
      </c>
      <c r="N261" s="239" t="str">
        <f>IFERROR(VLOOKUP(N259,'P1'!$B:$AP,31,FALSE),"")</f>
        <v/>
      </c>
      <c r="O261" s="239" t="str">
        <f>IFERROR(VLOOKUP(O259,'P1'!$B:$AP,31,FALSE),"")</f>
        <v/>
      </c>
      <c r="P261" s="239" t="str">
        <f>IFERROR(VLOOKUP(P259,'P1'!$B:$AP,31,FALSE),"")</f>
        <v/>
      </c>
      <c r="Q261" s="239" t="str">
        <f>IFERROR(VLOOKUP(Q259,'P1'!$B:$AP,31,FALSE),"")</f>
        <v/>
      </c>
      <c r="R261" s="239" t="str">
        <f>IFERROR(VLOOKUP(R259,'P1'!$B:$AP,31,FALSE),"")</f>
        <v/>
      </c>
      <c r="S261" s="239" t="str">
        <f>IFERROR(VLOOKUP(S259,'P1'!$B:$AP,31,FALSE),"")</f>
        <v/>
      </c>
      <c r="T261" s="239" t="str">
        <f>IFERROR(VLOOKUP(T259,'P1'!$B:$AP,31,FALSE),"")</f>
        <v/>
      </c>
      <c r="U261" s="239" t="str">
        <f>IFERROR(VLOOKUP(U259,'P1'!$B:$AP,31,FALSE),"")</f>
        <v/>
      </c>
      <c r="V261" s="239" t="str">
        <f>IFERROR(VLOOKUP(V259,'P1'!$B:$AP,31,FALSE),"")</f>
        <v/>
      </c>
      <c r="W261" s="239" t="str">
        <f>IFERROR(VLOOKUP(W259,'P1'!$B:$AP,31,FALSE),"")</f>
        <v/>
      </c>
      <c r="X261" s="239" t="str">
        <f>IFERROR(VLOOKUP(X259,'P1'!$B:$AP,31,FALSE),"")</f>
        <v/>
      </c>
      <c r="Y261" s="239" t="str">
        <f>IFERROR(VLOOKUP(Y259,'P1'!$B:$AP,31,FALSE),"")</f>
        <v/>
      </c>
      <c r="Z261" s="239" t="str">
        <f>IFERROR(VLOOKUP(Z259,'P1'!$B:$AP,31,FALSE),"")</f>
        <v/>
      </c>
      <c r="AA261" s="239" t="str">
        <f>IFERROR(VLOOKUP(AA259,'P1'!$B:$AP,31,FALSE),"")</f>
        <v/>
      </c>
      <c r="AB261" s="239" t="str">
        <f>IFERROR(VLOOKUP(AB259,'P1'!$B:$AP,31,FALSE),"")</f>
        <v/>
      </c>
      <c r="AC261" s="239" t="str">
        <f>IFERROR(VLOOKUP(AC259,'P1'!$B:$AP,31,FALSE),"")</f>
        <v/>
      </c>
      <c r="AD261" s="239" t="str">
        <f>IFERROR(VLOOKUP(AD259,'P1'!$B:$AP,31,FALSE),"")</f>
        <v/>
      </c>
      <c r="AE261" s="239" t="str">
        <f>IFERROR(VLOOKUP(AE259,'P1'!$B:$AP,31,FALSE),"")</f>
        <v/>
      </c>
      <c r="AF261" s="239" t="str">
        <f>IFERROR(VLOOKUP(AF259,'P1'!$B:$AP,31,FALSE),"")</f>
        <v/>
      </c>
      <c r="AG261" s="239" t="str">
        <f>IFERROR(VLOOKUP(AG259,'P1'!$B:$AP,31,FALSE),"")</f>
        <v/>
      </c>
      <c r="AH261" s="239" t="str">
        <f>IFERROR(VLOOKUP(AH259,'P1'!$B:$AP,31,FALSE),"")</f>
        <v/>
      </c>
      <c r="AI261" s="239" t="str">
        <f>IFERROR(VLOOKUP(AI259,'P1'!$B:$AP,31,FALSE),"")</f>
        <v/>
      </c>
      <c r="AJ261" s="239" t="str">
        <f>IFERROR(VLOOKUP(AJ259,'P1'!$B:$AP,31,FALSE),"")</f>
        <v/>
      </c>
      <c r="AK261" s="239" t="str">
        <f>IFERROR(VLOOKUP(AK259,'P1'!$B:$AP,31,FALSE),"")</f>
        <v/>
      </c>
      <c r="AL261" s="239" t="str">
        <f>IFERROR(VLOOKUP(AL259,'P1'!$B:$AP,31,FALSE),"")</f>
        <v/>
      </c>
      <c r="AM261" s="239" t="str">
        <f>IFERROR(VLOOKUP(AM259,'P1'!$B:$AP,31,FALSE),"")</f>
        <v/>
      </c>
      <c r="AN261" s="589"/>
      <c r="AO261" s="565"/>
      <c r="AP261" s="594"/>
      <c r="AQ261" s="595"/>
      <c r="AR261" s="565"/>
      <c r="AU261" s="242"/>
      <c r="AV261" s="242"/>
      <c r="AX261" s="242"/>
      <c r="AY261" s="242"/>
    </row>
    <row r="262" spans="1:51" ht="12" customHeight="1">
      <c r="A262" s="566">
        <v>81</v>
      </c>
      <c r="B262" s="569"/>
      <c r="C262" s="572"/>
      <c r="D262" s="575" t="s">
        <v>243</v>
      </c>
      <c r="E262" s="578"/>
      <c r="F262" s="581"/>
      <c r="G262" s="582"/>
      <c r="H262" s="236" t="s">
        <v>368</v>
      </c>
      <c r="I262" s="483"/>
      <c r="J262" s="483"/>
      <c r="K262" s="483"/>
      <c r="L262" s="483"/>
      <c r="M262" s="483"/>
      <c r="N262" s="483"/>
      <c r="O262" s="483"/>
      <c r="P262" s="483"/>
      <c r="Q262" s="483"/>
      <c r="R262" s="483"/>
      <c r="S262" s="483"/>
      <c r="T262" s="483"/>
      <c r="U262" s="483"/>
      <c r="V262" s="483"/>
      <c r="W262" s="483"/>
      <c r="X262" s="483"/>
      <c r="Y262" s="483"/>
      <c r="Z262" s="483"/>
      <c r="AA262" s="483"/>
      <c r="AB262" s="483"/>
      <c r="AC262" s="483"/>
      <c r="AD262" s="483"/>
      <c r="AE262" s="483"/>
      <c r="AF262" s="483"/>
      <c r="AG262" s="483"/>
      <c r="AH262" s="483"/>
      <c r="AI262" s="483"/>
      <c r="AJ262" s="483"/>
      <c r="AK262" s="483"/>
      <c r="AL262" s="483"/>
      <c r="AM262" s="483"/>
      <c r="AN262" s="587">
        <f>+SUM(I263:AM264)</f>
        <v>0</v>
      </c>
      <c r="AO262" s="563">
        <f>IF($AN$4="４週",AN262/4,AN262/(DAY(EOMONTH($I$20,0))/7))</f>
        <v>0</v>
      </c>
      <c r="AP262" s="590"/>
      <c r="AQ262" s="591"/>
      <c r="AR262" s="563" t="str">
        <f>IF(AN244="４週",AU263,AV263)</f>
        <v/>
      </c>
      <c r="AS262" s="205"/>
      <c r="AT262" s="206"/>
      <c r="AU262" s="237" t="s">
        <v>369</v>
      </c>
      <c r="AV262" s="237" t="s">
        <v>370</v>
      </c>
      <c r="AX262" s="237" t="s">
        <v>371</v>
      </c>
      <c r="AY262" s="237" t="s">
        <v>372</v>
      </c>
    </row>
    <row r="263" spans="1:51" ht="12" customHeight="1">
      <c r="A263" s="567"/>
      <c r="B263" s="570"/>
      <c r="C263" s="573"/>
      <c r="D263" s="576"/>
      <c r="E263" s="579"/>
      <c r="F263" s="583"/>
      <c r="G263" s="584"/>
      <c r="H263" s="238" t="s">
        <v>373</v>
      </c>
      <c r="I263" s="239" t="str">
        <f>IFERROR(VLOOKUP(I262,'P1'!$B:$AP,41,FALSE),"")</f>
        <v/>
      </c>
      <c r="J263" s="239" t="str">
        <f>IFERROR(VLOOKUP(J262,'P1'!$B:$AP,41,FALSE),"")</f>
        <v/>
      </c>
      <c r="K263" s="239" t="str">
        <f>IFERROR(VLOOKUP(K262,'P1'!$B:$AP,41,FALSE),"")</f>
        <v/>
      </c>
      <c r="L263" s="239" t="str">
        <f>IFERROR(VLOOKUP(L262,'P1'!$B:$AP,41,FALSE),"")</f>
        <v/>
      </c>
      <c r="M263" s="239" t="str">
        <f>IFERROR(VLOOKUP(M262,'P1'!$B:$AP,41,FALSE),"")</f>
        <v/>
      </c>
      <c r="N263" s="239" t="str">
        <f>IFERROR(VLOOKUP(N262,'P1'!$B:$AP,41,FALSE),"")</f>
        <v/>
      </c>
      <c r="O263" s="239" t="str">
        <f>IFERROR(VLOOKUP(O262,'P1'!$B:$AP,41,FALSE),"")</f>
        <v/>
      </c>
      <c r="P263" s="239" t="str">
        <f>IFERROR(VLOOKUP(P262,'P1'!$B:$AP,41,FALSE),"")</f>
        <v/>
      </c>
      <c r="Q263" s="239" t="str">
        <f>IFERROR(VLOOKUP(Q262,'P1'!$B:$AP,41,FALSE),"")</f>
        <v/>
      </c>
      <c r="R263" s="239" t="str">
        <f>IFERROR(VLOOKUP(R262,'P1'!$B:$AP,41,FALSE),"")</f>
        <v/>
      </c>
      <c r="S263" s="239" t="str">
        <f>IFERROR(VLOOKUP(S262,'P1'!$B:$AP,41,FALSE),"")</f>
        <v/>
      </c>
      <c r="T263" s="239" t="str">
        <f>IFERROR(VLOOKUP(T262,'P1'!$B:$AP,41,FALSE),"")</f>
        <v/>
      </c>
      <c r="U263" s="239" t="str">
        <f>IFERROR(VLOOKUP(U262,'P1'!$B:$AP,41,FALSE),"")</f>
        <v/>
      </c>
      <c r="V263" s="239" t="str">
        <f>IFERROR(VLOOKUP(V262,'P1'!$B:$AP,41,FALSE),"")</f>
        <v/>
      </c>
      <c r="W263" s="239" t="str">
        <f>IFERROR(VLOOKUP(W262,'P1'!$B:$AP,41,FALSE),"")</f>
        <v/>
      </c>
      <c r="X263" s="239" t="str">
        <f>IFERROR(VLOOKUP(X262,'P1'!$B:$AP,41,FALSE),"")</f>
        <v/>
      </c>
      <c r="Y263" s="239" t="str">
        <f>IFERROR(VLOOKUP(Y262,'P1'!$B:$AP,41,FALSE),"")</f>
        <v/>
      </c>
      <c r="Z263" s="239" t="str">
        <f>IFERROR(VLOOKUP(Z262,'P1'!$B:$AP,41,FALSE),"")</f>
        <v/>
      </c>
      <c r="AA263" s="239" t="str">
        <f>IFERROR(VLOOKUP(AA262,'P1'!$B:$AP,41,FALSE),"")</f>
        <v/>
      </c>
      <c r="AB263" s="239" t="str">
        <f>IFERROR(VLOOKUP(AB262,'P1'!$B:$AP,41,FALSE),"")</f>
        <v/>
      </c>
      <c r="AC263" s="239" t="str">
        <f>IFERROR(VLOOKUP(AC262,'P1'!$B:$AP,41,FALSE),"")</f>
        <v/>
      </c>
      <c r="AD263" s="239" t="str">
        <f>IFERROR(VLOOKUP(AD262,'P1'!$B:$AP,41,FALSE),"")</f>
        <v/>
      </c>
      <c r="AE263" s="239" t="str">
        <f>IFERROR(VLOOKUP(AE262,'P1'!$B:$AP,41,FALSE),"")</f>
        <v/>
      </c>
      <c r="AF263" s="239" t="str">
        <f>IFERROR(VLOOKUP(AF262,'P1'!$B:$AP,41,FALSE),"")</f>
        <v/>
      </c>
      <c r="AG263" s="239" t="str">
        <f>IFERROR(VLOOKUP(AG262,'P1'!$B:$AP,41,FALSE),"")</f>
        <v/>
      </c>
      <c r="AH263" s="239" t="str">
        <f>IFERROR(VLOOKUP(AH262,'P1'!$B:$AP,41,FALSE),"")</f>
        <v/>
      </c>
      <c r="AI263" s="239" t="str">
        <f>IFERROR(VLOOKUP(AI262,'P1'!$B:$AP,41,FALSE),"")</f>
        <v/>
      </c>
      <c r="AJ263" s="239" t="str">
        <f>IFERROR(VLOOKUP(AJ262,'P1'!$B:$AP,41,FALSE),"")</f>
        <v/>
      </c>
      <c r="AK263" s="239" t="str">
        <f>IFERROR(VLOOKUP(AK262,'P1'!$B:$AP,41,FALSE),"")</f>
        <v/>
      </c>
      <c r="AL263" s="239" t="str">
        <f>IFERROR(VLOOKUP(AL262,'P1'!$B:$AP,41,FALSE),"")</f>
        <v/>
      </c>
      <c r="AM263" s="239" t="str">
        <f>IFERROR(VLOOKUP(AM262,'P1'!$B:$AP,41,FALSE),"")</f>
        <v/>
      </c>
      <c r="AN263" s="588"/>
      <c r="AO263" s="564"/>
      <c r="AP263" s="592"/>
      <c r="AQ263" s="593"/>
      <c r="AR263" s="564"/>
      <c r="AS263" s="205"/>
      <c r="AT263" s="206"/>
      <c r="AU263" s="240" t="str">
        <f>IFERROR(IF($D262="□",ROUNDDOWN($AO262/$AK$7,1),ROUNDDOWN($AO262/$AK$9,1)),"")</f>
        <v/>
      </c>
      <c r="AV263" s="240" t="str">
        <f>IFERROR(IF($D262="□",ROUNDDOWN($AN262/$AO$7,1),ROUNDDOWN($AN262/$AO$9,1)),"")</f>
        <v/>
      </c>
      <c r="AX263" s="240" t="str">
        <f>IFERROR(IF($D262="□",(VLOOKUP(F262,'[8]ますた君 '!$C:$E,3,FALSE)/($AK$7*4)),(VLOOKUP(F262,'[8]ますた君 '!$C:$E,3,FALSE)/($AK$9*4))),"")</f>
        <v/>
      </c>
      <c r="AY263" s="240" t="str">
        <f>IFERROR(IF($D262="□",(VLOOKUP(F262,'[8]ますた君 '!$C:$E,3,FALSE)/$AO$7),(VLOOKUP(F262,'[8]ますた君 '!$C:$E,3,FALSE)/$AO$9)),"")</f>
        <v/>
      </c>
    </row>
    <row r="264" spans="1:51" ht="12" customHeight="1">
      <c r="A264" s="568"/>
      <c r="B264" s="571"/>
      <c r="C264" s="574"/>
      <c r="D264" s="577"/>
      <c r="E264" s="580"/>
      <c r="F264" s="585"/>
      <c r="G264" s="586"/>
      <c r="H264" s="241" t="s">
        <v>374</v>
      </c>
      <c r="I264" s="239" t="str">
        <f>IFERROR(VLOOKUP(I262,'P1'!$B:$AP,31,FALSE),"")</f>
        <v/>
      </c>
      <c r="J264" s="239" t="str">
        <f>IFERROR(VLOOKUP(J262,'P1'!$B:$AP,31,FALSE),"")</f>
        <v/>
      </c>
      <c r="K264" s="239" t="str">
        <f>IFERROR(VLOOKUP(K262,'P1'!$B:$AP,31,FALSE),"")</f>
        <v/>
      </c>
      <c r="L264" s="239" t="str">
        <f>IFERROR(VLOOKUP(L262,'P1'!$B:$AP,31,FALSE),"")</f>
        <v/>
      </c>
      <c r="M264" s="239" t="str">
        <f>IFERROR(VLOOKUP(M262,'P1'!$B:$AP,31,FALSE),"")</f>
        <v/>
      </c>
      <c r="N264" s="239" t="str">
        <f>IFERROR(VLOOKUP(N262,'P1'!$B:$AP,31,FALSE),"")</f>
        <v/>
      </c>
      <c r="O264" s="239" t="str">
        <f>IFERROR(VLOOKUP(O262,'P1'!$B:$AP,31,FALSE),"")</f>
        <v/>
      </c>
      <c r="P264" s="239" t="str">
        <f>IFERROR(VLOOKUP(P262,'P1'!$B:$AP,31,FALSE),"")</f>
        <v/>
      </c>
      <c r="Q264" s="239" t="str">
        <f>IFERROR(VLOOKUP(Q262,'P1'!$B:$AP,31,FALSE),"")</f>
        <v/>
      </c>
      <c r="R264" s="239" t="str">
        <f>IFERROR(VLOOKUP(R262,'P1'!$B:$AP,31,FALSE),"")</f>
        <v/>
      </c>
      <c r="S264" s="239" t="str">
        <f>IFERROR(VLOOKUP(S262,'P1'!$B:$AP,31,FALSE),"")</f>
        <v/>
      </c>
      <c r="T264" s="239" t="str">
        <f>IFERROR(VLOOKUP(T262,'P1'!$B:$AP,31,FALSE),"")</f>
        <v/>
      </c>
      <c r="U264" s="239" t="str">
        <f>IFERROR(VLOOKUP(U262,'P1'!$B:$AP,31,FALSE),"")</f>
        <v/>
      </c>
      <c r="V264" s="239" t="str">
        <f>IFERROR(VLOOKUP(V262,'P1'!$B:$AP,31,FALSE),"")</f>
        <v/>
      </c>
      <c r="W264" s="239" t="str">
        <f>IFERROR(VLOOKUP(W262,'P1'!$B:$AP,31,FALSE),"")</f>
        <v/>
      </c>
      <c r="X264" s="239" t="str">
        <f>IFERROR(VLOOKUP(X262,'P1'!$B:$AP,31,FALSE),"")</f>
        <v/>
      </c>
      <c r="Y264" s="239" t="str">
        <f>IFERROR(VLOOKUP(Y262,'P1'!$B:$AP,31,FALSE),"")</f>
        <v/>
      </c>
      <c r="Z264" s="239" t="str">
        <f>IFERROR(VLOOKUP(Z262,'P1'!$B:$AP,31,FALSE),"")</f>
        <v/>
      </c>
      <c r="AA264" s="239" t="str">
        <f>IFERROR(VLOOKUP(AA262,'P1'!$B:$AP,31,FALSE),"")</f>
        <v/>
      </c>
      <c r="AB264" s="239" t="str">
        <f>IFERROR(VLOOKUP(AB262,'P1'!$B:$AP,31,FALSE),"")</f>
        <v/>
      </c>
      <c r="AC264" s="239" t="str">
        <f>IFERROR(VLOOKUP(AC262,'P1'!$B:$AP,31,FALSE),"")</f>
        <v/>
      </c>
      <c r="AD264" s="239" t="str">
        <f>IFERROR(VLOOKUP(AD262,'P1'!$B:$AP,31,FALSE),"")</f>
        <v/>
      </c>
      <c r="AE264" s="239" t="str">
        <f>IFERROR(VLOOKUP(AE262,'P1'!$B:$AP,31,FALSE),"")</f>
        <v/>
      </c>
      <c r="AF264" s="239" t="str">
        <f>IFERROR(VLOOKUP(AF262,'P1'!$B:$AP,31,FALSE),"")</f>
        <v/>
      </c>
      <c r="AG264" s="239" t="str">
        <f>IFERROR(VLOOKUP(AG262,'P1'!$B:$AP,31,FALSE),"")</f>
        <v/>
      </c>
      <c r="AH264" s="239" t="str">
        <f>IFERROR(VLOOKUP(AH262,'P1'!$B:$AP,31,FALSE),"")</f>
        <v/>
      </c>
      <c r="AI264" s="239" t="str">
        <f>IFERROR(VLOOKUP(AI262,'P1'!$B:$AP,31,FALSE),"")</f>
        <v/>
      </c>
      <c r="AJ264" s="239" t="str">
        <f>IFERROR(VLOOKUP(AJ262,'P1'!$B:$AP,31,FALSE),"")</f>
        <v/>
      </c>
      <c r="AK264" s="239" t="str">
        <f>IFERROR(VLOOKUP(AK262,'P1'!$B:$AP,31,FALSE),"")</f>
        <v/>
      </c>
      <c r="AL264" s="239" t="str">
        <f>IFERROR(VLOOKUP(AL262,'P1'!$B:$AP,31,FALSE),"")</f>
        <v/>
      </c>
      <c r="AM264" s="239" t="str">
        <f>IFERROR(VLOOKUP(AM262,'P1'!$B:$AP,31,FALSE),"")</f>
        <v/>
      </c>
      <c r="AN264" s="589"/>
      <c r="AO264" s="565"/>
      <c r="AP264" s="594"/>
      <c r="AQ264" s="595"/>
      <c r="AR264" s="565"/>
      <c r="AS264" s="211"/>
      <c r="AT264" s="206"/>
      <c r="AU264" s="242"/>
      <c r="AV264" s="242"/>
      <c r="AX264" s="242"/>
      <c r="AY264" s="242"/>
    </row>
    <row r="265" spans="1:51" ht="12" customHeight="1">
      <c r="A265" s="566">
        <v>82</v>
      </c>
      <c r="B265" s="569"/>
      <c r="C265" s="572"/>
      <c r="D265" s="575" t="s">
        <v>243</v>
      </c>
      <c r="E265" s="578"/>
      <c r="F265" s="581"/>
      <c r="G265" s="582"/>
      <c r="H265" s="236" t="s">
        <v>368</v>
      </c>
      <c r="I265" s="483"/>
      <c r="J265" s="483"/>
      <c r="K265" s="483"/>
      <c r="L265" s="483"/>
      <c r="M265" s="483"/>
      <c r="N265" s="483"/>
      <c r="O265" s="483"/>
      <c r="P265" s="483"/>
      <c r="Q265" s="483"/>
      <c r="R265" s="483"/>
      <c r="S265" s="483"/>
      <c r="T265" s="483"/>
      <c r="U265" s="483"/>
      <c r="V265" s="483"/>
      <c r="W265" s="483"/>
      <c r="X265" s="483"/>
      <c r="Y265" s="483"/>
      <c r="Z265" s="483"/>
      <c r="AA265" s="483"/>
      <c r="AB265" s="483"/>
      <c r="AC265" s="483"/>
      <c r="AD265" s="483"/>
      <c r="AE265" s="483"/>
      <c r="AF265" s="483"/>
      <c r="AG265" s="483"/>
      <c r="AH265" s="483"/>
      <c r="AI265" s="483"/>
      <c r="AJ265" s="483"/>
      <c r="AK265" s="483"/>
      <c r="AL265" s="483"/>
      <c r="AM265" s="483"/>
      <c r="AN265" s="587">
        <f>+SUM(I266:AM267)</f>
        <v>0</v>
      </c>
      <c r="AO265" s="563">
        <f>IF($AN$4="４週",AN265/4,AN265/(DAY(EOMONTH($I$20,0))/7))</f>
        <v>0</v>
      </c>
      <c r="AP265" s="590"/>
      <c r="AQ265" s="591"/>
      <c r="AR265" s="563" t="str">
        <f>IF(AN247="４週",AU266,AV266)</f>
        <v/>
      </c>
      <c r="AS265" s="211"/>
      <c r="AT265" s="206"/>
      <c r="AU265" s="237" t="s">
        <v>369</v>
      </c>
      <c r="AV265" s="237" t="s">
        <v>370</v>
      </c>
      <c r="AX265" s="237" t="s">
        <v>371</v>
      </c>
      <c r="AY265" s="237" t="s">
        <v>372</v>
      </c>
    </row>
    <row r="266" spans="1:51" ht="12" customHeight="1">
      <c r="A266" s="567"/>
      <c r="B266" s="570"/>
      <c r="C266" s="573"/>
      <c r="D266" s="576"/>
      <c r="E266" s="579"/>
      <c r="F266" s="583"/>
      <c r="G266" s="584"/>
      <c r="H266" s="238" t="s">
        <v>373</v>
      </c>
      <c r="I266" s="239" t="str">
        <f>IFERROR(VLOOKUP(I265,'P1'!$B:$AP,41,FALSE),"")</f>
        <v/>
      </c>
      <c r="J266" s="239" t="str">
        <f>IFERROR(VLOOKUP(J265,'P1'!$B:$AP,41,FALSE),"")</f>
        <v/>
      </c>
      <c r="K266" s="239" t="str">
        <f>IFERROR(VLOOKUP(K265,'P1'!$B:$AP,41,FALSE),"")</f>
        <v/>
      </c>
      <c r="L266" s="239" t="str">
        <f>IFERROR(VLOOKUP(L265,'P1'!$B:$AP,41,FALSE),"")</f>
        <v/>
      </c>
      <c r="M266" s="239" t="str">
        <f>IFERROR(VLOOKUP(M265,'P1'!$B:$AP,41,FALSE),"")</f>
        <v/>
      </c>
      <c r="N266" s="239" t="str">
        <f>IFERROR(VLOOKUP(N265,'P1'!$B:$AP,41,FALSE),"")</f>
        <v/>
      </c>
      <c r="O266" s="239" t="str">
        <f>IFERROR(VLOOKUP(O265,'P1'!$B:$AP,41,FALSE),"")</f>
        <v/>
      </c>
      <c r="P266" s="239" t="str">
        <f>IFERROR(VLOOKUP(P265,'P1'!$B:$AP,41,FALSE),"")</f>
        <v/>
      </c>
      <c r="Q266" s="239" t="str">
        <f>IFERROR(VLOOKUP(Q265,'P1'!$B:$AP,41,FALSE),"")</f>
        <v/>
      </c>
      <c r="R266" s="239" t="str">
        <f>IFERROR(VLOOKUP(R265,'P1'!$B:$AP,41,FALSE),"")</f>
        <v/>
      </c>
      <c r="S266" s="239" t="str">
        <f>IFERROR(VLOOKUP(S265,'P1'!$B:$AP,41,FALSE),"")</f>
        <v/>
      </c>
      <c r="T266" s="239" t="str">
        <f>IFERROR(VLOOKUP(T265,'P1'!$B:$AP,41,FALSE),"")</f>
        <v/>
      </c>
      <c r="U266" s="239" t="str">
        <f>IFERROR(VLOOKUP(U265,'P1'!$B:$AP,41,FALSE),"")</f>
        <v/>
      </c>
      <c r="V266" s="239" t="str">
        <f>IFERROR(VLOOKUP(V265,'P1'!$B:$AP,41,FALSE),"")</f>
        <v/>
      </c>
      <c r="W266" s="239" t="str">
        <f>IFERROR(VLOOKUP(W265,'P1'!$B:$AP,41,FALSE),"")</f>
        <v/>
      </c>
      <c r="X266" s="239" t="str">
        <f>IFERROR(VLOOKUP(X265,'P1'!$B:$AP,41,FALSE),"")</f>
        <v/>
      </c>
      <c r="Y266" s="239" t="str">
        <f>IFERROR(VLOOKUP(Y265,'P1'!$B:$AP,41,FALSE),"")</f>
        <v/>
      </c>
      <c r="Z266" s="239" t="str">
        <f>IFERROR(VLOOKUP(Z265,'P1'!$B:$AP,41,FALSE),"")</f>
        <v/>
      </c>
      <c r="AA266" s="239" t="str">
        <f>IFERROR(VLOOKUP(AA265,'P1'!$B:$AP,41,FALSE),"")</f>
        <v/>
      </c>
      <c r="AB266" s="239" t="str">
        <f>IFERROR(VLOOKUP(AB265,'P1'!$B:$AP,41,FALSE),"")</f>
        <v/>
      </c>
      <c r="AC266" s="239" t="str">
        <f>IFERROR(VLOOKUP(AC265,'P1'!$B:$AP,41,FALSE),"")</f>
        <v/>
      </c>
      <c r="AD266" s="239" t="str">
        <f>IFERROR(VLOOKUP(AD265,'P1'!$B:$AP,41,FALSE),"")</f>
        <v/>
      </c>
      <c r="AE266" s="239" t="str">
        <f>IFERROR(VLOOKUP(AE265,'P1'!$B:$AP,41,FALSE),"")</f>
        <v/>
      </c>
      <c r="AF266" s="239" t="str">
        <f>IFERROR(VLOOKUP(AF265,'P1'!$B:$AP,41,FALSE),"")</f>
        <v/>
      </c>
      <c r="AG266" s="239" t="str">
        <f>IFERROR(VLOOKUP(AG265,'P1'!$B:$AP,41,FALSE),"")</f>
        <v/>
      </c>
      <c r="AH266" s="239" t="str">
        <f>IFERROR(VLOOKUP(AH265,'P1'!$B:$AP,41,FALSE),"")</f>
        <v/>
      </c>
      <c r="AI266" s="239" t="str">
        <f>IFERROR(VLOOKUP(AI265,'P1'!$B:$AP,41,FALSE),"")</f>
        <v/>
      </c>
      <c r="AJ266" s="239" t="str">
        <f>IFERROR(VLOOKUP(AJ265,'P1'!$B:$AP,41,FALSE),"")</f>
        <v/>
      </c>
      <c r="AK266" s="239" t="str">
        <f>IFERROR(VLOOKUP(AK265,'P1'!$B:$AP,41,FALSE),"")</f>
        <v/>
      </c>
      <c r="AL266" s="239" t="str">
        <f>IFERROR(VLOOKUP(AL265,'P1'!$B:$AP,41,FALSE),"")</f>
        <v/>
      </c>
      <c r="AM266" s="239" t="str">
        <f>IFERROR(VLOOKUP(AM265,'P1'!$B:$AP,41,FALSE),"")</f>
        <v/>
      </c>
      <c r="AN266" s="588"/>
      <c r="AO266" s="564"/>
      <c r="AP266" s="592"/>
      <c r="AQ266" s="593"/>
      <c r="AR266" s="564"/>
      <c r="AS266" s="205"/>
      <c r="AT266" s="206"/>
      <c r="AU266" s="240" t="str">
        <f>IFERROR(IF($D265="□",ROUNDDOWN($AO265/$AK$7,1),ROUNDDOWN($AO265/$AK$9,1)),"")</f>
        <v/>
      </c>
      <c r="AV266" s="240" t="str">
        <f>IFERROR(IF($D265="□",ROUNDDOWN($AN265/$AO$7,1),ROUNDDOWN($AN265/$AO$9,1)),"")</f>
        <v/>
      </c>
      <c r="AX266" s="240" t="str">
        <f>IFERROR(IF($D265="□",(VLOOKUP(F265,'[8]ますた君 '!$C:$E,3,FALSE)/($AK$7*4)),(VLOOKUP(F265,'[8]ますた君 '!$C:$E,3,FALSE)/($AK$9*4))),"")</f>
        <v/>
      </c>
      <c r="AY266" s="240" t="str">
        <f>IFERROR(IF($D265="□",(VLOOKUP(F265,'[8]ますた君 '!$C:$E,3,FALSE)/$AO$7),(VLOOKUP(F265,'[8]ますた君 '!$C:$E,3,FALSE)/$AO$9)),"")</f>
        <v/>
      </c>
    </row>
    <row r="267" spans="1:51" ht="12" customHeight="1">
      <c r="A267" s="568"/>
      <c r="B267" s="571"/>
      <c r="C267" s="574"/>
      <c r="D267" s="577"/>
      <c r="E267" s="580"/>
      <c r="F267" s="585"/>
      <c r="G267" s="586"/>
      <c r="H267" s="241" t="s">
        <v>374</v>
      </c>
      <c r="I267" s="239" t="str">
        <f>IFERROR(VLOOKUP(I265,'P1'!$B:$AP,31,FALSE),"")</f>
        <v/>
      </c>
      <c r="J267" s="239" t="str">
        <f>IFERROR(VLOOKUP(J265,'P1'!$B:$AP,31,FALSE),"")</f>
        <v/>
      </c>
      <c r="K267" s="239" t="str">
        <f>IFERROR(VLOOKUP(K265,'P1'!$B:$AP,31,FALSE),"")</f>
        <v/>
      </c>
      <c r="L267" s="239" t="str">
        <f>IFERROR(VLOOKUP(L265,'P1'!$B:$AP,31,FALSE),"")</f>
        <v/>
      </c>
      <c r="M267" s="239" t="str">
        <f>IFERROR(VLOOKUP(M265,'P1'!$B:$AP,31,FALSE),"")</f>
        <v/>
      </c>
      <c r="N267" s="239" t="str">
        <f>IFERROR(VLOOKUP(N265,'P1'!$B:$AP,31,FALSE),"")</f>
        <v/>
      </c>
      <c r="O267" s="239" t="str">
        <f>IFERROR(VLOOKUP(O265,'P1'!$B:$AP,31,FALSE),"")</f>
        <v/>
      </c>
      <c r="P267" s="239" t="str">
        <f>IFERROR(VLOOKUP(P265,'P1'!$B:$AP,31,FALSE),"")</f>
        <v/>
      </c>
      <c r="Q267" s="239" t="str">
        <f>IFERROR(VLOOKUP(Q265,'P1'!$B:$AP,31,FALSE),"")</f>
        <v/>
      </c>
      <c r="R267" s="239" t="str">
        <f>IFERROR(VLOOKUP(R265,'P1'!$B:$AP,31,FALSE),"")</f>
        <v/>
      </c>
      <c r="S267" s="239" t="str">
        <f>IFERROR(VLOOKUP(S265,'P1'!$B:$AP,31,FALSE),"")</f>
        <v/>
      </c>
      <c r="T267" s="239" t="str">
        <f>IFERROR(VLOOKUP(T265,'P1'!$B:$AP,31,FALSE),"")</f>
        <v/>
      </c>
      <c r="U267" s="239" t="str">
        <f>IFERROR(VLOOKUP(U265,'P1'!$B:$AP,31,FALSE),"")</f>
        <v/>
      </c>
      <c r="V267" s="239" t="str">
        <f>IFERROR(VLOOKUP(V265,'P1'!$B:$AP,31,FALSE),"")</f>
        <v/>
      </c>
      <c r="W267" s="239" t="str">
        <f>IFERROR(VLOOKUP(W265,'P1'!$B:$AP,31,FALSE),"")</f>
        <v/>
      </c>
      <c r="X267" s="239" t="str">
        <f>IFERROR(VLOOKUP(X265,'P1'!$B:$AP,31,FALSE),"")</f>
        <v/>
      </c>
      <c r="Y267" s="239" t="str">
        <f>IFERROR(VLOOKUP(Y265,'P1'!$B:$AP,31,FALSE),"")</f>
        <v/>
      </c>
      <c r="Z267" s="239" t="str">
        <f>IFERROR(VLOOKUP(Z265,'P1'!$B:$AP,31,FALSE),"")</f>
        <v/>
      </c>
      <c r="AA267" s="239" t="str">
        <f>IFERROR(VLOOKUP(AA265,'P1'!$B:$AP,31,FALSE),"")</f>
        <v/>
      </c>
      <c r="AB267" s="239" t="str">
        <f>IFERROR(VLOOKUP(AB265,'P1'!$B:$AP,31,FALSE),"")</f>
        <v/>
      </c>
      <c r="AC267" s="239" t="str">
        <f>IFERROR(VLOOKUP(AC265,'P1'!$B:$AP,31,FALSE),"")</f>
        <v/>
      </c>
      <c r="AD267" s="239" t="str">
        <f>IFERROR(VLOOKUP(AD265,'P1'!$B:$AP,31,FALSE),"")</f>
        <v/>
      </c>
      <c r="AE267" s="239" t="str">
        <f>IFERROR(VLOOKUP(AE265,'P1'!$B:$AP,31,FALSE),"")</f>
        <v/>
      </c>
      <c r="AF267" s="239" t="str">
        <f>IFERROR(VLOOKUP(AF265,'P1'!$B:$AP,31,FALSE),"")</f>
        <v/>
      </c>
      <c r="AG267" s="239" t="str">
        <f>IFERROR(VLOOKUP(AG265,'P1'!$B:$AP,31,FALSE),"")</f>
        <v/>
      </c>
      <c r="AH267" s="239" t="str">
        <f>IFERROR(VLOOKUP(AH265,'P1'!$B:$AP,31,FALSE),"")</f>
        <v/>
      </c>
      <c r="AI267" s="239" t="str">
        <f>IFERROR(VLOOKUP(AI265,'P1'!$B:$AP,31,FALSE),"")</f>
        <v/>
      </c>
      <c r="AJ267" s="239" t="str">
        <f>IFERROR(VLOOKUP(AJ265,'P1'!$B:$AP,31,FALSE),"")</f>
        <v/>
      </c>
      <c r="AK267" s="239" t="str">
        <f>IFERROR(VLOOKUP(AK265,'P1'!$B:$AP,31,FALSE),"")</f>
        <v/>
      </c>
      <c r="AL267" s="239" t="str">
        <f>IFERROR(VLOOKUP(AL265,'P1'!$B:$AP,31,FALSE),"")</f>
        <v/>
      </c>
      <c r="AM267" s="239" t="str">
        <f>IFERROR(VLOOKUP(AM265,'P1'!$B:$AP,31,FALSE),"")</f>
        <v/>
      </c>
      <c r="AN267" s="589"/>
      <c r="AO267" s="565"/>
      <c r="AP267" s="594"/>
      <c r="AQ267" s="595"/>
      <c r="AR267" s="565"/>
      <c r="AS267" s="205"/>
      <c r="AT267" s="206"/>
      <c r="AU267" s="242"/>
      <c r="AV267" s="242"/>
      <c r="AX267" s="242"/>
      <c r="AY267" s="242"/>
    </row>
    <row r="268" spans="1:51" ht="12" customHeight="1">
      <c r="A268" s="566">
        <v>83</v>
      </c>
      <c r="B268" s="569"/>
      <c r="C268" s="572"/>
      <c r="D268" s="575" t="s">
        <v>243</v>
      </c>
      <c r="E268" s="578"/>
      <c r="F268" s="581"/>
      <c r="G268" s="582"/>
      <c r="H268" s="236" t="s">
        <v>368</v>
      </c>
      <c r="I268" s="483"/>
      <c r="J268" s="483"/>
      <c r="K268" s="483"/>
      <c r="L268" s="483"/>
      <c r="M268" s="483"/>
      <c r="N268" s="483"/>
      <c r="O268" s="483"/>
      <c r="P268" s="483"/>
      <c r="Q268" s="483"/>
      <c r="R268" s="483"/>
      <c r="S268" s="483"/>
      <c r="T268" s="483"/>
      <c r="U268" s="483"/>
      <c r="V268" s="483"/>
      <c r="W268" s="483"/>
      <c r="X268" s="483"/>
      <c r="Y268" s="483"/>
      <c r="Z268" s="483"/>
      <c r="AA268" s="483"/>
      <c r="AB268" s="483"/>
      <c r="AC268" s="483"/>
      <c r="AD268" s="483"/>
      <c r="AE268" s="483"/>
      <c r="AF268" s="483"/>
      <c r="AG268" s="483"/>
      <c r="AH268" s="483"/>
      <c r="AI268" s="483"/>
      <c r="AJ268" s="483"/>
      <c r="AK268" s="483"/>
      <c r="AL268" s="483"/>
      <c r="AM268" s="483"/>
      <c r="AN268" s="587">
        <f>+SUM(I269:AM270)</f>
        <v>0</v>
      </c>
      <c r="AO268" s="563">
        <f>IF($AN$4="４週",AN268/4,AN268/(DAY(EOMONTH($I$20,0))/7))</f>
        <v>0</v>
      </c>
      <c r="AP268" s="590"/>
      <c r="AQ268" s="591"/>
      <c r="AR268" s="563" t="str">
        <f>IF(AN257="４週",AU269,AV269)</f>
        <v/>
      </c>
      <c r="AS268" s="205"/>
      <c r="AT268" s="206"/>
      <c r="AU268" s="237" t="s">
        <v>369</v>
      </c>
      <c r="AV268" s="237" t="s">
        <v>370</v>
      </c>
      <c r="AX268" s="237" t="s">
        <v>371</v>
      </c>
      <c r="AY268" s="237" t="s">
        <v>372</v>
      </c>
    </row>
    <row r="269" spans="1:51" ht="12" customHeight="1">
      <c r="A269" s="567"/>
      <c r="B269" s="570"/>
      <c r="C269" s="573"/>
      <c r="D269" s="576"/>
      <c r="E269" s="579"/>
      <c r="F269" s="583"/>
      <c r="G269" s="584"/>
      <c r="H269" s="238" t="s">
        <v>373</v>
      </c>
      <c r="I269" s="239" t="str">
        <f>IFERROR(VLOOKUP(I268,'P1'!$B:$AP,41,FALSE),"")</f>
        <v/>
      </c>
      <c r="J269" s="239" t="str">
        <f>IFERROR(VLOOKUP(J268,'P1'!$B:$AP,41,FALSE),"")</f>
        <v/>
      </c>
      <c r="K269" s="239" t="str">
        <f>IFERROR(VLOOKUP(K268,'P1'!$B:$AP,41,FALSE),"")</f>
        <v/>
      </c>
      <c r="L269" s="239" t="str">
        <f>IFERROR(VLOOKUP(L268,'P1'!$B:$AP,41,FALSE),"")</f>
        <v/>
      </c>
      <c r="M269" s="239" t="str">
        <f>IFERROR(VLOOKUP(M268,'P1'!$B:$AP,41,FALSE),"")</f>
        <v/>
      </c>
      <c r="N269" s="239" t="str">
        <f>IFERROR(VLOOKUP(N268,'P1'!$B:$AP,41,FALSE),"")</f>
        <v/>
      </c>
      <c r="O269" s="239" t="str">
        <f>IFERROR(VLOOKUP(O268,'P1'!$B:$AP,41,FALSE),"")</f>
        <v/>
      </c>
      <c r="P269" s="239" t="str">
        <f>IFERROR(VLOOKUP(P268,'P1'!$B:$AP,41,FALSE),"")</f>
        <v/>
      </c>
      <c r="Q269" s="239" t="str">
        <f>IFERROR(VLOOKUP(Q268,'P1'!$B:$AP,41,FALSE),"")</f>
        <v/>
      </c>
      <c r="R269" s="239" t="str">
        <f>IFERROR(VLOOKUP(R268,'P1'!$B:$AP,41,FALSE),"")</f>
        <v/>
      </c>
      <c r="S269" s="239" t="str">
        <f>IFERROR(VLOOKUP(S268,'P1'!$B:$AP,41,FALSE),"")</f>
        <v/>
      </c>
      <c r="T269" s="239" t="str">
        <f>IFERROR(VLOOKUP(T268,'P1'!$B:$AP,41,FALSE),"")</f>
        <v/>
      </c>
      <c r="U269" s="239" t="str">
        <f>IFERROR(VLOOKUP(U268,'P1'!$B:$AP,41,FALSE),"")</f>
        <v/>
      </c>
      <c r="V269" s="239" t="str">
        <f>IFERROR(VLOOKUP(V268,'P1'!$B:$AP,41,FALSE),"")</f>
        <v/>
      </c>
      <c r="W269" s="239" t="str">
        <f>IFERROR(VLOOKUP(W268,'P1'!$B:$AP,41,FALSE),"")</f>
        <v/>
      </c>
      <c r="X269" s="239" t="str">
        <f>IFERROR(VLOOKUP(X268,'P1'!$B:$AP,41,FALSE),"")</f>
        <v/>
      </c>
      <c r="Y269" s="239" t="str">
        <f>IFERROR(VLOOKUP(Y268,'P1'!$B:$AP,41,FALSE),"")</f>
        <v/>
      </c>
      <c r="Z269" s="239" t="str">
        <f>IFERROR(VLOOKUP(Z268,'P1'!$B:$AP,41,FALSE),"")</f>
        <v/>
      </c>
      <c r="AA269" s="239" t="str">
        <f>IFERROR(VLOOKUP(AA268,'P1'!$B:$AP,41,FALSE),"")</f>
        <v/>
      </c>
      <c r="AB269" s="239" t="str">
        <f>IFERROR(VLOOKUP(AB268,'P1'!$B:$AP,41,FALSE),"")</f>
        <v/>
      </c>
      <c r="AC269" s="239" t="str">
        <f>IFERROR(VLOOKUP(AC268,'P1'!$B:$AP,41,FALSE),"")</f>
        <v/>
      </c>
      <c r="AD269" s="239" t="str">
        <f>IFERROR(VLOOKUP(AD268,'P1'!$B:$AP,41,FALSE),"")</f>
        <v/>
      </c>
      <c r="AE269" s="239" t="str">
        <f>IFERROR(VLOOKUP(AE268,'P1'!$B:$AP,41,FALSE),"")</f>
        <v/>
      </c>
      <c r="AF269" s="239" t="str">
        <f>IFERROR(VLOOKUP(AF268,'P1'!$B:$AP,41,FALSE),"")</f>
        <v/>
      </c>
      <c r="AG269" s="239" t="str">
        <f>IFERROR(VLOOKUP(AG268,'P1'!$B:$AP,41,FALSE),"")</f>
        <v/>
      </c>
      <c r="AH269" s="239" t="str">
        <f>IFERROR(VLOOKUP(AH268,'P1'!$B:$AP,41,FALSE),"")</f>
        <v/>
      </c>
      <c r="AI269" s="239" t="str">
        <f>IFERROR(VLOOKUP(AI268,'P1'!$B:$AP,41,FALSE),"")</f>
        <v/>
      </c>
      <c r="AJ269" s="239" t="str">
        <f>IFERROR(VLOOKUP(AJ268,'P1'!$B:$AP,41,FALSE),"")</f>
        <v/>
      </c>
      <c r="AK269" s="239" t="str">
        <f>IFERROR(VLOOKUP(AK268,'P1'!$B:$AP,41,FALSE),"")</f>
        <v/>
      </c>
      <c r="AL269" s="239" t="str">
        <f>IFERROR(VLOOKUP(AL268,'P1'!$B:$AP,41,FALSE),"")</f>
        <v/>
      </c>
      <c r="AM269" s="239" t="str">
        <f>IFERROR(VLOOKUP(AM268,'P1'!$B:$AP,41,FALSE),"")</f>
        <v/>
      </c>
      <c r="AN269" s="588"/>
      <c r="AO269" s="564"/>
      <c r="AP269" s="592"/>
      <c r="AQ269" s="593"/>
      <c r="AR269" s="564"/>
      <c r="AS269" s="205"/>
      <c r="AT269" s="206"/>
      <c r="AU269" s="240" t="str">
        <f>IFERROR(IF($D268="□",ROUNDDOWN($AO268/$AK$7,1),ROUNDDOWN($AO268/$AK$9,1)),"")</f>
        <v/>
      </c>
      <c r="AV269" s="240" t="str">
        <f>IFERROR(IF($D268="□",ROUNDDOWN($AN268/$AO$7,1),ROUNDDOWN($AN268/$AO$9,1)),"")</f>
        <v/>
      </c>
      <c r="AX269" s="240" t="str">
        <f>IFERROR(IF($D268="□",(VLOOKUP(F268,'[8]ますた君 '!$C:$E,3,FALSE)/($AK$7*4)),(VLOOKUP(F268,'[8]ますた君 '!$C:$E,3,FALSE)/($AK$9*4))),"")</f>
        <v/>
      </c>
      <c r="AY269" s="240" t="str">
        <f>IFERROR(IF($D268="□",(VLOOKUP(F268,'[8]ますた君 '!$C:$E,3,FALSE)/$AO$7),(VLOOKUP(F268,'[8]ますた君 '!$C:$E,3,FALSE)/$AO$9)),"")</f>
        <v/>
      </c>
    </row>
    <row r="270" spans="1:51" ht="12" customHeight="1">
      <c r="A270" s="568"/>
      <c r="B270" s="571"/>
      <c r="C270" s="574"/>
      <c r="D270" s="577"/>
      <c r="E270" s="580"/>
      <c r="F270" s="585"/>
      <c r="G270" s="586"/>
      <c r="H270" s="241" t="s">
        <v>374</v>
      </c>
      <c r="I270" s="239" t="str">
        <f>IFERROR(VLOOKUP(I268,'P1'!$B:$AP,31,FALSE),"")</f>
        <v/>
      </c>
      <c r="J270" s="239" t="str">
        <f>IFERROR(VLOOKUP(J268,'P1'!$B:$AP,31,FALSE),"")</f>
        <v/>
      </c>
      <c r="K270" s="239" t="str">
        <f>IFERROR(VLOOKUP(K268,'P1'!$B:$AP,31,FALSE),"")</f>
        <v/>
      </c>
      <c r="L270" s="239" t="str">
        <f>IFERROR(VLOOKUP(L268,'P1'!$B:$AP,31,FALSE),"")</f>
        <v/>
      </c>
      <c r="M270" s="239" t="str">
        <f>IFERROR(VLOOKUP(M268,'P1'!$B:$AP,31,FALSE),"")</f>
        <v/>
      </c>
      <c r="N270" s="239" t="str">
        <f>IFERROR(VLOOKUP(N268,'P1'!$B:$AP,31,FALSE),"")</f>
        <v/>
      </c>
      <c r="O270" s="239" t="str">
        <f>IFERROR(VLOOKUP(O268,'P1'!$B:$AP,31,FALSE),"")</f>
        <v/>
      </c>
      <c r="P270" s="239" t="str">
        <f>IFERROR(VLOOKUP(P268,'P1'!$B:$AP,31,FALSE),"")</f>
        <v/>
      </c>
      <c r="Q270" s="239" t="str">
        <f>IFERROR(VLOOKUP(Q268,'P1'!$B:$AP,31,FALSE),"")</f>
        <v/>
      </c>
      <c r="R270" s="239" t="str">
        <f>IFERROR(VLOOKUP(R268,'P1'!$B:$AP,31,FALSE),"")</f>
        <v/>
      </c>
      <c r="S270" s="239" t="str">
        <f>IFERROR(VLOOKUP(S268,'P1'!$B:$AP,31,FALSE),"")</f>
        <v/>
      </c>
      <c r="T270" s="239" t="str">
        <f>IFERROR(VLOOKUP(T268,'P1'!$B:$AP,31,FALSE),"")</f>
        <v/>
      </c>
      <c r="U270" s="239" t="str">
        <f>IFERROR(VLOOKUP(U268,'P1'!$B:$AP,31,FALSE),"")</f>
        <v/>
      </c>
      <c r="V270" s="239" t="str">
        <f>IFERROR(VLOOKUP(V268,'P1'!$B:$AP,31,FALSE),"")</f>
        <v/>
      </c>
      <c r="W270" s="239" t="str">
        <f>IFERROR(VLOOKUP(W268,'P1'!$B:$AP,31,FALSE),"")</f>
        <v/>
      </c>
      <c r="X270" s="239" t="str">
        <f>IFERROR(VLOOKUP(X268,'P1'!$B:$AP,31,FALSE),"")</f>
        <v/>
      </c>
      <c r="Y270" s="239" t="str">
        <f>IFERROR(VLOOKUP(Y268,'P1'!$B:$AP,31,FALSE),"")</f>
        <v/>
      </c>
      <c r="Z270" s="239" t="str">
        <f>IFERROR(VLOOKUP(Z268,'P1'!$B:$AP,31,FALSE),"")</f>
        <v/>
      </c>
      <c r="AA270" s="239" t="str">
        <f>IFERROR(VLOOKUP(AA268,'P1'!$B:$AP,31,FALSE),"")</f>
        <v/>
      </c>
      <c r="AB270" s="239" t="str">
        <f>IFERROR(VLOOKUP(AB268,'P1'!$B:$AP,31,FALSE),"")</f>
        <v/>
      </c>
      <c r="AC270" s="239" t="str">
        <f>IFERROR(VLOOKUP(AC268,'P1'!$B:$AP,31,FALSE),"")</f>
        <v/>
      </c>
      <c r="AD270" s="239" t="str">
        <f>IFERROR(VLOOKUP(AD268,'P1'!$B:$AP,31,FALSE),"")</f>
        <v/>
      </c>
      <c r="AE270" s="239" t="str">
        <f>IFERROR(VLOOKUP(AE268,'P1'!$B:$AP,31,FALSE),"")</f>
        <v/>
      </c>
      <c r="AF270" s="239" t="str">
        <f>IFERROR(VLOOKUP(AF268,'P1'!$B:$AP,31,FALSE),"")</f>
        <v/>
      </c>
      <c r="AG270" s="239" t="str">
        <f>IFERROR(VLOOKUP(AG268,'P1'!$B:$AP,31,FALSE),"")</f>
        <v/>
      </c>
      <c r="AH270" s="239" t="str">
        <f>IFERROR(VLOOKUP(AH268,'P1'!$B:$AP,31,FALSE),"")</f>
        <v/>
      </c>
      <c r="AI270" s="239" t="str">
        <f>IFERROR(VLOOKUP(AI268,'P1'!$B:$AP,31,FALSE),"")</f>
        <v/>
      </c>
      <c r="AJ270" s="239" t="str">
        <f>IFERROR(VLOOKUP(AJ268,'P1'!$B:$AP,31,FALSE),"")</f>
        <v/>
      </c>
      <c r="AK270" s="239" t="str">
        <f>IFERROR(VLOOKUP(AK268,'P1'!$B:$AP,31,FALSE),"")</f>
        <v/>
      </c>
      <c r="AL270" s="239" t="str">
        <f>IFERROR(VLOOKUP(AL268,'P1'!$B:$AP,31,FALSE),"")</f>
        <v/>
      </c>
      <c r="AM270" s="239" t="str">
        <f>IFERROR(VLOOKUP(AM268,'P1'!$B:$AP,31,FALSE),"")</f>
        <v/>
      </c>
      <c r="AN270" s="589"/>
      <c r="AO270" s="565"/>
      <c r="AP270" s="594"/>
      <c r="AQ270" s="595"/>
      <c r="AR270" s="565"/>
      <c r="AS270" s="205"/>
      <c r="AT270" s="206"/>
      <c r="AU270" s="242"/>
      <c r="AV270" s="242"/>
      <c r="AX270" s="242"/>
      <c r="AY270" s="242"/>
    </row>
    <row r="271" spans="1:51" ht="12" customHeight="1">
      <c r="A271" s="566">
        <v>84</v>
      </c>
      <c r="B271" s="569"/>
      <c r="C271" s="572"/>
      <c r="D271" s="575" t="s">
        <v>243</v>
      </c>
      <c r="E271" s="578"/>
      <c r="F271" s="581"/>
      <c r="G271" s="582"/>
      <c r="H271" s="236" t="s">
        <v>368</v>
      </c>
      <c r="I271" s="483"/>
      <c r="J271" s="483"/>
      <c r="K271" s="483"/>
      <c r="L271" s="483"/>
      <c r="M271" s="483"/>
      <c r="N271" s="483"/>
      <c r="O271" s="483"/>
      <c r="P271" s="483"/>
      <c r="Q271" s="483"/>
      <c r="R271" s="483"/>
      <c r="S271" s="483"/>
      <c r="T271" s="483"/>
      <c r="U271" s="483"/>
      <c r="V271" s="483"/>
      <c r="W271" s="483"/>
      <c r="X271" s="483"/>
      <c r="Y271" s="483"/>
      <c r="Z271" s="483"/>
      <c r="AA271" s="483"/>
      <c r="AB271" s="483"/>
      <c r="AC271" s="483"/>
      <c r="AD271" s="483"/>
      <c r="AE271" s="483"/>
      <c r="AF271" s="483"/>
      <c r="AG271" s="483"/>
      <c r="AH271" s="483"/>
      <c r="AI271" s="483"/>
      <c r="AJ271" s="483"/>
      <c r="AK271" s="483"/>
      <c r="AL271" s="483"/>
      <c r="AM271" s="483"/>
      <c r="AN271" s="587">
        <f>+SUM(I272:AM273)</f>
        <v>0</v>
      </c>
      <c r="AO271" s="563">
        <f>IF($AN$4="４週",AN271/4,AN271/(DAY(EOMONTH($I$20,0))/7))</f>
        <v>0</v>
      </c>
      <c r="AP271" s="590"/>
      <c r="AQ271" s="591"/>
      <c r="AR271" s="563" t="str">
        <f>IF(AN260="４週",AU272,AV272)</f>
        <v/>
      </c>
      <c r="AS271" s="211"/>
      <c r="AT271" s="206"/>
      <c r="AU271" s="237" t="s">
        <v>369</v>
      </c>
      <c r="AV271" s="237" t="s">
        <v>370</v>
      </c>
      <c r="AX271" s="237" t="s">
        <v>371</v>
      </c>
      <c r="AY271" s="237" t="s">
        <v>372</v>
      </c>
    </row>
    <row r="272" spans="1:51" ht="12" customHeight="1">
      <c r="A272" s="567"/>
      <c r="B272" s="570"/>
      <c r="C272" s="573"/>
      <c r="D272" s="576"/>
      <c r="E272" s="579"/>
      <c r="F272" s="583"/>
      <c r="G272" s="584"/>
      <c r="H272" s="238" t="s">
        <v>373</v>
      </c>
      <c r="I272" s="239" t="str">
        <f>IFERROR(VLOOKUP(I271,'P1'!$B:$AP,41,FALSE),"")</f>
        <v/>
      </c>
      <c r="J272" s="243" t="str">
        <f>IFERROR(VLOOKUP(J271,'P1'!$B:$AP,41,FALSE),"")</f>
        <v/>
      </c>
      <c r="K272" s="239" t="str">
        <f>IFERROR(VLOOKUP(K271,'P1'!$B:$AP,41,FALSE),"")</f>
        <v/>
      </c>
      <c r="L272" s="239" t="str">
        <f>IFERROR(VLOOKUP(L271,'P1'!$B:$AP,41,FALSE),"")</f>
        <v/>
      </c>
      <c r="M272" s="239" t="str">
        <f>IFERROR(VLOOKUP(M271,'P1'!$B:$AP,41,FALSE),"")</f>
        <v/>
      </c>
      <c r="N272" s="239" t="str">
        <f>IFERROR(VLOOKUP(N271,'P1'!$B:$AP,41,FALSE),"")</f>
        <v/>
      </c>
      <c r="O272" s="239" t="str">
        <f>IFERROR(VLOOKUP(O271,'P1'!$B:$AP,41,FALSE),"")</f>
        <v/>
      </c>
      <c r="P272" s="239" t="str">
        <f>IFERROR(VLOOKUP(P271,'P1'!$B:$AP,41,FALSE),"")</f>
        <v/>
      </c>
      <c r="Q272" s="239" t="str">
        <f>IFERROR(VLOOKUP(Q271,'P1'!$B:$AP,41,FALSE),"")</f>
        <v/>
      </c>
      <c r="R272" s="239" t="str">
        <f>IFERROR(VLOOKUP(R271,'P1'!$B:$AP,41,FALSE),"")</f>
        <v/>
      </c>
      <c r="S272" s="239" t="str">
        <f>IFERROR(VLOOKUP(S271,'P1'!$B:$AP,41,FALSE),"")</f>
        <v/>
      </c>
      <c r="T272" s="239" t="str">
        <f>IFERROR(VLOOKUP(T271,'P1'!$B:$AP,41,FALSE),"")</f>
        <v/>
      </c>
      <c r="U272" s="239" t="str">
        <f>IFERROR(VLOOKUP(U271,'P1'!$B:$AP,41,FALSE),"")</f>
        <v/>
      </c>
      <c r="V272" s="239" t="str">
        <f>IFERROR(VLOOKUP(V271,'P1'!$B:$AP,41,FALSE),"")</f>
        <v/>
      </c>
      <c r="W272" s="239" t="str">
        <f>IFERROR(VLOOKUP(W271,'P1'!$B:$AP,41,FALSE),"")</f>
        <v/>
      </c>
      <c r="X272" s="239" t="str">
        <f>IFERROR(VLOOKUP(X271,'P1'!$B:$AP,41,FALSE),"")</f>
        <v/>
      </c>
      <c r="Y272" s="239" t="str">
        <f>IFERROR(VLOOKUP(Y271,'P1'!$B:$AP,41,FALSE),"")</f>
        <v/>
      </c>
      <c r="Z272" s="239" t="str">
        <f>IFERROR(VLOOKUP(Z271,'P1'!$B:$AP,41,FALSE),"")</f>
        <v/>
      </c>
      <c r="AA272" s="239" t="str">
        <f>IFERROR(VLOOKUP(AA271,'P1'!$B:$AP,41,FALSE),"")</f>
        <v/>
      </c>
      <c r="AB272" s="239" t="str">
        <f>IFERROR(VLOOKUP(AB271,'P1'!$B:$AP,41,FALSE),"")</f>
        <v/>
      </c>
      <c r="AC272" s="239" t="str">
        <f>IFERROR(VLOOKUP(AC271,'P1'!$B:$AP,41,FALSE),"")</f>
        <v/>
      </c>
      <c r="AD272" s="239" t="str">
        <f>IFERROR(VLOOKUP(AD271,'P1'!$B:$AP,41,FALSE),"")</f>
        <v/>
      </c>
      <c r="AE272" s="239" t="str">
        <f>IFERROR(VLOOKUP(AE271,'P1'!$B:$AP,41,FALSE),"")</f>
        <v/>
      </c>
      <c r="AF272" s="239" t="str">
        <f>IFERROR(VLOOKUP(AF271,'P1'!$B:$AP,41,FALSE),"")</f>
        <v/>
      </c>
      <c r="AG272" s="239" t="str">
        <f>IFERROR(VLOOKUP(AG271,'P1'!$B:$AP,41,FALSE),"")</f>
        <v/>
      </c>
      <c r="AH272" s="239" t="str">
        <f>IFERROR(VLOOKUP(AH271,'P1'!$B:$AP,41,FALSE),"")</f>
        <v/>
      </c>
      <c r="AI272" s="239" t="str">
        <f>IFERROR(VLOOKUP(AI271,'P1'!$B:$AP,41,FALSE),"")</f>
        <v/>
      </c>
      <c r="AJ272" s="239" t="str">
        <f>IFERROR(VLOOKUP(AJ271,'P1'!$B:$AP,41,FALSE),"")</f>
        <v/>
      </c>
      <c r="AK272" s="239" t="str">
        <f>IFERROR(VLOOKUP(AK271,'P1'!$B:$AP,41,FALSE),"")</f>
        <v/>
      </c>
      <c r="AL272" s="239" t="str">
        <f>IFERROR(VLOOKUP(AL271,'P1'!$B:$AP,41,FALSE),"")</f>
        <v/>
      </c>
      <c r="AM272" s="239" t="str">
        <f>IFERROR(VLOOKUP(AM271,'P1'!$B:$AP,41,FALSE),"")</f>
        <v/>
      </c>
      <c r="AN272" s="588"/>
      <c r="AO272" s="564"/>
      <c r="AP272" s="592"/>
      <c r="AQ272" s="593"/>
      <c r="AR272" s="564"/>
      <c r="AS272" s="211"/>
      <c r="AT272" s="206"/>
      <c r="AU272" s="240" t="str">
        <f>IFERROR(IF($D271="□",ROUNDDOWN($AO271/$AK$7,1),ROUNDDOWN($AO271/$AK$9,1)),"")</f>
        <v/>
      </c>
      <c r="AV272" s="240" t="str">
        <f>IFERROR(IF($D271="□",ROUNDDOWN($AN271/$AO$7,1),ROUNDDOWN($AN271/$AO$9,1)),"")</f>
        <v/>
      </c>
      <c r="AX272" s="240" t="str">
        <f>IFERROR(IF($D271="□",(VLOOKUP(F271,'[8]ますた君 '!$C:$E,3,FALSE)/($AK$7*4)),(VLOOKUP(F271,'[8]ますた君 '!$C:$E,3,FALSE)/($AK$9*4))),"")</f>
        <v/>
      </c>
      <c r="AY272" s="240" t="str">
        <f>IFERROR(IF($D271="□",(VLOOKUP(F271,'[8]ますた君 '!$C:$E,3,FALSE)/$AO$7),(VLOOKUP(F271,'[8]ますた君 '!$C:$E,3,FALSE)/$AO$9)),"")</f>
        <v/>
      </c>
    </row>
    <row r="273" spans="1:51" ht="12" customHeight="1">
      <c r="A273" s="568"/>
      <c r="B273" s="571"/>
      <c r="C273" s="574"/>
      <c r="D273" s="577"/>
      <c r="E273" s="580"/>
      <c r="F273" s="585"/>
      <c r="G273" s="586"/>
      <c r="H273" s="241" t="s">
        <v>374</v>
      </c>
      <c r="I273" s="239" t="str">
        <f>IFERROR(VLOOKUP(I271,'P1'!$B:$AP,31,FALSE),"")</f>
        <v/>
      </c>
      <c r="J273" s="239" t="str">
        <f>IFERROR(VLOOKUP(J271,'P1'!$B:$AP,31,FALSE),"")</f>
        <v/>
      </c>
      <c r="K273" s="239" t="str">
        <f>IFERROR(VLOOKUP(K271,'P1'!$B:$AP,31,FALSE),"")</f>
        <v/>
      </c>
      <c r="L273" s="239" t="str">
        <f>IFERROR(VLOOKUP(L271,'P1'!$B:$AP,31,FALSE),"")</f>
        <v/>
      </c>
      <c r="M273" s="239" t="str">
        <f>IFERROR(VLOOKUP(M271,'P1'!$B:$AP,31,FALSE),"")</f>
        <v/>
      </c>
      <c r="N273" s="239" t="str">
        <f>IFERROR(VLOOKUP(N271,'P1'!$B:$AP,31,FALSE),"")</f>
        <v/>
      </c>
      <c r="O273" s="239" t="str">
        <f>IFERROR(VLOOKUP(O271,'P1'!$B:$AP,31,FALSE),"")</f>
        <v/>
      </c>
      <c r="P273" s="239" t="str">
        <f>IFERROR(VLOOKUP(P271,'P1'!$B:$AP,31,FALSE),"")</f>
        <v/>
      </c>
      <c r="Q273" s="239" t="str">
        <f>IFERROR(VLOOKUP(Q271,'P1'!$B:$AP,31,FALSE),"")</f>
        <v/>
      </c>
      <c r="R273" s="239" t="str">
        <f>IFERROR(VLOOKUP(R271,'P1'!$B:$AP,31,FALSE),"")</f>
        <v/>
      </c>
      <c r="S273" s="239" t="str">
        <f>IFERROR(VLOOKUP(S271,'P1'!$B:$AP,31,FALSE),"")</f>
        <v/>
      </c>
      <c r="T273" s="239" t="str">
        <f>IFERROR(VLOOKUP(T271,'P1'!$B:$AP,31,FALSE),"")</f>
        <v/>
      </c>
      <c r="U273" s="239" t="str">
        <f>IFERROR(VLOOKUP(U271,'P1'!$B:$AP,31,FALSE),"")</f>
        <v/>
      </c>
      <c r="V273" s="239" t="str">
        <f>IFERROR(VLOOKUP(V271,'P1'!$B:$AP,31,FALSE),"")</f>
        <v/>
      </c>
      <c r="W273" s="239" t="str">
        <f>IFERROR(VLOOKUP(W271,'P1'!$B:$AP,31,FALSE),"")</f>
        <v/>
      </c>
      <c r="X273" s="239" t="str">
        <f>IFERROR(VLOOKUP(X271,'P1'!$B:$AP,31,FALSE),"")</f>
        <v/>
      </c>
      <c r="Y273" s="239" t="str">
        <f>IFERROR(VLOOKUP(Y271,'P1'!$B:$AP,31,FALSE),"")</f>
        <v/>
      </c>
      <c r="Z273" s="239" t="str">
        <f>IFERROR(VLOOKUP(Z271,'P1'!$B:$AP,31,FALSE),"")</f>
        <v/>
      </c>
      <c r="AA273" s="239" t="str">
        <f>IFERROR(VLOOKUP(AA271,'P1'!$B:$AP,31,FALSE),"")</f>
        <v/>
      </c>
      <c r="AB273" s="239" t="str">
        <f>IFERROR(VLOOKUP(AB271,'P1'!$B:$AP,31,FALSE),"")</f>
        <v/>
      </c>
      <c r="AC273" s="239" t="str">
        <f>IFERROR(VLOOKUP(AC271,'P1'!$B:$AP,31,FALSE),"")</f>
        <v/>
      </c>
      <c r="AD273" s="239" t="str">
        <f>IFERROR(VLOOKUP(AD271,'P1'!$B:$AP,31,FALSE),"")</f>
        <v/>
      </c>
      <c r="AE273" s="239" t="str">
        <f>IFERROR(VLOOKUP(AE271,'P1'!$B:$AP,31,FALSE),"")</f>
        <v/>
      </c>
      <c r="AF273" s="239" t="str">
        <f>IFERROR(VLOOKUP(AF271,'P1'!$B:$AP,31,FALSE),"")</f>
        <v/>
      </c>
      <c r="AG273" s="239" t="str">
        <f>IFERROR(VLOOKUP(AG271,'P1'!$B:$AP,31,FALSE),"")</f>
        <v/>
      </c>
      <c r="AH273" s="239" t="str">
        <f>IFERROR(VLOOKUP(AH271,'P1'!$B:$AP,31,FALSE),"")</f>
        <v/>
      </c>
      <c r="AI273" s="239" t="str">
        <f>IFERROR(VLOOKUP(AI271,'P1'!$B:$AP,31,FALSE),"")</f>
        <v/>
      </c>
      <c r="AJ273" s="239" t="str">
        <f>IFERROR(VLOOKUP(AJ271,'P1'!$B:$AP,31,FALSE),"")</f>
        <v/>
      </c>
      <c r="AK273" s="239" t="str">
        <f>IFERROR(VLOOKUP(AK271,'P1'!$B:$AP,31,FALSE),"")</f>
        <v/>
      </c>
      <c r="AL273" s="239" t="str">
        <f>IFERROR(VLOOKUP(AL271,'P1'!$B:$AP,31,FALSE),"")</f>
        <v/>
      </c>
      <c r="AM273" s="239" t="str">
        <f>IFERROR(VLOOKUP(AM271,'P1'!$B:$AP,31,FALSE),"")</f>
        <v/>
      </c>
      <c r="AN273" s="589"/>
      <c r="AO273" s="565"/>
      <c r="AP273" s="594"/>
      <c r="AQ273" s="595"/>
      <c r="AR273" s="565"/>
      <c r="AS273" s="211"/>
      <c r="AT273" s="206"/>
      <c r="AU273" s="242"/>
      <c r="AV273" s="242"/>
      <c r="AX273" s="242"/>
      <c r="AY273" s="242"/>
    </row>
    <row r="274" spans="1:51" ht="12" customHeight="1">
      <c r="A274" s="566">
        <v>85</v>
      </c>
      <c r="B274" s="569"/>
      <c r="C274" s="572"/>
      <c r="D274" s="575" t="s">
        <v>243</v>
      </c>
      <c r="E274" s="578"/>
      <c r="F274" s="581"/>
      <c r="G274" s="582"/>
      <c r="H274" s="236" t="s">
        <v>368</v>
      </c>
      <c r="I274" s="483"/>
      <c r="J274" s="483"/>
      <c r="K274" s="483"/>
      <c r="L274" s="483"/>
      <c r="M274" s="483"/>
      <c r="N274" s="483"/>
      <c r="O274" s="483"/>
      <c r="P274" s="483"/>
      <c r="Q274" s="483"/>
      <c r="R274" s="483"/>
      <c r="S274" s="483"/>
      <c r="T274" s="483"/>
      <c r="U274" s="483"/>
      <c r="V274" s="483"/>
      <c r="W274" s="483"/>
      <c r="X274" s="483"/>
      <c r="Y274" s="483"/>
      <c r="Z274" s="483"/>
      <c r="AA274" s="483"/>
      <c r="AB274" s="483"/>
      <c r="AC274" s="483"/>
      <c r="AD274" s="483"/>
      <c r="AE274" s="483"/>
      <c r="AF274" s="483"/>
      <c r="AG274" s="483"/>
      <c r="AH274" s="483"/>
      <c r="AI274" s="483"/>
      <c r="AJ274" s="483"/>
      <c r="AK274" s="483"/>
      <c r="AL274" s="483"/>
      <c r="AM274" s="483"/>
      <c r="AN274" s="587">
        <f>+SUM(I275:AM276)</f>
        <v>0</v>
      </c>
      <c r="AO274" s="563">
        <f>IF($AN$4="４週",AN274/4,AN274/(DAY(EOMONTH($I$20,0))/7))</f>
        <v>0</v>
      </c>
      <c r="AP274" s="590"/>
      <c r="AQ274" s="591"/>
      <c r="AR274" s="563" t="str">
        <f>IF(AN263="４週",AU275,AV275)</f>
        <v/>
      </c>
      <c r="AS274" s="211"/>
      <c r="AT274" s="206"/>
      <c r="AU274" s="237" t="s">
        <v>369</v>
      </c>
      <c r="AV274" s="237" t="s">
        <v>370</v>
      </c>
      <c r="AX274" s="237" t="s">
        <v>371</v>
      </c>
      <c r="AY274" s="237" t="s">
        <v>372</v>
      </c>
    </row>
    <row r="275" spans="1:51" ht="12" customHeight="1">
      <c r="A275" s="567"/>
      <c r="B275" s="570"/>
      <c r="C275" s="573"/>
      <c r="D275" s="576"/>
      <c r="E275" s="579"/>
      <c r="F275" s="583"/>
      <c r="G275" s="584"/>
      <c r="H275" s="238" t="s">
        <v>373</v>
      </c>
      <c r="I275" s="239" t="str">
        <f>IFERROR(VLOOKUP(I274,'P1'!$B:$AP,41,FALSE),"")</f>
        <v/>
      </c>
      <c r="J275" s="239" t="str">
        <f>IFERROR(VLOOKUP(J274,'P1'!$B:$AP,41,FALSE),"")</f>
        <v/>
      </c>
      <c r="K275" s="239" t="str">
        <f>IFERROR(VLOOKUP(K274,'P1'!$B:$AP,41,FALSE),"")</f>
        <v/>
      </c>
      <c r="L275" s="239" t="str">
        <f>IFERROR(VLOOKUP(L274,'P1'!$B:$AP,41,FALSE),"")</f>
        <v/>
      </c>
      <c r="M275" s="239" t="str">
        <f>IFERROR(VLOOKUP(M274,'P1'!$B:$AP,41,FALSE),"")</f>
        <v/>
      </c>
      <c r="N275" s="239" t="str">
        <f>IFERROR(VLOOKUP(N274,'P1'!$B:$AP,41,FALSE),"")</f>
        <v/>
      </c>
      <c r="O275" s="239" t="str">
        <f>IFERROR(VLOOKUP(O274,'P1'!$B:$AP,41,FALSE),"")</f>
        <v/>
      </c>
      <c r="P275" s="239" t="str">
        <f>IFERROR(VLOOKUP(P274,'P1'!$B:$AP,41,FALSE),"")</f>
        <v/>
      </c>
      <c r="Q275" s="239" t="str">
        <f>IFERROR(VLOOKUP(Q274,'P1'!$B:$AP,41,FALSE),"")</f>
        <v/>
      </c>
      <c r="R275" s="239" t="str">
        <f>IFERROR(VLOOKUP(R274,'P1'!$B:$AP,41,FALSE),"")</f>
        <v/>
      </c>
      <c r="S275" s="239" t="str">
        <f>IFERROR(VLOOKUP(S274,'P1'!$B:$AP,41,FALSE),"")</f>
        <v/>
      </c>
      <c r="T275" s="239" t="str">
        <f>IFERROR(VLOOKUP(T274,'P1'!$B:$AP,41,FALSE),"")</f>
        <v/>
      </c>
      <c r="U275" s="239" t="str">
        <f>IFERROR(VLOOKUP(U274,'P1'!$B:$AP,41,FALSE),"")</f>
        <v/>
      </c>
      <c r="V275" s="239" t="str">
        <f>IFERROR(VLOOKUP(V274,'P1'!$B:$AP,41,FALSE),"")</f>
        <v/>
      </c>
      <c r="W275" s="239" t="str">
        <f>IFERROR(VLOOKUP(W274,'P1'!$B:$AP,41,FALSE),"")</f>
        <v/>
      </c>
      <c r="X275" s="239" t="str">
        <f>IFERROR(VLOOKUP(X274,'P1'!$B:$AP,41,FALSE),"")</f>
        <v/>
      </c>
      <c r="Y275" s="239" t="str">
        <f>IFERROR(VLOOKUP(Y274,'P1'!$B:$AP,41,FALSE),"")</f>
        <v/>
      </c>
      <c r="Z275" s="239" t="str">
        <f>IFERROR(VLOOKUP(Z274,'P1'!$B:$AP,41,FALSE),"")</f>
        <v/>
      </c>
      <c r="AA275" s="239" t="str">
        <f>IFERROR(VLOOKUP(AA274,'P1'!$B:$AP,41,FALSE),"")</f>
        <v/>
      </c>
      <c r="AB275" s="239" t="str">
        <f>IFERROR(VLOOKUP(AB274,'P1'!$B:$AP,41,FALSE),"")</f>
        <v/>
      </c>
      <c r="AC275" s="239" t="str">
        <f>IFERROR(VLOOKUP(AC274,'P1'!$B:$AP,41,FALSE),"")</f>
        <v/>
      </c>
      <c r="AD275" s="239" t="str">
        <f>IFERROR(VLOOKUP(AD274,'P1'!$B:$AP,41,FALSE),"")</f>
        <v/>
      </c>
      <c r="AE275" s="239" t="str">
        <f>IFERROR(VLOOKUP(AE274,'P1'!$B:$AP,41,FALSE),"")</f>
        <v/>
      </c>
      <c r="AF275" s="239" t="str">
        <f>IFERROR(VLOOKUP(AF274,'P1'!$B:$AP,41,FALSE),"")</f>
        <v/>
      </c>
      <c r="AG275" s="239" t="str">
        <f>IFERROR(VLOOKUP(AG274,'P1'!$B:$AP,41,FALSE),"")</f>
        <v/>
      </c>
      <c r="AH275" s="239" t="str">
        <f>IFERROR(VLOOKUP(AH274,'P1'!$B:$AP,41,FALSE),"")</f>
        <v/>
      </c>
      <c r="AI275" s="239" t="str">
        <f>IFERROR(VLOOKUP(AI274,'P1'!$B:$AP,41,FALSE),"")</f>
        <v/>
      </c>
      <c r="AJ275" s="239" t="str">
        <f>IFERROR(VLOOKUP(AJ274,'P1'!$B:$AP,41,FALSE),"")</f>
        <v/>
      </c>
      <c r="AK275" s="239" t="str">
        <f>IFERROR(VLOOKUP(AK274,'P1'!$B:$AP,41,FALSE),"")</f>
        <v/>
      </c>
      <c r="AL275" s="239" t="str">
        <f>IFERROR(VLOOKUP(AL274,'P1'!$B:$AP,41,FALSE),"")</f>
        <v/>
      </c>
      <c r="AM275" s="239" t="str">
        <f>IFERROR(VLOOKUP(AM274,'P1'!$B:$AP,41,FALSE),"")</f>
        <v/>
      </c>
      <c r="AN275" s="588"/>
      <c r="AO275" s="564"/>
      <c r="AP275" s="592"/>
      <c r="AQ275" s="593"/>
      <c r="AR275" s="564"/>
      <c r="AS275" s="211"/>
      <c r="AT275" s="206"/>
      <c r="AU275" s="240" t="str">
        <f>IFERROR(IF($D274="□",ROUNDDOWN($AO274/$AK$7,1),ROUNDDOWN($AO274/$AK$9,1)),"")</f>
        <v/>
      </c>
      <c r="AV275" s="240" t="str">
        <f>IFERROR(IF($D274="□",ROUNDDOWN($AN274/$AO$7,1),ROUNDDOWN($AN274/$AO$9,1)),"")</f>
        <v/>
      </c>
      <c r="AX275" s="240" t="str">
        <f>IFERROR(IF($D274="□",(VLOOKUP(F274,'[8]ますた君 '!$C:$E,3,FALSE)/($AK$7*4)),(VLOOKUP(F274,'[8]ますた君 '!$C:$E,3,FALSE)/($AK$9*4))),"")</f>
        <v/>
      </c>
      <c r="AY275" s="240" t="str">
        <f>IFERROR(IF($D274="□",(VLOOKUP(F274,'[8]ますた君 '!$C:$E,3,FALSE)/$AO$7),(VLOOKUP(F274,'[8]ますた君 '!$C:$E,3,FALSE)/$AO$9)),"")</f>
        <v/>
      </c>
    </row>
    <row r="276" spans="1:51" ht="12" customHeight="1">
      <c r="A276" s="568"/>
      <c r="B276" s="571"/>
      <c r="C276" s="574"/>
      <c r="D276" s="577"/>
      <c r="E276" s="580"/>
      <c r="F276" s="585"/>
      <c r="G276" s="586"/>
      <c r="H276" s="241" t="s">
        <v>374</v>
      </c>
      <c r="I276" s="239" t="str">
        <f>IFERROR(VLOOKUP(I274,'P1'!$B:$AP,31,FALSE),"")</f>
        <v/>
      </c>
      <c r="J276" s="239" t="str">
        <f>IFERROR(VLOOKUP(J274,'P1'!$B:$AP,31,FALSE),"")</f>
        <v/>
      </c>
      <c r="K276" s="239" t="str">
        <f>IFERROR(VLOOKUP(K274,'P1'!$B:$AP,31,FALSE),"")</f>
        <v/>
      </c>
      <c r="L276" s="239" t="str">
        <f>IFERROR(VLOOKUP(L274,'P1'!$B:$AP,31,FALSE),"")</f>
        <v/>
      </c>
      <c r="M276" s="239" t="str">
        <f>IFERROR(VLOOKUP(M274,'P1'!$B:$AP,31,FALSE),"")</f>
        <v/>
      </c>
      <c r="N276" s="239" t="str">
        <f>IFERROR(VLOOKUP(N274,'P1'!$B:$AP,31,FALSE),"")</f>
        <v/>
      </c>
      <c r="O276" s="239" t="str">
        <f>IFERROR(VLOOKUP(O274,'P1'!$B:$AP,31,FALSE),"")</f>
        <v/>
      </c>
      <c r="P276" s="239" t="str">
        <f>IFERROR(VLOOKUP(P274,'P1'!$B:$AP,31,FALSE),"")</f>
        <v/>
      </c>
      <c r="Q276" s="239" t="str">
        <f>IFERROR(VLOOKUP(Q274,'P1'!$B:$AP,31,FALSE),"")</f>
        <v/>
      </c>
      <c r="R276" s="239" t="str">
        <f>IFERROR(VLOOKUP(R274,'P1'!$B:$AP,31,FALSE),"")</f>
        <v/>
      </c>
      <c r="S276" s="239" t="str">
        <f>IFERROR(VLOOKUP(S274,'P1'!$B:$AP,31,FALSE),"")</f>
        <v/>
      </c>
      <c r="T276" s="239" t="str">
        <f>IFERROR(VLOOKUP(T274,'P1'!$B:$AP,31,FALSE),"")</f>
        <v/>
      </c>
      <c r="U276" s="239" t="str">
        <f>IFERROR(VLOOKUP(U274,'P1'!$B:$AP,31,FALSE),"")</f>
        <v/>
      </c>
      <c r="V276" s="239" t="str">
        <f>IFERROR(VLOOKUP(V274,'P1'!$B:$AP,31,FALSE),"")</f>
        <v/>
      </c>
      <c r="W276" s="239" t="str">
        <f>IFERROR(VLOOKUP(W274,'P1'!$B:$AP,31,FALSE),"")</f>
        <v/>
      </c>
      <c r="X276" s="239" t="str">
        <f>IFERROR(VLOOKUP(X274,'P1'!$B:$AP,31,FALSE),"")</f>
        <v/>
      </c>
      <c r="Y276" s="239" t="str">
        <f>IFERROR(VLOOKUP(Y274,'P1'!$B:$AP,31,FALSE),"")</f>
        <v/>
      </c>
      <c r="Z276" s="239" t="str">
        <f>IFERROR(VLOOKUP(Z274,'P1'!$B:$AP,31,FALSE),"")</f>
        <v/>
      </c>
      <c r="AA276" s="239" t="str">
        <f>IFERROR(VLOOKUP(AA274,'P1'!$B:$AP,31,FALSE),"")</f>
        <v/>
      </c>
      <c r="AB276" s="239" t="str">
        <f>IFERROR(VLOOKUP(AB274,'P1'!$B:$AP,31,FALSE),"")</f>
        <v/>
      </c>
      <c r="AC276" s="239" t="str">
        <f>IFERROR(VLOOKUP(AC274,'P1'!$B:$AP,31,FALSE),"")</f>
        <v/>
      </c>
      <c r="AD276" s="239" t="str">
        <f>IFERROR(VLOOKUP(AD274,'P1'!$B:$AP,31,FALSE),"")</f>
        <v/>
      </c>
      <c r="AE276" s="239" t="str">
        <f>IFERROR(VLOOKUP(AE274,'P1'!$B:$AP,31,FALSE),"")</f>
        <v/>
      </c>
      <c r="AF276" s="239" t="str">
        <f>IFERROR(VLOOKUP(AF274,'P1'!$B:$AP,31,FALSE),"")</f>
        <v/>
      </c>
      <c r="AG276" s="239" t="str">
        <f>IFERROR(VLOOKUP(AG274,'P1'!$B:$AP,31,FALSE),"")</f>
        <v/>
      </c>
      <c r="AH276" s="239" t="str">
        <f>IFERROR(VLOOKUP(AH274,'P1'!$B:$AP,31,FALSE),"")</f>
        <v/>
      </c>
      <c r="AI276" s="239" t="str">
        <f>IFERROR(VLOOKUP(AI274,'P1'!$B:$AP,31,FALSE),"")</f>
        <v/>
      </c>
      <c r="AJ276" s="239" t="str">
        <f>IFERROR(VLOOKUP(AJ274,'P1'!$B:$AP,31,FALSE),"")</f>
        <v/>
      </c>
      <c r="AK276" s="239" t="str">
        <f>IFERROR(VLOOKUP(AK274,'P1'!$B:$AP,31,FALSE),"")</f>
        <v/>
      </c>
      <c r="AL276" s="239" t="str">
        <f>IFERROR(VLOOKUP(AL274,'P1'!$B:$AP,31,FALSE),"")</f>
        <v/>
      </c>
      <c r="AM276" s="239" t="str">
        <f>IFERROR(VLOOKUP(AM274,'P1'!$B:$AP,31,FALSE),"")</f>
        <v/>
      </c>
      <c r="AN276" s="589"/>
      <c r="AO276" s="565"/>
      <c r="AP276" s="594"/>
      <c r="AQ276" s="595"/>
      <c r="AR276" s="565"/>
      <c r="AS276" s="211"/>
      <c r="AT276" s="206"/>
      <c r="AU276" s="242"/>
      <c r="AV276" s="242"/>
      <c r="AX276" s="242"/>
      <c r="AY276" s="242"/>
    </row>
    <row r="277" spans="1:51" ht="12" customHeight="1">
      <c r="A277" s="566">
        <v>86</v>
      </c>
      <c r="B277" s="569"/>
      <c r="C277" s="572"/>
      <c r="D277" s="575" t="s">
        <v>243</v>
      </c>
      <c r="E277" s="578"/>
      <c r="F277" s="581"/>
      <c r="G277" s="582"/>
      <c r="H277" s="236" t="s">
        <v>368</v>
      </c>
      <c r="I277" s="483"/>
      <c r="J277" s="483"/>
      <c r="K277" s="483"/>
      <c r="L277" s="483"/>
      <c r="M277" s="483"/>
      <c r="N277" s="483"/>
      <c r="O277" s="483"/>
      <c r="P277" s="483"/>
      <c r="Q277" s="483"/>
      <c r="R277" s="483"/>
      <c r="S277" s="483"/>
      <c r="T277" s="483"/>
      <c r="U277" s="483"/>
      <c r="V277" s="483"/>
      <c r="W277" s="483"/>
      <c r="X277" s="483"/>
      <c r="Y277" s="483"/>
      <c r="Z277" s="483"/>
      <c r="AA277" s="483"/>
      <c r="AB277" s="483"/>
      <c r="AC277" s="483"/>
      <c r="AD277" s="483"/>
      <c r="AE277" s="483"/>
      <c r="AF277" s="483"/>
      <c r="AG277" s="483"/>
      <c r="AH277" s="483"/>
      <c r="AI277" s="483"/>
      <c r="AJ277" s="483"/>
      <c r="AK277" s="483"/>
      <c r="AL277" s="483"/>
      <c r="AM277" s="483"/>
      <c r="AN277" s="587">
        <f>+SUM(I278:AM279)</f>
        <v>0</v>
      </c>
      <c r="AO277" s="563">
        <f>IF($AN$4="４週",AN277/4,AN277/(DAY(EOMONTH($I$20,0))/7))</f>
        <v>0</v>
      </c>
      <c r="AP277" s="590"/>
      <c r="AQ277" s="591"/>
      <c r="AR277" s="563" t="str">
        <f>IF(AN266="４週",AU278,AV278)</f>
        <v/>
      </c>
      <c r="AS277" s="211"/>
      <c r="AT277" s="206"/>
      <c r="AU277" s="237" t="s">
        <v>369</v>
      </c>
      <c r="AV277" s="237" t="s">
        <v>370</v>
      </c>
      <c r="AX277" s="237" t="s">
        <v>371</v>
      </c>
      <c r="AY277" s="237" t="s">
        <v>372</v>
      </c>
    </row>
    <row r="278" spans="1:51" ht="12" customHeight="1">
      <c r="A278" s="567"/>
      <c r="B278" s="570"/>
      <c r="C278" s="573"/>
      <c r="D278" s="576"/>
      <c r="E278" s="579"/>
      <c r="F278" s="583"/>
      <c r="G278" s="584"/>
      <c r="H278" s="238" t="s">
        <v>373</v>
      </c>
      <c r="I278" s="239" t="str">
        <f>IFERROR(VLOOKUP(I277,'P1'!$B:$AP,41,FALSE),"")</f>
        <v/>
      </c>
      <c r="J278" s="239" t="str">
        <f>IFERROR(VLOOKUP(J277,'P1'!$B:$AP,41,FALSE),"")</f>
        <v/>
      </c>
      <c r="K278" s="239" t="str">
        <f>IFERROR(VLOOKUP(K277,'P1'!$B:$AP,41,FALSE),"")</f>
        <v/>
      </c>
      <c r="L278" s="239" t="str">
        <f>IFERROR(VLOOKUP(L277,'P1'!$B:$AP,41,FALSE),"")</f>
        <v/>
      </c>
      <c r="M278" s="239" t="str">
        <f>IFERROR(VLOOKUP(M277,'P1'!$B:$AP,41,FALSE),"")</f>
        <v/>
      </c>
      <c r="N278" s="239" t="str">
        <f>IFERROR(VLOOKUP(N277,'P1'!$B:$AP,41,FALSE),"")</f>
        <v/>
      </c>
      <c r="O278" s="239" t="str">
        <f>IFERROR(VLOOKUP(O277,'P1'!$B:$AP,41,FALSE),"")</f>
        <v/>
      </c>
      <c r="P278" s="239" t="str">
        <f>IFERROR(VLOOKUP(P277,'P1'!$B:$AP,41,FALSE),"")</f>
        <v/>
      </c>
      <c r="Q278" s="239" t="str">
        <f>IFERROR(VLOOKUP(Q277,'P1'!$B:$AP,41,FALSE),"")</f>
        <v/>
      </c>
      <c r="R278" s="239" t="str">
        <f>IFERROR(VLOOKUP(R277,'P1'!$B:$AP,41,FALSE),"")</f>
        <v/>
      </c>
      <c r="S278" s="239" t="str">
        <f>IFERROR(VLOOKUP(S277,'P1'!$B:$AP,41,FALSE),"")</f>
        <v/>
      </c>
      <c r="T278" s="239" t="str">
        <f>IFERROR(VLOOKUP(T277,'P1'!$B:$AP,41,FALSE),"")</f>
        <v/>
      </c>
      <c r="U278" s="239" t="str">
        <f>IFERROR(VLOOKUP(U277,'P1'!$B:$AP,41,FALSE),"")</f>
        <v/>
      </c>
      <c r="V278" s="239" t="str">
        <f>IFERROR(VLOOKUP(V277,'P1'!$B:$AP,41,FALSE),"")</f>
        <v/>
      </c>
      <c r="W278" s="239" t="str">
        <f>IFERROR(VLOOKUP(W277,'P1'!$B:$AP,41,FALSE),"")</f>
        <v/>
      </c>
      <c r="X278" s="239" t="str">
        <f>IFERROR(VLOOKUP(X277,'P1'!$B:$AP,41,FALSE),"")</f>
        <v/>
      </c>
      <c r="Y278" s="239" t="str">
        <f>IFERROR(VLOOKUP(Y277,'P1'!$B:$AP,41,FALSE),"")</f>
        <v/>
      </c>
      <c r="Z278" s="239" t="str">
        <f>IFERROR(VLOOKUP(Z277,'P1'!$B:$AP,41,FALSE),"")</f>
        <v/>
      </c>
      <c r="AA278" s="239" t="str">
        <f>IFERROR(VLOOKUP(AA277,'P1'!$B:$AP,41,FALSE),"")</f>
        <v/>
      </c>
      <c r="AB278" s="239" t="str">
        <f>IFERROR(VLOOKUP(AB277,'P1'!$B:$AP,41,FALSE),"")</f>
        <v/>
      </c>
      <c r="AC278" s="239" t="str">
        <f>IFERROR(VLOOKUP(AC277,'P1'!$B:$AP,41,FALSE),"")</f>
        <v/>
      </c>
      <c r="AD278" s="239" t="str">
        <f>IFERROR(VLOOKUP(AD277,'P1'!$B:$AP,41,FALSE),"")</f>
        <v/>
      </c>
      <c r="AE278" s="239" t="str">
        <f>IFERROR(VLOOKUP(AE277,'P1'!$B:$AP,41,FALSE),"")</f>
        <v/>
      </c>
      <c r="AF278" s="239" t="str">
        <f>IFERROR(VLOOKUP(AF277,'P1'!$B:$AP,41,FALSE),"")</f>
        <v/>
      </c>
      <c r="AG278" s="239" t="str">
        <f>IFERROR(VLOOKUP(AG277,'P1'!$B:$AP,41,FALSE),"")</f>
        <v/>
      </c>
      <c r="AH278" s="239" t="str">
        <f>IFERROR(VLOOKUP(AH277,'P1'!$B:$AP,41,FALSE),"")</f>
        <v/>
      </c>
      <c r="AI278" s="239" t="str">
        <f>IFERROR(VLOOKUP(AI277,'P1'!$B:$AP,41,FALSE),"")</f>
        <v/>
      </c>
      <c r="AJ278" s="239" t="str">
        <f>IFERROR(VLOOKUP(AJ277,'P1'!$B:$AP,41,FALSE),"")</f>
        <v/>
      </c>
      <c r="AK278" s="239" t="str">
        <f>IFERROR(VLOOKUP(AK277,'P1'!$B:$AP,41,FALSE),"")</f>
        <v/>
      </c>
      <c r="AL278" s="239" t="str">
        <f>IFERROR(VLOOKUP(AL277,'P1'!$B:$AP,41,FALSE),"")</f>
        <v/>
      </c>
      <c r="AM278" s="239" t="str">
        <f>IFERROR(VLOOKUP(AM277,'P1'!$B:$AP,41,FALSE),"")</f>
        <v/>
      </c>
      <c r="AN278" s="588"/>
      <c r="AO278" s="564"/>
      <c r="AP278" s="592"/>
      <c r="AQ278" s="593"/>
      <c r="AR278" s="564"/>
      <c r="AS278" s="211"/>
      <c r="AT278" s="206"/>
      <c r="AU278" s="240" t="str">
        <f>IFERROR(IF($D277="□",ROUNDDOWN($AO277/$AK$7,1),ROUNDDOWN($AO277/$AK$9,1)),"")</f>
        <v/>
      </c>
      <c r="AV278" s="240" t="str">
        <f>IFERROR(IF($D277="□",ROUNDDOWN($AN277/$AO$7,1),ROUNDDOWN($AN277/$AO$9,1)),"")</f>
        <v/>
      </c>
      <c r="AX278" s="240" t="str">
        <f>IFERROR(IF($D277="□",(VLOOKUP(F277,'[8]ますた君 '!$C:$E,3,FALSE)/($AK$7*4)),(VLOOKUP(F277,'[8]ますた君 '!$C:$E,3,FALSE)/($AK$9*4))),"")</f>
        <v/>
      </c>
      <c r="AY278" s="240" t="str">
        <f>IFERROR(IF($D277="□",(VLOOKUP(F277,'[8]ますた君 '!$C:$E,3,FALSE)/$AO$7),(VLOOKUP(F277,'[8]ますた君 '!$C:$E,3,FALSE)/$AO$9)),"")</f>
        <v/>
      </c>
    </row>
    <row r="279" spans="1:51" ht="12" customHeight="1">
      <c r="A279" s="568"/>
      <c r="B279" s="571"/>
      <c r="C279" s="574"/>
      <c r="D279" s="577"/>
      <c r="E279" s="580"/>
      <c r="F279" s="585"/>
      <c r="G279" s="586"/>
      <c r="H279" s="241" t="s">
        <v>374</v>
      </c>
      <c r="I279" s="239" t="str">
        <f>IFERROR(VLOOKUP(I277,'P1'!$B:$AP,31,FALSE),"")</f>
        <v/>
      </c>
      <c r="J279" s="239" t="str">
        <f>IFERROR(VLOOKUP(J277,'P1'!$B:$AP,31,FALSE),"")</f>
        <v/>
      </c>
      <c r="K279" s="239" t="str">
        <f>IFERROR(VLOOKUP(K277,'P1'!$B:$AP,31,FALSE),"")</f>
        <v/>
      </c>
      <c r="L279" s="239" t="str">
        <f>IFERROR(VLOOKUP(L277,'P1'!$B:$AP,31,FALSE),"")</f>
        <v/>
      </c>
      <c r="M279" s="239" t="str">
        <f>IFERROR(VLOOKUP(M277,'P1'!$B:$AP,31,FALSE),"")</f>
        <v/>
      </c>
      <c r="N279" s="239" t="str">
        <f>IFERROR(VLOOKUP(N277,'P1'!$B:$AP,31,FALSE),"")</f>
        <v/>
      </c>
      <c r="O279" s="239" t="str">
        <f>IFERROR(VLOOKUP(O277,'P1'!$B:$AP,31,FALSE),"")</f>
        <v/>
      </c>
      <c r="P279" s="239" t="str">
        <f>IFERROR(VLOOKUP(P277,'P1'!$B:$AP,31,FALSE),"")</f>
        <v/>
      </c>
      <c r="Q279" s="239" t="str">
        <f>IFERROR(VLOOKUP(Q277,'P1'!$B:$AP,31,FALSE),"")</f>
        <v/>
      </c>
      <c r="R279" s="239" t="str">
        <f>IFERROR(VLOOKUP(R277,'P1'!$B:$AP,31,FALSE),"")</f>
        <v/>
      </c>
      <c r="S279" s="239" t="str">
        <f>IFERROR(VLOOKUP(S277,'P1'!$B:$AP,31,FALSE),"")</f>
        <v/>
      </c>
      <c r="T279" s="239" t="str">
        <f>IFERROR(VLOOKUP(T277,'P1'!$B:$AP,31,FALSE),"")</f>
        <v/>
      </c>
      <c r="U279" s="239" t="str">
        <f>IFERROR(VLOOKUP(U277,'P1'!$B:$AP,31,FALSE),"")</f>
        <v/>
      </c>
      <c r="V279" s="239" t="str">
        <f>IFERROR(VLOOKUP(V277,'P1'!$B:$AP,31,FALSE),"")</f>
        <v/>
      </c>
      <c r="W279" s="239" t="str">
        <f>IFERROR(VLOOKUP(W277,'P1'!$B:$AP,31,FALSE),"")</f>
        <v/>
      </c>
      <c r="X279" s="239" t="str">
        <f>IFERROR(VLOOKUP(X277,'P1'!$B:$AP,31,FALSE),"")</f>
        <v/>
      </c>
      <c r="Y279" s="239" t="str">
        <f>IFERROR(VLOOKUP(Y277,'P1'!$B:$AP,31,FALSE),"")</f>
        <v/>
      </c>
      <c r="Z279" s="239" t="str">
        <f>IFERROR(VLOOKUP(Z277,'P1'!$B:$AP,31,FALSE),"")</f>
        <v/>
      </c>
      <c r="AA279" s="239" t="str">
        <f>IFERROR(VLOOKUP(AA277,'P1'!$B:$AP,31,FALSE),"")</f>
        <v/>
      </c>
      <c r="AB279" s="239" t="str">
        <f>IFERROR(VLOOKUP(AB277,'P1'!$B:$AP,31,FALSE),"")</f>
        <v/>
      </c>
      <c r="AC279" s="239" t="str">
        <f>IFERROR(VLOOKUP(AC277,'P1'!$B:$AP,31,FALSE),"")</f>
        <v/>
      </c>
      <c r="AD279" s="239" t="str">
        <f>IFERROR(VLOOKUP(AD277,'P1'!$B:$AP,31,FALSE),"")</f>
        <v/>
      </c>
      <c r="AE279" s="239" t="str">
        <f>IFERROR(VLOOKUP(AE277,'P1'!$B:$AP,31,FALSE),"")</f>
        <v/>
      </c>
      <c r="AF279" s="239" t="str">
        <f>IFERROR(VLOOKUP(AF277,'P1'!$B:$AP,31,FALSE),"")</f>
        <v/>
      </c>
      <c r="AG279" s="239" t="str">
        <f>IFERROR(VLOOKUP(AG277,'P1'!$B:$AP,31,FALSE),"")</f>
        <v/>
      </c>
      <c r="AH279" s="239" t="str">
        <f>IFERROR(VLOOKUP(AH277,'P1'!$B:$AP,31,FALSE),"")</f>
        <v/>
      </c>
      <c r="AI279" s="239" t="str">
        <f>IFERROR(VLOOKUP(AI277,'P1'!$B:$AP,31,FALSE),"")</f>
        <v/>
      </c>
      <c r="AJ279" s="239" t="str">
        <f>IFERROR(VLOOKUP(AJ277,'P1'!$B:$AP,31,FALSE),"")</f>
        <v/>
      </c>
      <c r="AK279" s="239" t="str">
        <f>IFERROR(VLOOKUP(AK277,'P1'!$B:$AP,31,FALSE),"")</f>
        <v/>
      </c>
      <c r="AL279" s="239" t="str">
        <f>IFERROR(VLOOKUP(AL277,'P1'!$B:$AP,31,FALSE),"")</f>
        <v/>
      </c>
      <c r="AM279" s="239" t="str">
        <f>IFERROR(VLOOKUP(AM277,'P1'!$B:$AP,31,FALSE),"")</f>
        <v/>
      </c>
      <c r="AN279" s="589"/>
      <c r="AO279" s="565"/>
      <c r="AP279" s="594"/>
      <c r="AQ279" s="595"/>
      <c r="AR279" s="565"/>
      <c r="AS279" s="211"/>
      <c r="AT279" s="206"/>
      <c r="AU279" s="242"/>
      <c r="AV279" s="242"/>
      <c r="AX279" s="242"/>
      <c r="AY279" s="242"/>
    </row>
    <row r="280" spans="1:51" ht="12" customHeight="1">
      <c r="A280" s="566">
        <v>87</v>
      </c>
      <c r="B280" s="569"/>
      <c r="C280" s="572"/>
      <c r="D280" s="575" t="s">
        <v>243</v>
      </c>
      <c r="E280" s="578"/>
      <c r="F280" s="581"/>
      <c r="G280" s="582"/>
      <c r="H280" s="236" t="s">
        <v>368</v>
      </c>
      <c r="I280" s="483"/>
      <c r="J280" s="483"/>
      <c r="K280" s="483"/>
      <c r="L280" s="483"/>
      <c r="M280" s="483"/>
      <c r="N280" s="483"/>
      <c r="O280" s="483"/>
      <c r="P280" s="483"/>
      <c r="Q280" s="483"/>
      <c r="R280" s="483"/>
      <c r="S280" s="483"/>
      <c r="T280" s="483"/>
      <c r="U280" s="483"/>
      <c r="V280" s="483"/>
      <c r="W280" s="483"/>
      <c r="X280" s="483"/>
      <c r="Y280" s="483"/>
      <c r="Z280" s="483"/>
      <c r="AA280" s="483"/>
      <c r="AB280" s="483"/>
      <c r="AC280" s="483"/>
      <c r="AD280" s="483"/>
      <c r="AE280" s="483"/>
      <c r="AF280" s="483"/>
      <c r="AG280" s="483"/>
      <c r="AH280" s="483"/>
      <c r="AI280" s="483"/>
      <c r="AJ280" s="483"/>
      <c r="AK280" s="483"/>
      <c r="AL280" s="483"/>
      <c r="AM280" s="483"/>
      <c r="AN280" s="587">
        <f>+SUM(I281:AM282)</f>
        <v>0</v>
      </c>
      <c r="AO280" s="563">
        <f>IF($AN$4="４週",AN280/4,AN280/(DAY(EOMONTH($I$20,0))/7))</f>
        <v>0</v>
      </c>
      <c r="AP280" s="590"/>
      <c r="AQ280" s="591"/>
      <c r="AR280" s="563" t="str">
        <f>IF(AN269="４週",AU281,AV281)</f>
        <v/>
      </c>
      <c r="AS280" s="211"/>
      <c r="AT280" s="206"/>
      <c r="AU280" s="237" t="s">
        <v>369</v>
      </c>
      <c r="AV280" s="237" t="s">
        <v>370</v>
      </c>
      <c r="AX280" s="237" t="s">
        <v>371</v>
      </c>
      <c r="AY280" s="237" t="s">
        <v>372</v>
      </c>
    </row>
    <row r="281" spans="1:51" ht="12" customHeight="1">
      <c r="A281" s="567"/>
      <c r="B281" s="570"/>
      <c r="C281" s="573"/>
      <c r="D281" s="576"/>
      <c r="E281" s="579"/>
      <c r="F281" s="583"/>
      <c r="G281" s="584"/>
      <c r="H281" s="238" t="s">
        <v>373</v>
      </c>
      <c r="I281" s="239" t="str">
        <f>IFERROR(VLOOKUP(I280,'P1'!$B:$AP,41,FALSE),"")</f>
        <v/>
      </c>
      <c r="J281" s="239" t="str">
        <f>IFERROR(VLOOKUP(J280,'P1'!$B:$AP,41,FALSE),"")</f>
        <v/>
      </c>
      <c r="K281" s="239" t="str">
        <f>IFERROR(VLOOKUP(K280,'P1'!$B:$AP,41,FALSE),"")</f>
        <v/>
      </c>
      <c r="L281" s="239" t="str">
        <f>IFERROR(VLOOKUP(L280,'P1'!$B:$AP,41,FALSE),"")</f>
        <v/>
      </c>
      <c r="M281" s="239" t="str">
        <f>IFERROR(VLOOKUP(M280,'P1'!$B:$AP,41,FALSE),"")</f>
        <v/>
      </c>
      <c r="N281" s="239" t="str">
        <f>IFERROR(VLOOKUP(N280,'P1'!$B:$AP,41,FALSE),"")</f>
        <v/>
      </c>
      <c r="O281" s="239" t="str">
        <f>IFERROR(VLOOKUP(O280,'P1'!$B:$AP,41,FALSE),"")</f>
        <v/>
      </c>
      <c r="P281" s="239" t="str">
        <f>IFERROR(VLOOKUP(P280,'P1'!$B:$AP,41,FALSE),"")</f>
        <v/>
      </c>
      <c r="Q281" s="239" t="str">
        <f>IFERROR(VLOOKUP(Q280,'P1'!$B:$AP,41,FALSE),"")</f>
        <v/>
      </c>
      <c r="R281" s="239" t="str">
        <f>IFERROR(VLOOKUP(R280,'P1'!$B:$AP,41,FALSE),"")</f>
        <v/>
      </c>
      <c r="S281" s="239" t="str">
        <f>IFERROR(VLOOKUP(S280,'P1'!$B:$AP,41,FALSE),"")</f>
        <v/>
      </c>
      <c r="T281" s="239" t="str">
        <f>IFERROR(VLOOKUP(T280,'P1'!$B:$AP,41,FALSE),"")</f>
        <v/>
      </c>
      <c r="U281" s="239" t="str">
        <f>IFERROR(VLOOKUP(U280,'P1'!$B:$AP,41,FALSE),"")</f>
        <v/>
      </c>
      <c r="V281" s="239" t="str">
        <f>IFERROR(VLOOKUP(V280,'P1'!$B:$AP,41,FALSE),"")</f>
        <v/>
      </c>
      <c r="W281" s="239" t="str">
        <f>IFERROR(VLOOKUP(W280,'P1'!$B:$AP,41,FALSE),"")</f>
        <v/>
      </c>
      <c r="X281" s="239" t="str">
        <f>IFERROR(VLOOKUP(X280,'P1'!$B:$AP,41,FALSE),"")</f>
        <v/>
      </c>
      <c r="Y281" s="239" t="str">
        <f>IFERROR(VLOOKUP(Y280,'P1'!$B:$AP,41,FALSE),"")</f>
        <v/>
      </c>
      <c r="Z281" s="239" t="str">
        <f>IFERROR(VLOOKUP(Z280,'P1'!$B:$AP,41,FALSE),"")</f>
        <v/>
      </c>
      <c r="AA281" s="239" t="str">
        <f>IFERROR(VLOOKUP(AA280,'P1'!$B:$AP,41,FALSE),"")</f>
        <v/>
      </c>
      <c r="AB281" s="239" t="str">
        <f>IFERROR(VLOOKUP(AB280,'P1'!$B:$AP,41,FALSE),"")</f>
        <v/>
      </c>
      <c r="AC281" s="239" t="str">
        <f>IFERROR(VLOOKUP(AC280,'P1'!$B:$AP,41,FALSE),"")</f>
        <v/>
      </c>
      <c r="AD281" s="239" t="str">
        <f>IFERROR(VLOOKUP(AD280,'P1'!$B:$AP,41,FALSE),"")</f>
        <v/>
      </c>
      <c r="AE281" s="239" t="str">
        <f>IFERROR(VLOOKUP(AE280,'P1'!$B:$AP,41,FALSE),"")</f>
        <v/>
      </c>
      <c r="AF281" s="239" t="str">
        <f>IFERROR(VLOOKUP(AF280,'P1'!$B:$AP,41,FALSE),"")</f>
        <v/>
      </c>
      <c r="AG281" s="239" t="str">
        <f>IFERROR(VLOOKUP(AG280,'P1'!$B:$AP,41,FALSE),"")</f>
        <v/>
      </c>
      <c r="AH281" s="239" t="str">
        <f>IFERROR(VLOOKUP(AH280,'P1'!$B:$AP,41,FALSE),"")</f>
        <v/>
      </c>
      <c r="AI281" s="239" t="str">
        <f>IFERROR(VLOOKUP(AI280,'P1'!$B:$AP,41,FALSE),"")</f>
        <v/>
      </c>
      <c r="AJ281" s="239" t="str">
        <f>IFERROR(VLOOKUP(AJ280,'P1'!$B:$AP,41,FALSE),"")</f>
        <v/>
      </c>
      <c r="AK281" s="239" t="str">
        <f>IFERROR(VLOOKUP(AK280,'P1'!$B:$AP,41,FALSE),"")</f>
        <v/>
      </c>
      <c r="AL281" s="239" t="str">
        <f>IFERROR(VLOOKUP(AL280,'P1'!$B:$AP,41,FALSE),"")</f>
        <v/>
      </c>
      <c r="AM281" s="239" t="str">
        <f>IFERROR(VLOOKUP(AM280,'P1'!$B:$AP,41,FALSE),"")</f>
        <v/>
      </c>
      <c r="AN281" s="588"/>
      <c r="AO281" s="564"/>
      <c r="AP281" s="592"/>
      <c r="AQ281" s="593"/>
      <c r="AR281" s="564"/>
      <c r="AS281" s="211"/>
      <c r="AT281" s="206"/>
      <c r="AU281" s="240" t="str">
        <f>IFERROR(IF($D280="□",ROUNDDOWN($AO280/$AK$7,1),ROUNDDOWN($AO280/$AK$9,1)),"")</f>
        <v/>
      </c>
      <c r="AV281" s="240" t="str">
        <f>IFERROR(IF($D280="□",ROUNDDOWN($AN280/$AO$7,1),ROUNDDOWN($AN280/$AO$9,1)),"")</f>
        <v/>
      </c>
      <c r="AX281" s="240" t="str">
        <f>IFERROR(IF($D280="□",(VLOOKUP(F280,'[8]ますた君 '!$C:$E,3,FALSE)/($AK$7*4)),(VLOOKUP(F280,'[8]ますた君 '!$C:$E,3,FALSE)/($AK$9*4))),"")</f>
        <v/>
      </c>
      <c r="AY281" s="240" t="str">
        <f>IFERROR(IF($D280="□",(VLOOKUP(F280,'[8]ますた君 '!$C:$E,3,FALSE)/$AO$7),(VLOOKUP(F280,'[8]ますた君 '!$C:$E,3,FALSE)/$AO$9)),"")</f>
        <v/>
      </c>
    </row>
    <row r="282" spans="1:51" ht="12" customHeight="1">
      <c r="A282" s="568"/>
      <c r="B282" s="571"/>
      <c r="C282" s="574"/>
      <c r="D282" s="577"/>
      <c r="E282" s="580"/>
      <c r="F282" s="585"/>
      <c r="G282" s="586"/>
      <c r="H282" s="241" t="s">
        <v>374</v>
      </c>
      <c r="I282" s="239" t="str">
        <f>IFERROR(VLOOKUP(I280,'P1'!$B:$AP,31,FALSE),"")</f>
        <v/>
      </c>
      <c r="J282" s="239" t="str">
        <f>IFERROR(VLOOKUP(J280,'P1'!$B:$AP,31,FALSE),"")</f>
        <v/>
      </c>
      <c r="K282" s="239" t="str">
        <f>IFERROR(VLOOKUP(K280,'P1'!$B:$AP,31,FALSE),"")</f>
        <v/>
      </c>
      <c r="L282" s="239" t="str">
        <f>IFERROR(VLOOKUP(L280,'P1'!$B:$AP,31,FALSE),"")</f>
        <v/>
      </c>
      <c r="M282" s="239" t="str">
        <f>IFERROR(VLOOKUP(M280,'P1'!$B:$AP,31,FALSE),"")</f>
        <v/>
      </c>
      <c r="N282" s="239" t="str">
        <f>IFERROR(VLOOKUP(N280,'P1'!$B:$AP,31,FALSE),"")</f>
        <v/>
      </c>
      <c r="O282" s="239" t="str">
        <f>IFERROR(VLOOKUP(O280,'P1'!$B:$AP,31,FALSE),"")</f>
        <v/>
      </c>
      <c r="P282" s="239" t="str">
        <f>IFERROR(VLOOKUP(P280,'P1'!$B:$AP,31,FALSE),"")</f>
        <v/>
      </c>
      <c r="Q282" s="239" t="str">
        <f>IFERROR(VLOOKUP(Q280,'P1'!$B:$AP,31,FALSE),"")</f>
        <v/>
      </c>
      <c r="R282" s="239" t="str">
        <f>IFERROR(VLOOKUP(R280,'P1'!$B:$AP,31,FALSE),"")</f>
        <v/>
      </c>
      <c r="S282" s="239" t="str">
        <f>IFERROR(VLOOKUP(S280,'P1'!$B:$AP,31,FALSE),"")</f>
        <v/>
      </c>
      <c r="T282" s="239" t="str">
        <f>IFERROR(VLOOKUP(T280,'P1'!$B:$AP,31,FALSE),"")</f>
        <v/>
      </c>
      <c r="U282" s="239" t="str">
        <f>IFERROR(VLOOKUP(U280,'P1'!$B:$AP,31,FALSE),"")</f>
        <v/>
      </c>
      <c r="V282" s="239" t="str">
        <f>IFERROR(VLOOKUP(V280,'P1'!$B:$AP,31,FALSE),"")</f>
        <v/>
      </c>
      <c r="W282" s="239" t="str">
        <f>IFERROR(VLOOKUP(W280,'P1'!$B:$AP,31,FALSE),"")</f>
        <v/>
      </c>
      <c r="X282" s="239" t="str">
        <f>IFERROR(VLOOKUP(X280,'P1'!$B:$AP,31,FALSE),"")</f>
        <v/>
      </c>
      <c r="Y282" s="239" t="str">
        <f>IFERROR(VLOOKUP(Y280,'P1'!$B:$AP,31,FALSE),"")</f>
        <v/>
      </c>
      <c r="Z282" s="239" t="str">
        <f>IFERROR(VLOOKUP(Z280,'P1'!$B:$AP,31,FALSE),"")</f>
        <v/>
      </c>
      <c r="AA282" s="239" t="str">
        <f>IFERROR(VLOOKUP(AA280,'P1'!$B:$AP,31,FALSE),"")</f>
        <v/>
      </c>
      <c r="AB282" s="239" t="str">
        <f>IFERROR(VLOOKUP(AB280,'P1'!$B:$AP,31,FALSE),"")</f>
        <v/>
      </c>
      <c r="AC282" s="239" t="str">
        <f>IFERROR(VLOOKUP(AC280,'P1'!$B:$AP,31,FALSE),"")</f>
        <v/>
      </c>
      <c r="AD282" s="239" t="str">
        <f>IFERROR(VLOOKUP(AD280,'P1'!$B:$AP,31,FALSE),"")</f>
        <v/>
      </c>
      <c r="AE282" s="239" t="str">
        <f>IFERROR(VLOOKUP(AE280,'P1'!$B:$AP,31,FALSE),"")</f>
        <v/>
      </c>
      <c r="AF282" s="239" t="str">
        <f>IFERROR(VLOOKUP(AF280,'P1'!$B:$AP,31,FALSE),"")</f>
        <v/>
      </c>
      <c r="AG282" s="239" t="str">
        <f>IFERROR(VLOOKUP(AG280,'P1'!$B:$AP,31,FALSE),"")</f>
        <v/>
      </c>
      <c r="AH282" s="239" t="str">
        <f>IFERROR(VLOOKUP(AH280,'P1'!$B:$AP,31,FALSE),"")</f>
        <v/>
      </c>
      <c r="AI282" s="239" t="str">
        <f>IFERROR(VLOOKUP(AI280,'P1'!$B:$AP,31,FALSE),"")</f>
        <v/>
      </c>
      <c r="AJ282" s="239" t="str">
        <f>IFERROR(VLOOKUP(AJ280,'P1'!$B:$AP,31,FALSE),"")</f>
        <v/>
      </c>
      <c r="AK282" s="239" t="str">
        <f>IFERROR(VLOOKUP(AK280,'P1'!$B:$AP,31,FALSE),"")</f>
        <v/>
      </c>
      <c r="AL282" s="239" t="str">
        <f>IFERROR(VLOOKUP(AL280,'P1'!$B:$AP,31,FALSE),"")</f>
        <v/>
      </c>
      <c r="AM282" s="239" t="str">
        <f>IFERROR(VLOOKUP(AM280,'P1'!$B:$AP,31,FALSE),"")</f>
        <v/>
      </c>
      <c r="AN282" s="589"/>
      <c r="AO282" s="565"/>
      <c r="AP282" s="594"/>
      <c r="AQ282" s="595"/>
      <c r="AR282" s="565"/>
      <c r="AS282" s="211"/>
      <c r="AT282" s="206"/>
      <c r="AU282" s="242"/>
      <c r="AV282" s="242"/>
      <c r="AX282" s="242"/>
      <c r="AY282" s="242"/>
    </row>
    <row r="283" spans="1:51" ht="12" customHeight="1">
      <c r="A283" s="566">
        <v>88</v>
      </c>
      <c r="B283" s="569"/>
      <c r="C283" s="572"/>
      <c r="D283" s="575" t="s">
        <v>243</v>
      </c>
      <c r="E283" s="578"/>
      <c r="F283" s="581"/>
      <c r="G283" s="582"/>
      <c r="H283" s="236" t="s">
        <v>368</v>
      </c>
      <c r="I283" s="483"/>
      <c r="J283" s="483"/>
      <c r="K283" s="483"/>
      <c r="L283" s="483"/>
      <c r="M283" s="483"/>
      <c r="N283" s="483"/>
      <c r="O283" s="483"/>
      <c r="P283" s="483"/>
      <c r="Q283" s="483"/>
      <c r="R283" s="483"/>
      <c r="S283" s="483"/>
      <c r="T283" s="483"/>
      <c r="U283" s="483"/>
      <c r="V283" s="483"/>
      <c r="W283" s="483"/>
      <c r="X283" s="483"/>
      <c r="Y283" s="483"/>
      <c r="Z283" s="483"/>
      <c r="AA283" s="483"/>
      <c r="AB283" s="483"/>
      <c r="AC283" s="483"/>
      <c r="AD283" s="483"/>
      <c r="AE283" s="483"/>
      <c r="AF283" s="483"/>
      <c r="AG283" s="483"/>
      <c r="AH283" s="483"/>
      <c r="AI283" s="483"/>
      <c r="AJ283" s="483"/>
      <c r="AK283" s="483"/>
      <c r="AL283" s="483"/>
      <c r="AM283" s="483"/>
      <c r="AN283" s="587">
        <f>+SUM(I284:AM285)</f>
        <v>0</v>
      </c>
      <c r="AO283" s="563">
        <f>IF($AN$4="４週",AN283/4,AN283/(DAY(EOMONTH($I$20,0))/7))</f>
        <v>0</v>
      </c>
      <c r="AP283" s="590"/>
      <c r="AQ283" s="591"/>
      <c r="AR283" s="563" t="str">
        <f>IF(AN272="４週",AU284,AV284)</f>
        <v/>
      </c>
      <c r="AS283" s="211"/>
      <c r="AT283" s="206"/>
      <c r="AU283" s="237" t="s">
        <v>369</v>
      </c>
      <c r="AV283" s="237" t="s">
        <v>370</v>
      </c>
      <c r="AX283" s="237" t="s">
        <v>371</v>
      </c>
      <c r="AY283" s="237" t="s">
        <v>372</v>
      </c>
    </row>
    <row r="284" spans="1:51" ht="12" customHeight="1">
      <c r="A284" s="567"/>
      <c r="B284" s="570"/>
      <c r="C284" s="573"/>
      <c r="D284" s="576"/>
      <c r="E284" s="579"/>
      <c r="F284" s="583"/>
      <c r="G284" s="584"/>
      <c r="H284" s="238" t="s">
        <v>373</v>
      </c>
      <c r="I284" s="239" t="str">
        <f>IFERROR(VLOOKUP(I283,'P1'!$B:$AP,41,FALSE),"")</f>
        <v/>
      </c>
      <c r="J284" s="239" t="str">
        <f>IFERROR(VLOOKUP(J283,'P1'!$B:$AP,41,FALSE),"")</f>
        <v/>
      </c>
      <c r="K284" s="239" t="str">
        <f>IFERROR(VLOOKUP(K283,'P1'!$B:$AP,41,FALSE),"")</f>
        <v/>
      </c>
      <c r="L284" s="239" t="str">
        <f>IFERROR(VLOOKUP(L283,'P1'!$B:$AP,41,FALSE),"")</f>
        <v/>
      </c>
      <c r="M284" s="239" t="str">
        <f>IFERROR(VLOOKUP(M283,'P1'!$B:$AP,41,FALSE),"")</f>
        <v/>
      </c>
      <c r="N284" s="239" t="str">
        <f>IFERROR(VLOOKUP(N283,'P1'!$B:$AP,41,FALSE),"")</f>
        <v/>
      </c>
      <c r="O284" s="239" t="str">
        <f>IFERROR(VLOOKUP(O283,'P1'!$B:$AP,41,FALSE),"")</f>
        <v/>
      </c>
      <c r="P284" s="239" t="str">
        <f>IFERROR(VLOOKUP(P283,'P1'!$B:$AP,41,FALSE),"")</f>
        <v/>
      </c>
      <c r="Q284" s="239" t="str">
        <f>IFERROR(VLOOKUP(Q283,'P1'!$B:$AP,41,FALSE),"")</f>
        <v/>
      </c>
      <c r="R284" s="239" t="str">
        <f>IFERROR(VLOOKUP(R283,'P1'!$B:$AP,41,FALSE),"")</f>
        <v/>
      </c>
      <c r="S284" s="239" t="str">
        <f>IFERROR(VLOOKUP(S283,'P1'!$B:$AP,41,FALSE),"")</f>
        <v/>
      </c>
      <c r="T284" s="239" t="str">
        <f>IFERROR(VLOOKUP(T283,'P1'!$B:$AP,41,FALSE),"")</f>
        <v/>
      </c>
      <c r="U284" s="239" t="str">
        <f>IFERROR(VLOOKUP(U283,'P1'!$B:$AP,41,FALSE),"")</f>
        <v/>
      </c>
      <c r="V284" s="239" t="str">
        <f>IFERROR(VLOOKUP(V283,'P1'!$B:$AP,41,FALSE),"")</f>
        <v/>
      </c>
      <c r="W284" s="239" t="str">
        <f>IFERROR(VLOOKUP(W283,'P1'!$B:$AP,41,FALSE),"")</f>
        <v/>
      </c>
      <c r="X284" s="239" t="str">
        <f>IFERROR(VLOOKUP(X283,'P1'!$B:$AP,41,FALSE),"")</f>
        <v/>
      </c>
      <c r="Y284" s="239" t="str">
        <f>IFERROR(VLOOKUP(Y283,'P1'!$B:$AP,41,FALSE),"")</f>
        <v/>
      </c>
      <c r="Z284" s="239" t="str">
        <f>IFERROR(VLOOKUP(Z283,'P1'!$B:$AP,41,FALSE),"")</f>
        <v/>
      </c>
      <c r="AA284" s="239" t="str">
        <f>IFERROR(VLOOKUP(AA283,'P1'!$B:$AP,41,FALSE),"")</f>
        <v/>
      </c>
      <c r="AB284" s="239" t="str">
        <f>IFERROR(VLOOKUP(AB283,'P1'!$B:$AP,41,FALSE),"")</f>
        <v/>
      </c>
      <c r="AC284" s="239" t="str">
        <f>IFERROR(VLOOKUP(AC283,'P1'!$B:$AP,41,FALSE),"")</f>
        <v/>
      </c>
      <c r="AD284" s="239" t="str">
        <f>IFERROR(VLOOKUP(AD283,'P1'!$B:$AP,41,FALSE),"")</f>
        <v/>
      </c>
      <c r="AE284" s="239" t="str">
        <f>IFERROR(VLOOKUP(AE283,'P1'!$B:$AP,41,FALSE),"")</f>
        <v/>
      </c>
      <c r="AF284" s="239" t="str">
        <f>IFERROR(VLOOKUP(AF283,'P1'!$B:$AP,41,FALSE),"")</f>
        <v/>
      </c>
      <c r="AG284" s="239" t="str">
        <f>IFERROR(VLOOKUP(AG283,'P1'!$B:$AP,41,FALSE),"")</f>
        <v/>
      </c>
      <c r="AH284" s="239" t="str">
        <f>IFERROR(VLOOKUP(AH283,'P1'!$B:$AP,41,FALSE),"")</f>
        <v/>
      </c>
      <c r="AI284" s="239" t="str">
        <f>IFERROR(VLOOKUP(AI283,'P1'!$B:$AP,41,FALSE),"")</f>
        <v/>
      </c>
      <c r="AJ284" s="239" t="str">
        <f>IFERROR(VLOOKUP(AJ283,'P1'!$B:$AP,41,FALSE),"")</f>
        <v/>
      </c>
      <c r="AK284" s="239" t="str">
        <f>IFERROR(VLOOKUP(AK283,'P1'!$B:$AP,41,FALSE),"")</f>
        <v/>
      </c>
      <c r="AL284" s="239" t="str">
        <f>IFERROR(VLOOKUP(AL283,'P1'!$B:$AP,41,FALSE),"")</f>
        <v/>
      </c>
      <c r="AM284" s="239" t="str">
        <f>IFERROR(VLOOKUP(AM283,'P1'!$B:$AP,41,FALSE),"")</f>
        <v/>
      </c>
      <c r="AN284" s="588"/>
      <c r="AO284" s="564"/>
      <c r="AP284" s="592"/>
      <c r="AQ284" s="593"/>
      <c r="AR284" s="564"/>
      <c r="AS284" s="211"/>
      <c r="AT284" s="206"/>
      <c r="AU284" s="240" t="str">
        <f>IFERROR(IF($D283="□",ROUNDDOWN($AO283/$AK$7,1),ROUNDDOWN($AO283/$AK$9,1)),"")</f>
        <v/>
      </c>
      <c r="AV284" s="240" t="str">
        <f>IFERROR(IF($D283="□",ROUNDDOWN($AN283/$AO$7,1),ROUNDDOWN($AN283/$AO$9,1)),"")</f>
        <v/>
      </c>
      <c r="AX284" s="240" t="str">
        <f>IFERROR(IF($D283="□",(VLOOKUP(F283,'[8]ますた君 '!$C:$E,3,FALSE)/($AK$7*4)),(VLOOKUP(F283,'[8]ますた君 '!$C:$E,3,FALSE)/($AK$9*4))),"")</f>
        <v/>
      </c>
      <c r="AY284" s="240" t="str">
        <f>IFERROR(IF($D283="□",(VLOOKUP(F283,'[8]ますた君 '!$C:$E,3,FALSE)/$AO$7),(VLOOKUP(F283,'[8]ますた君 '!$C:$E,3,FALSE)/$AO$9)),"")</f>
        <v/>
      </c>
    </row>
    <row r="285" spans="1:51" ht="12" customHeight="1">
      <c r="A285" s="568"/>
      <c r="B285" s="571"/>
      <c r="C285" s="574"/>
      <c r="D285" s="577"/>
      <c r="E285" s="580"/>
      <c r="F285" s="585"/>
      <c r="G285" s="586"/>
      <c r="H285" s="241" t="s">
        <v>374</v>
      </c>
      <c r="I285" s="239" t="str">
        <f>IFERROR(VLOOKUP(I283,'P1'!$B:$AP,31,FALSE),"")</f>
        <v/>
      </c>
      <c r="J285" s="239" t="str">
        <f>IFERROR(VLOOKUP(J283,'P1'!$B:$AP,31,FALSE),"")</f>
        <v/>
      </c>
      <c r="K285" s="239" t="str">
        <f>IFERROR(VLOOKUP(K283,'P1'!$B:$AP,31,FALSE),"")</f>
        <v/>
      </c>
      <c r="L285" s="239" t="str">
        <f>IFERROR(VLOOKUP(L283,'P1'!$B:$AP,31,FALSE),"")</f>
        <v/>
      </c>
      <c r="M285" s="239" t="str">
        <f>IFERROR(VLOOKUP(M283,'P1'!$B:$AP,31,FALSE),"")</f>
        <v/>
      </c>
      <c r="N285" s="239" t="str">
        <f>IFERROR(VLOOKUP(N283,'P1'!$B:$AP,31,FALSE),"")</f>
        <v/>
      </c>
      <c r="O285" s="239" t="str">
        <f>IFERROR(VLOOKUP(O283,'P1'!$B:$AP,31,FALSE),"")</f>
        <v/>
      </c>
      <c r="P285" s="239" t="str">
        <f>IFERROR(VLOOKUP(P283,'P1'!$B:$AP,31,FALSE),"")</f>
        <v/>
      </c>
      <c r="Q285" s="239" t="str">
        <f>IFERROR(VLOOKUP(Q283,'P1'!$B:$AP,31,FALSE),"")</f>
        <v/>
      </c>
      <c r="R285" s="239" t="str">
        <f>IFERROR(VLOOKUP(R283,'P1'!$B:$AP,31,FALSE),"")</f>
        <v/>
      </c>
      <c r="S285" s="239" t="str">
        <f>IFERROR(VLOOKUP(S283,'P1'!$B:$AP,31,FALSE),"")</f>
        <v/>
      </c>
      <c r="T285" s="239" t="str">
        <f>IFERROR(VLOOKUP(T283,'P1'!$B:$AP,31,FALSE),"")</f>
        <v/>
      </c>
      <c r="U285" s="239" t="str">
        <f>IFERROR(VLOOKUP(U283,'P1'!$B:$AP,31,FALSE),"")</f>
        <v/>
      </c>
      <c r="V285" s="239" t="str">
        <f>IFERROR(VLOOKUP(V283,'P1'!$B:$AP,31,FALSE),"")</f>
        <v/>
      </c>
      <c r="W285" s="239" t="str">
        <f>IFERROR(VLOOKUP(W283,'P1'!$B:$AP,31,FALSE),"")</f>
        <v/>
      </c>
      <c r="X285" s="239" t="str">
        <f>IFERROR(VLOOKUP(X283,'P1'!$B:$AP,31,FALSE),"")</f>
        <v/>
      </c>
      <c r="Y285" s="239" t="str">
        <f>IFERROR(VLOOKUP(Y283,'P1'!$B:$AP,31,FALSE),"")</f>
        <v/>
      </c>
      <c r="Z285" s="239" t="str">
        <f>IFERROR(VLOOKUP(Z283,'P1'!$B:$AP,31,FALSE),"")</f>
        <v/>
      </c>
      <c r="AA285" s="239" t="str">
        <f>IFERROR(VLOOKUP(AA283,'P1'!$B:$AP,31,FALSE),"")</f>
        <v/>
      </c>
      <c r="AB285" s="239" t="str">
        <f>IFERROR(VLOOKUP(AB283,'P1'!$B:$AP,31,FALSE),"")</f>
        <v/>
      </c>
      <c r="AC285" s="239" t="str">
        <f>IFERROR(VLOOKUP(AC283,'P1'!$B:$AP,31,FALSE),"")</f>
        <v/>
      </c>
      <c r="AD285" s="239" t="str">
        <f>IFERROR(VLOOKUP(AD283,'P1'!$B:$AP,31,FALSE),"")</f>
        <v/>
      </c>
      <c r="AE285" s="239" t="str">
        <f>IFERROR(VLOOKUP(AE283,'P1'!$B:$AP,31,FALSE),"")</f>
        <v/>
      </c>
      <c r="AF285" s="239" t="str">
        <f>IFERROR(VLOOKUP(AF283,'P1'!$B:$AP,31,FALSE),"")</f>
        <v/>
      </c>
      <c r="AG285" s="239" t="str">
        <f>IFERROR(VLOOKUP(AG283,'P1'!$B:$AP,31,FALSE),"")</f>
        <v/>
      </c>
      <c r="AH285" s="239" t="str">
        <f>IFERROR(VLOOKUP(AH283,'P1'!$B:$AP,31,FALSE),"")</f>
        <v/>
      </c>
      <c r="AI285" s="239" t="str">
        <f>IFERROR(VLOOKUP(AI283,'P1'!$B:$AP,31,FALSE),"")</f>
        <v/>
      </c>
      <c r="AJ285" s="239" t="str">
        <f>IFERROR(VLOOKUP(AJ283,'P1'!$B:$AP,31,FALSE),"")</f>
        <v/>
      </c>
      <c r="AK285" s="239" t="str">
        <f>IFERROR(VLOOKUP(AK283,'P1'!$B:$AP,31,FALSE),"")</f>
        <v/>
      </c>
      <c r="AL285" s="239" t="str">
        <f>IFERROR(VLOOKUP(AL283,'P1'!$B:$AP,31,FALSE),"")</f>
        <v/>
      </c>
      <c r="AM285" s="239" t="str">
        <f>IFERROR(VLOOKUP(AM283,'P1'!$B:$AP,31,FALSE),"")</f>
        <v/>
      </c>
      <c r="AN285" s="589"/>
      <c r="AO285" s="565"/>
      <c r="AP285" s="594"/>
      <c r="AQ285" s="595"/>
      <c r="AR285" s="565"/>
      <c r="AS285" s="211"/>
      <c r="AT285" s="206"/>
      <c r="AU285" s="242"/>
      <c r="AV285" s="242"/>
      <c r="AX285" s="242"/>
      <c r="AY285" s="242"/>
    </row>
    <row r="286" spans="1:51" ht="12" customHeight="1">
      <c r="A286" s="566">
        <v>89</v>
      </c>
      <c r="B286" s="569"/>
      <c r="C286" s="572"/>
      <c r="D286" s="575" t="s">
        <v>243</v>
      </c>
      <c r="E286" s="578"/>
      <c r="F286" s="581"/>
      <c r="G286" s="582"/>
      <c r="H286" s="236" t="s">
        <v>368</v>
      </c>
      <c r="I286" s="483"/>
      <c r="J286" s="483"/>
      <c r="K286" s="483"/>
      <c r="L286" s="483"/>
      <c r="M286" s="483"/>
      <c r="N286" s="483"/>
      <c r="O286" s="483"/>
      <c r="P286" s="483"/>
      <c r="Q286" s="483"/>
      <c r="R286" s="483"/>
      <c r="S286" s="483"/>
      <c r="T286" s="483"/>
      <c r="U286" s="483"/>
      <c r="V286" s="483"/>
      <c r="W286" s="483"/>
      <c r="X286" s="483"/>
      <c r="Y286" s="483"/>
      <c r="Z286" s="483"/>
      <c r="AA286" s="483"/>
      <c r="AB286" s="483"/>
      <c r="AC286" s="483"/>
      <c r="AD286" s="483"/>
      <c r="AE286" s="483"/>
      <c r="AF286" s="483"/>
      <c r="AG286" s="483"/>
      <c r="AH286" s="483"/>
      <c r="AI286" s="483"/>
      <c r="AJ286" s="483"/>
      <c r="AK286" s="483"/>
      <c r="AL286" s="483"/>
      <c r="AM286" s="483"/>
      <c r="AN286" s="587">
        <f>+SUM(I287:AM288)</f>
        <v>0</v>
      </c>
      <c r="AO286" s="563">
        <f>IF($AN$4="４週",AN286/4,AN286/(DAY(EOMONTH($I$20,0))/7))</f>
        <v>0</v>
      </c>
      <c r="AP286" s="590"/>
      <c r="AQ286" s="591"/>
      <c r="AR286" s="563" t="str">
        <f>IF(AN275="４週",AU287,AV287)</f>
        <v/>
      </c>
      <c r="AS286" s="211"/>
      <c r="AT286" s="206"/>
      <c r="AU286" s="237" t="s">
        <v>369</v>
      </c>
      <c r="AV286" s="237" t="s">
        <v>370</v>
      </c>
      <c r="AX286" s="237" t="s">
        <v>371</v>
      </c>
      <c r="AY286" s="237" t="s">
        <v>372</v>
      </c>
    </row>
    <row r="287" spans="1:51" ht="12" customHeight="1">
      <c r="A287" s="567"/>
      <c r="B287" s="570"/>
      <c r="C287" s="573"/>
      <c r="D287" s="576"/>
      <c r="E287" s="579"/>
      <c r="F287" s="583"/>
      <c r="G287" s="584"/>
      <c r="H287" s="238" t="s">
        <v>373</v>
      </c>
      <c r="I287" s="239" t="str">
        <f>IFERROR(VLOOKUP(I286,'P1'!$B:$AP,41,FALSE),"")</f>
        <v/>
      </c>
      <c r="J287" s="239" t="str">
        <f>IFERROR(VLOOKUP(J286,'P1'!$B:$AP,41,FALSE),"")</f>
        <v/>
      </c>
      <c r="K287" s="239" t="str">
        <f>IFERROR(VLOOKUP(K286,'P1'!$B:$AP,41,FALSE),"")</f>
        <v/>
      </c>
      <c r="L287" s="239" t="str">
        <f>IFERROR(VLOOKUP(L286,'P1'!$B:$AP,41,FALSE),"")</f>
        <v/>
      </c>
      <c r="M287" s="239" t="str">
        <f>IFERROR(VLOOKUP(M286,'P1'!$B:$AP,41,FALSE),"")</f>
        <v/>
      </c>
      <c r="N287" s="239" t="str">
        <f>IFERROR(VLOOKUP(N286,'P1'!$B:$AP,41,FALSE),"")</f>
        <v/>
      </c>
      <c r="O287" s="239" t="str">
        <f>IFERROR(VLOOKUP(O286,'P1'!$B:$AP,41,FALSE),"")</f>
        <v/>
      </c>
      <c r="P287" s="239" t="str">
        <f>IFERROR(VLOOKUP(P286,'P1'!$B:$AP,41,FALSE),"")</f>
        <v/>
      </c>
      <c r="Q287" s="239" t="str">
        <f>IFERROR(VLOOKUP(Q286,'P1'!$B:$AP,41,FALSE),"")</f>
        <v/>
      </c>
      <c r="R287" s="239" t="str">
        <f>IFERROR(VLOOKUP(R286,'P1'!$B:$AP,41,FALSE),"")</f>
        <v/>
      </c>
      <c r="S287" s="239" t="str">
        <f>IFERROR(VLOOKUP(S286,'P1'!$B:$AP,41,FALSE),"")</f>
        <v/>
      </c>
      <c r="T287" s="239" t="str">
        <f>IFERROR(VLOOKUP(T286,'P1'!$B:$AP,41,FALSE),"")</f>
        <v/>
      </c>
      <c r="U287" s="239" t="str">
        <f>IFERROR(VLOOKUP(U286,'P1'!$B:$AP,41,FALSE),"")</f>
        <v/>
      </c>
      <c r="V287" s="239" t="str">
        <f>IFERROR(VLOOKUP(V286,'P1'!$B:$AP,41,FALSE),"")</f>
        <v/>
      </c>
      <c r="W287" s="239" t="str">
        <f>IFERROR(VLOOKUP(W286,'P1'!$B:$AP,41,FALSE),"")</f>
        <v/>
      </c>
      <c r="X287" s="239" t="str">
        <f>IFERROR(VLOOKUP(X286,'P1'!$B:$AP,41,FALSE),"")</f>
        <v/>
      </c>
      <c r="Y287" s="239" t="str">
        <f>IFERROR(VLOOKUP(Y286,'P1'!$B:$AP,41,FALSE),"")</f>
        <v/>
      </c>
      <c r="Z287" s="239" t="str">
        <f>IFERROR(VLOOKUP(Z286,'P1'!$B:$AP,41,FALSE),"")</f>
        <v/>
      </c>
      <c r="AA287" s="239" t="str">
        <f>IFERROR(VLOOKUP(AA286,'P1'!$B:$AP,41,FALSE),"")</f>
        <v/>
      </c>
      <c r="AB287" s="239" t="str">
        <f>IFERROR(VLOOKUP(AB286,'P1'!$B:$AP,41,FALSE),"")</f>
        <v/>
      </c>
      <c r="AC287" s="239" t="str">
        <f>IFERROR(VLOOKUP(AC286,'P1'!$B:$AP,41,FALSE),"")</f>
        <v/>
      </c>
      <c r="AD287" s="239" t="str">
        <f>IFERROR(VLOOKUP(AD286,'P1'!$B:$AP,41,FALSE),"")</f>
        <v/>
      </c>
      <c r="AE287" s="239" t="str">
        <f>IFERROR(VLOOKUP(AE286,'P1'!$B:$AP,41,FALSE),"")</f>
        <v/>
      </c>
      <c r="AF287" s="239" t="str">
        <f>IFERROR(VLOOKUP(AF286,'P1'!$B:$AP,41,FALSE),"")</f>
        <v/>
      </c>
      <c r="AG287" s="239" t="str">
        <f>IFERROR(VLOOKUP(AG286,'P1'!$B:$AP,41,FALSE),"")</f>
        <v/>
      </c>
      <c r="AH287" s="239" t="str">
        <f>IFERROR(VLOOKUP(AH286,'P1'!$B:$AP,41,FALSE),"")</f>
        <v/>
      </c>
      <c r="AI287" s="239" t="str">
        <f>IFERROR(VLOOKUP(AI286,'P1'!$B:$AP,41,FALSE),"")</f>
        <v/>
      </c>
      <c r="AJ287" s="239" t="str">
        <f>IFERROR(VLOOKUP(AJ286,'P1'!$B:$AP,41,FALSE),"")</f>
        <v/>
      </c>
      <c r="AK287" s="239" t="str">
        <f>IFERROR(VLOOKUP(AK286,'P1'!$B:$AP,41,FALSE),"")</f>
        <v/>
      </c>
      <c r="AL287" s="239" t="str">
        <f>IFERROR(VLOOKUP(AL286,'P1'!$B:$AP,41,FALSE),"")</f>
        <v/>
      </c>
      <c r="AM287" s="239" t="str">
        <f>IFERROR(VLOOKUP(AM286,'P1'!$B:$AP,41,FALSE),"")</f>
        <v/>
      </c>
      <c r="AN287" s="588"/>
      <c r="AO287" s="564"/>
      <c r="AP287" s="592"/>
      <c r="AQ287" s="593"/>
      <c r="AR287" s="564"/>
      <c r="AS287" s="211"/>
      <c r="AT287" s="206"/>
      <c r="AU287" s="240" t="str">
        <f>IFERROR(IF($D286="□",ROUNDDOWN($AO286/$AK$7,1),ROUNDDOWN($AO286/$AK$9,1)),"")</f>
        <v/>
      </c>
      <c r="AV287" s="240" t="str">
        <f>IFERROR(IF($D286="□",ROUNDDOWN($AN286/$AO$7,1),ROUNDDOWN($AN286/$AO$9,1)),"")</f>
        <v/>
      </c>
      <c r="AX287" s="240" t="str">
        <f>IFERROR(IF($D286="□",(VLOOKUP(F286,'[8]ますた君 '!$C:$E,3,FALSE)/($AK$7*4)),(VLOOKUP(F286,'[8]ますた君 '!$C:$E,3,FALSE)/($AK$9*4))),"")</f>
        <v/>
      </c>
      <c r="AY287" s="240" t="str">
        <f>IFERROR(IF($D286="□",(VLOOKUP(F286,'[8]ますた君 '!$C:$E,3,FALSE)/$AO$7),(VLOOKUP(F286,'[8]ますた君 '!$C:$E,3,FALSE)/$AO$9)),"")</f>
        <v/>
      </c>
    </row>
    <row r="288" spans="1:51" ht="12" customHeight="1">
      <c r="A288" s="568"/>
      <c r="B288" s="571"/>
      <c r="C288" s="574"/>
      <c r="D288" s="577"/>
      <c r="E288" s="580"/>
      <c r="F288" s="585"/>
      <c r="G288" s="586"/>
      <c r="H288" s="241" t="s">
        <v>374</v>
      </c>
      <c r="I288" s="239" t="str">
        <f>IFERROR(VLOOKUP(I286,'P1'!$B:$AP,31,FALSE),"")</f>
        <v/>
      </c>
      <c r="J288" s="239" t="str">
        <f>IFERROR(VLOOKUP(J286,'P1'!$B:$AP,31,FALSE),"")</f>
        <v/>
      </c>
      <c r="K288" s="239" t="str">
        <f>IFERROR(VLOOKUP(K286,'P1'!$B:$AP,31,FALSE),"")</f>
        <v/>
      </c>
      <c r="L288" s="239" t="str">
        <f>IFERROR(VLOOKUP(L286,'P1'!$B:$AP,31,FALSE),"")</f>
        <v/>
      </c>
      <c r="M288" s="239" t="str">
        <f>IFERROR(VLOOKUP(M286,'P1'!$B:$AP,31,FALSE),"")</f>
        <v/>
      </c>
      <c r="N288" s="239" t="str">
        <f>IFERROR(VLOOKUP(N286,'P1'!$B:$AP,31,FALSE),"")</f>
        <v/>
      </c>
      <c r="O288" s="239" t="str">
        <f>IFERROR(VLOOKUP(O286,'P1'!$B:$AP,31,FALSE),"")</f>
        <v/>
      </c>
      <c r="P288" s="239" t="str">
        <f>IFERROR(VLOOKUP(P286,'P1'!$B:$AP,31,FALSE),"")</f>
        <v/>
      </c>
      <c r="Q288" s="239" t="str">
        <f>IFERROR(VLOOKUP(Q286,'P1'!$B:$AP,31,FALSE),"")</f>
        <v/>
      </c>
      <c r="R288" s="239" t="str">
        <f>IFERROR(VLOOKUP(R286,'P1'!$B:$AP,31,FALSE),"")</f>
        <v/>
      </c>
      <c r="S288" s="239" t="str">
        <f>IFERROR(VLOOKUP(S286,'P1'!$B:$AP,31,FALSE),"")</f>
        <v/>
      </c>
      <c r="T288" s="239" t="str">
        <f>IFERROR(VLOOKUP(T286,'P1'!$B:$AP,31,FALSE),"")</f>
        <v/>
      </c>
      <c r="U288" s="239" t="str">
        <f>IFERROR(VLOOKUP(U286,'P1'!$B:$AP,31,FALSE),"")</f>
        <v/>
      </c>
      <c r="V288" s="239" t="str">
        <f>IFERROR(VLOOKUP(V286,'P1'!$B:$AP,31,FALSE),"")</f>
        <v/>
      </c>
      <c r="W288" s="239" t="str">
        <f>IFERROR(VLOOKUP(W286,'P1'!$B:$AP,31,FALSE),"")</f>
        <v/>
      </c>
      <c r="X288" s="239" t="str">
        <f>IFERROR(VLOOKUP(X286,'P1'!$B:$AP,31,FALSE),"")</f>
        <v/>
      </c>
      <c r="Y288" s="239" t="str">
        <f>IFERROR(VLOOKUP(Y286,'P1'!$B:$AP,31,FALSE),"")</f>
        <v/>
      </c>
      <c r="Z288" s="239" t="str">
        <f>IFERROR(VLOOKUP(Z286,'P1'!$B:$AP,31,FALSE),"")</f>
        <v/>
      </c>
      <c r="AA288" s="239" t="str">
        <f>IFERROR(VLOOKUP(AA286,'P1'!$B:$AP,31,FALSE),"")</f>
        <v/>
      </c>
      <c r="AB288" s="239" t="str">
        <f>IFERROR(VLOOKUP(AB286,'P1'!$B:$AP,31,FALSE),"")</f>
        <v/>
      </c>
      <c r="AC288" s="239" t="str">
        <f>IFERROR(VLOOKUP(AC286,'P1'!$B:$AP,31,FALSE),"")</f>
        <v/>
      </c>
      <c r="AD288" s="239" t="str">
        <f>IFERROR(VLOOKUP(AD286,'P1'!$B:$AP,31,FALSE),"")</f>
        <v/>
      </c>
      <c r="AE288" s="239" t="str">
        <f>IFERROR(VLOOKUP(AE286,'P1'!$B:$AP,31,FALSE),"")</f>
        <v/>
      </c>
      <c r="AF288" s="239" t="str">
        <f>IFERROR(VLOOKUP(AF286,'P1'!$B:$AP,31,FALSE),"")</f>
        <v/>
      </c>
      <c r="AG288" s="239" t="str">
        <f>IFERROR(VLOOKUP(AG286,'P1'!$B:$AP,31,FALSE),"")</f>
        <v/>
      </c>
      <c r="AH288" s="239" t="str">
        <f>IFERROR(VLOOKUP(AH286,'P1'!$B:$AP,31,FALSE),"")</f>
        <v/>
      </c>
      <c r="AI288" s="239" t="str">
        <f>IFERROR(VLOOKUP(AI286,'P1'!$B:$AP,31,FALSE),"")</f>
        <v/>
      </c>
      <c r="AJ288" s="239" t="str">
        <f>IFERROR(VLOOKUP(AJ286,'P1'!$B:$AP,31,FALSE),"")</f>
        <v/>
      </c>
      <c r="AK288" s="239" t="str">
        <f>IFERROR(VLOOKUP(AK286,'P1'!$B:$AP,31,FALSE),"")</f>
        <v/>
      </c>
      <c r="AL288" s="239" t="str">
        <f>IFERROR(VLOOKUP(AL286,'P1'!$B:$AP,31,FALSE),"")</f>
        <v/>
      </c>
      <c r="AM288" s="239" t="str">
        <f>IFERROR(VLOOKUP(AM286,'P1'!$B:$AP,31,FALSE),"")</f>
        <v/>
      </c>
      <c r="AN288" s="589"/>
      <c r="AO288" s="565"/>
      <c r="AP288" s="594"/>
      <c r="AQ288" s="595"/>
      <c r="AR288" s="565"/>
      <c r="AU288" s="242"/>
      <c r="AV288" s="242"/>
      <c r="AX288" s="242"/>
      <c r="AY288" s="242"/>
    </row>
    <row r="289" spans="1:51" ht="12" customHeight="1">
      <c r="A289" s="566">
        <v>90</v>
      </c>
      <c r="B289" s="569"/>
      <c r="C289" s="572"/>
      <c r="D289" s="575" t="s">
        <v>243</v>
      </c>
      <c r="E289" s="578"/>
      <c r="F289" s="581"/>
      <c r="G289" s="582"/>
      <c r="H289" s="236" t="s">
        <v>368</v>
      </c>
      <c r="I289" s="483"/>
      <c r="J289" s="483"/>
      <c r="K289" s="483"/>
      <c r="L289" s="483"/>
      <c r="M289" s="483"/>
      <c r="N289" s="483"/>
      <c r="O289" s="483"/>
      <c r="P289" s="483"/>
      <c r="Q289" s="483"/>
      <c r="R289" s="483"/>
      <c r="S289" s="483"/>
      <c r="T289" s="483"/>
      <c r="U289" s="483"/>
      <c r="V289" s="483"/>
      <c r="W289" s="483"/>
      <c r="X289" s="483"/>
      <c r="Y289" s="483"/>
      <c r="Z289" s="483"/>
      <c r="AA289" s="483"/>
      <c r="AB289" s="483"/>
      <c r="AC289" s="483"/>
      <c r="AD289" s="483"/>
      <c r="AE289" s="483"/>
      <c r="AF289" s="483"/>
      <c r="AG289" s="483"/>
      <c r="AH289" s="483"/>
      <c r="AI289" s="483"/>
      <c r="AJ289" s="483"/>
      <c r="AK289" s="483"/>
      <c r="AL289" s="483"/>
      <c r="AM289" s="483"/>
      <c r="AN289" s="587">
        <f>+SUM(I290:AM291)</f>
        <v>0</v>
      </c>
      <c r="AO289" s="563">
        <f>IF($AN$4="４週",AN289/4,AN289/(DAY(EOMONTH($I$20,0))/7))</f>
        <v>0</v>
      </c>
      <c r="AP289" s="590"/>
      <c r="AQ289" s="591"/>
      <c r="AR289" s="563" t="str">
        <f>IF(AN278="４週",AU290,AV290)</f>
        <v/>
      </c>
      <c r="AU289" s="237" t="s">
        <v>369</v>
      </c>
      <c r="AV289" s="237" t="s">
        <v>370</v>
      </c>
      <c r="AX289" s="237" t="s">
        <v>371</v>
      </c>
      <c r="AY289" s="237" t="s">
        <v>372</v>
      </c>
    </row>
    <row r="290" spans="1:51" ht="12" customHeight="1">
      <c r="A290" s="567"/>
      <c r="B290" s="570"/>
      <c r="C290" s="573"/>
      <c r="D290" s="576"/>
      <c r="E290" s="579"/>
      <c r="F290" s="583"/>
      <c r="G290" s="584"/>
      <c r="H290" s="238" t="s">
        <v>373</v>
      </c>
      <c r="I290" s="239" t="str">
        <f>IFERROR(VLOOKUP(I289,'P1'!$B:$AP,41,FALSE),"")</f>
        <v/>
      </c>
      <c r="J290" s="239" t="str">
        <f>IFERROR(VLOOKUP(J289,'P1'!$B:$AP,41,FALSE),"")</f>
        <v/>
      </c>
      <c r="K290" s="239" t="str">
        <f>IFERROR(VLOOKUP(K289,'P1'!$B:$AP,41,FALSE),"")</f>
        <v/>
      </c>
      <c r="L290" s="239" t="str">
        <f>IFERROR(VLOOKUP(L289,'P1'!$B:$AP,41,FALSE),"")</f>
        <v/>
      </c>
      <c r="M290" s="239" t="str">
        <f>IFERROR(VLOOKUP(M289,'P1'!$B:$AP,41,FALSE),"")</f>
        <v/>
      </c>
      <c r="N290" s="239" t="str">
        <f>IFERROR(VLOOKUP(N289,'P1'!$B:$AP,41,FALSE),"")</f>
        <v/>
      </c>
      <c r="O290" s="239" t="str">
        <f>IFERROR(VLOOKUP(O289,'P1'!$B:$AP,41,FALSE),"")</f>
        <v/>
      </c>
      <c r="P290" s="239" t="str">
        <f>IFERROR(VLOOKUP(P289,'P1'!$B:$AP,41,FALSE),"")</f>
        <v/>
      </c>
      <c r="Q290" s="239" t="str">
        <f>IFERROR(VLOOKUP(Q289,'P1'!$B:$AP,41,FALSE),"")</f>
        <v/>
      </c>
      <c r="R290" s="239" t="str">
        <f>IFERROR(VLOOKUP(R289,'P1'!$B:$AP,41,FALSE),"")</f>
        <v/>
      </c>
      <c r="S290" s="239" t="str">
        <f>IFERROR(VLOOKUP(S289,'P1'!$B:$AP,41,FALSE),"")</f>
        <v/>
      </c>
      <c r="T290" s="239" t="str">
        <f>IFERROR(VLOOKUP(T289,'P1'!$B:$AP,41,FALSE),"")</f>
        <v/>
      </c>
      <c r="U290" s="239" t="str">
        <f>IFERROR(VLOOKUP(U289,'P1'!$B:$AP,41,FALSE),"")</f>
        <v/>
      </c>
      <c r="V290" s="239" t="str">
        <f>IFERROR(VLOOKUP(V289,'P1'!$B:$AP,41,FALSE),"")</f>
        <v/>
      </c>
      <c r="W290" s="239" t="str">
        <f>IFERROR(VLOOKUP(W289,'P1'!$B:$AP,41,FALSE),"")</f>
        <v/>
      </c>
      <c r="X290" s="239" t="str">
        <f>IFERROR(VLOOKUP(X289,'P1'!$B:$AP,41,FALSE),"")</f>
        <v/>
      </c>
      <c r="Y290" s="239" t="str">
        <f>IFERROR(VLOOKUP(Y289,'P1'!$B:$AP,41,FALSE),"")</f>
        <v/>
      </c>
      <c r="Z290" s="239" t="str">
        <f>IFERROR(VLOOKUP(Z289,'P1'!$B:$AP,41,FALSE),"")</f>
        <v/>
      </c>
      <c r="AA290" s="239" t="str">
        <f>IFERROR(VLOOKUP(AA289,'P1'!$B:$AP,41,FALSE),"")</f>
        <v/>
      </c>
      <c r="AB290" s="239" t="str">
        <f>IFERROR(VLOOKUP(AB289,'P1'!$B:$AP,41,FALSE),"")</f>
        <v/>
      </c>
      <c r="AC290" s="239" t="str">
        <f>IFERROR(VLOOKUP(AC289,'P1'!$B:$AP,41,FALSE),"")</f>
        <v/>
      </c>
      <c r="AD290" s="239" t="str">
        <f>IFERROR(VLOOKUP(AD289,'P1'!$B:$AP,41,FALSE),"")</f>
        <v/>
      </c>
      <c r="AE290" s="239" t="str">
        <f>IFERROR(VLOOKUP(AE289,'P1'!$B:$AP,41,FALSE),"")</f>
        <v/>
      </c>
      <c r="AF290" s="239" t="str">
        <f>IFERROR(VLOOKUP(AF289,'P1'!$B:$AP,41,FALSE),"")</f>
        <v/>
      </c>
      <c r="AG290" s="239" t="str">
        <f>IFERROR(VLOOKUP(AG289,'P1'!$B:$AP,41,FALSE),"")</f>
        <v/>
      </c>
      <c r="AH290" s="239" t="str">
        <f>IFERROR(VLOOKUP(AH289,'P1'!$B:$AP,41,FALSE),"")</f>
        <v/>
      </c>
      <c r="AI290" s="239" t="str">
        <f>IFERROR(VLOOKUP(AI289,'P1'!$B:$AP,41,FALSE),"")</f>
        <v/>
      </c>
      <c r="AJ290" s="239" t="str">
        <f>IFERROR(VLOOKUP(AJ289,'P1'!$B:$AP,41,FALSE),"")</f>
        <v/>
      </c>
      <c r="AK290" s="239" t="str">
        <f>IFERROR(VLOOKUP(AK289,'P1'!$B:$AP,41,FALSE),"")</f>
        <v/>
      </c>
      <c r="AL290" s="239" t="str">
        <f>IFERROR(VLOOKUP(AL289,'P1'!$B:$AP,41,FALSE),"")</f>
        <v/>
      </c>
      <c r="AM290" s="239" t="str">
        <f>IFERROR(VLOOKUP(AM289,'P1'!$B:$AP,41,FALSE),"")</f>
        <v/>
      </c>
      <c r="AN290" s="588"/>
      <c r="AO290" s="564"/>
      <c r="AP290" s="592"/>
      <c r="AQ290" s="593"/>
      <c r="AR290" s="564"/>
      <c r="AU290" s="240" t="str">
        <f>IFERROR(IF($D289="□",ROUNDDOWN($AO289/$AK$7,1),ROUNDDOWN($AO289/$AK$9,1)),"")</f>
        <v/>
      </c>
      <c r="AV290" s="240" t="str">
        <f>IFERROR(IF($D289="□",ROUNDDOWN($AN289/$AO$7,1),ROUNDDOWN($AN289/$AO$9,1)),"")</f>
        <v/>
      </c>
      <c r="AX290" s="240" t="str">
        <f>IFERROR(IF($D289="□",(VLOOKUP(F289,'[8]ますた君 '!$C:$E,3,FALSE)/($AK$7*4)),(VLOOKUP(F289,'[8]ますた君 '!$C:$E,3,FALSE)/($AK$9*4))),"")</f>
        <v/>
      </c>
      <c r="AY290" s="240" t="str">
        <f>IFERROR(IF($D289="□",(VLOOKUP(F289,'[8]ますた君 '!$C:$E,3,FALSE)/$AO$7),(VLOOKUP(F289,'[8]ますた君 '!$C:$E,3,FALSE)/$AO$9)),"")</f>
        <v/>
      </c>
    </row>
    <row r="291" spans="1:51" ht="12" customHeight="1">
      <c r="A291" s="568"/>
      <c r="B291" s="571"/>
      <c r="C291" s="574"/>
      <c r="D291" s="577"/>
      <c r="E291" s="580"/>
      <c r="F291" s="585"/>
      <c r="G291" s="586"/>
      <c r="H291" s="241" t="s">
        <v>374</v>
      </c>
      <c r="I291" s="239" t="str">
        <f>IFERROR(VLOOKUP(I289,'P1'!$B:$AP,31,FALSE),"")</f>
        <v/>
      </c>
      <c r="J291" s="239" t="str">
        <f>IFERROR(VLOOKUP(J289,'P1'!$B:$AP,31,FALSE),"")</f>
        <v/>
      </c>
      <c r="K291" s="239" t="str">
        <f>IFERROR(VLOOKUP(K289,'P1'!$B:$AP,31,FALSE),"")</f>
        <v/>
      </c>
      <c r="L291" s="239" t="str">
        <f>IFERROR(VLOOKUP(L289,'P1'!$B:$AP,31,FALSE),"")</f>
        <v/>
      </c>
      <c r="M291" s="239" t="str">
        <f>IFERROR(VLOOKUP(M289,'P1'!$B:$AP,31,FALSE),"")</f>
        <v/>
      </c>
      <c r="N291" s="239" t="str">
        <f>IFERROR(VLOOKUP(N289,'P1'!$B:$AP,31,FALSE),"")</f>
        <v/>
      </c>
      <c r="O291" s="239" t="str">
        <f>IFERROR(VLOOKUP(O289,'P1'!$B:$AP,31,FALSE),"")</f>
        <v/>
      </c>
      <c r="P291" s="239" t="str">
        <f>IFERROR(VLOOKUP(P289,'P1'!$B:$AP,31,FALSE),"")</f>
        <v/>
      </c>
      <c r="Q291" s="239" t="str">
        <f>IFERROR(VLOOKUP(Q289,'P1'!$B:$AP,31,FALSE),"")</f>
        <v/>
      </c>
      <c r="R291" s="239" t="str">
        <f>IFERROR(VLOOKUP(R289,'P1'!$B:$AP,31,FALSE),"")</f>
        <v/>
      </c>
      <c r="S291" s="239" t="str">
        <f>IFERROR(VLOOKUP(S289,'P1'!$B:$AP,31,FALSE),"")</f>
        <v/>
      </c>
      <c r="T291" s="239" t="str">
        <f>IFERROR(VLOOKUP(T289,'P1'!$B:$AP,31,FALSE),"")</f>
        <v/>
      </c>
      <c r="U291" s="239" t="str">
        <f>IFERROR(VLOOKUP(U289,'P1'!$B:$AP,31,FALSE),"")</f>
        <v/>
      </c>
      <c r="V291" s="239" t="str">
        <f>IFERROR(VLOOKUP(V289,'P1'!$B:$AP,31,FALSE),"")</f>
        <v/>
      </c>
      <c r="W291" s="239" t="str">
        <f>IFERROR(VLOOKUP(W289,'P1'!$B:$AP,31,FALSE),"")</f>
        <v/>
      </c>
      <c r="X291" s="239" t="str">
        <f>IFERROR(VLOOKUP(X289,'P1'!$B:$AP,31,FALSE),"")</f>
        <v/>
      </c>
      <c r="Y291" s="239" t="str">
        <f>IFERROR(VLOOKUP(Y289,'P1'!$B:$AP,31,FALSE),"")</f>
        <v/>
      </c>
      <c r="Z291" s="239" t="str">
        <f>IFERROR(VLOOKUP(Z289,'P1'!$B:$AP,31,FALSE),"")</f>
        <v/>
      </c>
      <c r="AA291" s="239" t="str">
        <f>IFERROR(VLOOKUP(AA289,'P1'!$B:$AP,31,FALSE),"")</f>
        <v/>
      </c>
      <c r="AB291" s="239" t="str">
        <f>IFERROR(VLOOKUP(AB289,'P1'!$B:$AP,31,FALSE),"")</f>
        <v/>
      </c>
      <c r="AC291" s="239" t="str">
        <f>IFERROR(VLOOKUP(AC289,'P1'!$B:$AP,31,FALSE),"")</f>
        <v/>
      </c>
      <c r="AD291" s="239" t="str">
        <f>IFERROR(VLOOKUP(AD289,'P1'!$B:$AP,31,FALSE),"")</f>
        <v/>
      </c>
      <c r="AE291" s="239" t="str">
        <f>IFERROR(VLOOKUP(AE289,'P1'!$B:$AP,31,FALSE),"")</f>
        <v/>
      </c>
      <c r="AF291" s="239" t="str">
        <f>IFERROR(VLOOKUP(AF289,'P1'!$B:$AP,31,FALSE),"")</f>
        <v/>
      </c>
      <c r="AG291" s="239" t="str">
        <f>IFERROR(VLOOKUP(AG289,'P1'!$B:$AP,31,FALSE),"")</f>
        <v/>
      </c>
      <c r="AH291" s="239" t="str">
        <f>IFERROR(VLOOKUP(AH289,'P1'!$B:$AP,31,FALSE),"")</f>
        <v/>
      </c>
      <c r="AI291" s="239" t="str">
        <f>IFERROR(VLOOKUP(AI289,'P1'!$B:$AP,31,FALSE),"")</f>
        <v/>
      </c>
      <c r="AJ291" s="239" t="str">
        <f>IFERROR(VLOOKUP(AJ289,'P1'!$B:$AP,31,FALSE),"")</f>
        <v/>
      </c>
      <c r="AK291" s="239" t="str">
        <f>IFERROR(VLOOKUP(AK289,'P1'!$B:$AP,31,FALSE),"")</f>
        <v/>
      </c>
      <c r="AL291" s="239" t="str">
        <f>IFERROR(VLOOKUP(AL289,'P1'!$B:$AP,31,FALSE),"")</f>
        <v/>
      </c>
      <c r="AM291" s="239" t="str">
        <f>IFERROR(VLOOKUP(AM289,'P1'!$B:$AP,31,FALSE),"")</f>
        <v/>
      </c>
      <c r="AN291" s="589"/>
      <c r="AO291" s="565"/>
      <c r="AP291" s="594"/>
      <c r="AQ291" s="595"/>
      <c r="AR291" s="565"/>
      <c r="AU291" s="242"/>
      <c r="AV291" s="242"/>
      <c r="AX291" s="242"/>
      <c r="AY291" s="242"/>
    </row>
    <row r="292" spans="1:51" ht="12" customHeight="1">
      <c r="A292" s="566">
        <v>91</v>
      </c>
      <c r="B292" s="569"/>
      <c r="C292" s="572"/>
      <c r="D292" s="575" t="s">
        <v>243</v>
      </c>
      <c r="E292" s="578"/>
      <c r="F292" s="581"/>
      <c r="G292" s="582"/>
      <c r="H292" s="236" t="s">
        <v>368</v>
      </c>
      <c r="I292" s="483"/>
      <c r="J292" s="483"/>
      <c r="K292" s="483"/>
      <c r="L292" s="483"/>
      <c r="M292" s="483"/>
      <c r="N292" s="483"/>
      <c r="O292" s="483"/>
      <c r="P292" s="483"/>
      <c r="Q292" s="483"/>
      <c r="R292" s="483"/>
      <c r="S292" s="483"/>
      <c r="T292" s="483"/>
      <c r="U292" s="483"/>
      <c r="V292" s="483"/>
      <c r="W292" s="483"/>
      <c r="X292" s="483"/>
      <c r="Y292" s="483"/>
      <c r="Z292" s="483"/>
      <c r="AA292" s="483"/>
      <c r="AB292" s="483"/>
      <c r="AC292" s="483"/>
      <c r="AD292" s="483"/>
      <c r="AE292" s="483"/>
      <c r="AF292" s="483"/>
      <c r="AG292" s="483"/>
      <c r="AH292" s="483"/>
      <c r="AI292" s="483"/>
      <c r="AJ292" s="483"/>
      <c r="AK292" s="483"/>
      <c r="AL292" s="483"/>
      <c r="AM292" s="483"/>
      <c r="AN292" s="587">
        <f>+SUM(I293:AM294)</f>
        <v>0</v>
      </c>
      <c r="AO292" s="563">
        <f>IF($AN$4="４週",AN292/4,AN292/(DAY(EOMONTH($I$20,0))/7))</f>
        <v>0</v>
      </c>
      <c r="AP292" s="590"/>
      <c r="AQ292" s="591"/>
      <c r="AR292" s="563" t="str">
        <f>IF(AN281="４週",AU293,AV293)</f>
        <v/>
      </c>
      <c r="AU292" s="237" t="s">
        <v>369</v>
      </c>
      <c r="AV292" s="237" t="s">
        <v>370</v>
      </c>
      <c r="AX292" s="237" t="s">
        <v>371</v>
      </c>
      <c r="AY292" s="237" t="s">
        <v>372</v>
      </c>
    </row>
    <row r="293" spans="1:51" ht="12" customHeight="1">
      <c r="A293" s="567"/>
      <c r="B293" s="570"/>
      <c r="C293" s="573"/>
      <c r="D293" s="576"/>
      <c r="E293" s="579"/>
      <c r="F293" s="583"/>
      <c r="G293" s="584"/>
      <c r="H293" s="238" t="s">
        <v>373</v>
      </c>
      <c r="I293" s="239" t="str">
        <f>IFERROR(VLOOKUP(I292,'P1'!$B:$AP,41,FALSE),"")</f>
        <v/>
      </c>
      <c r="J293" s="239" t="str">
        <f>IFERROR(VLOOKUP(J292,'P1'!$B:$AP,41,FALSE),"")</f>
        <v/>
      </c>
      <c r="K293" s="239" t="str">
        <f>IFERROR(VLOOKUP(K292,'P1'!$B:$AP,41,FALSE),"")</f>
        <v/>
      </c>
      <c r="L293" s="239" t="str">
        <f>IFERROR(VLOOKUP(L292,'P1'!$B:$AP,41,FALSE),"")</f>
        <v/>
      </c>
      <c r="M293" s="239" t="str">
        <f>IFERROR(VLOOKUP(M292,'P1'!$B:$AP,41,FALSE),"")</f>
        <v/>
      </c>
      <c r="N293" s="239" t="str">
        <f>IFERROR(VLOOKUP(N292,'P1'!$B:$AP,41,FALSE),"")</f>
        <v/>
      </c>
      <c r="O293" s="239" t="str">
        <f>IFERROR(VLOOKUP(O292,'P1'!$B:$AP,41,FALSE),"")</f>
        <v/>
      </c>
      <c r="P293" s="239" t="str">
        <f>IFERROR(VLOOKUP(P292,'P1'!$B:$AP,41,FALSE),"")</f>
        <v/>
      </c>
      <c r="Q293" s="239" t="str">
        <f>IFERROR(VLOOKUP(Q292,'P1'!$B:$AP,41,FALSE),"")</f>
        <v/>
      </c>
      <c r="R293" s="239" t="str">
        <f>IFERROR(VLOOKUP(R292,'P1'!$B:$AP,41,FALSE),"")</f>
        <v/>
      </c>
      <c r="S293" s="239" t="str">
        <f>IFERROR(VLOOKUP(S292,'P1'!$B:$AP,41,FALSE),"")</f>
        <v/>
      </c>
      <c r="T293" s="239" t="str">
        <f>IFERROR(VLOOKUP(T292,'P1'!$B:$AP,41,FALSE),"")</f>
        <v/>
      </c>
      <c r="U293" s="239" t="str">
        <f>IFERROR(VLOOKUP(U292,'P1'!$B:$AP,41,FALSE),"")</f>
        <v/>
      </c>
      <c r="V293" s="239" t="str">
        <f>IFERROR(VLOOKUP(V292,'P1'!$B:$AP,41,FALSE),"")</f>
        <v/>
      </c>
      <c r="W293" s="239" t="str">
        <f>IFERROR(VLOOKUP(W292,'P1'!$B:$AP,41,FALSE),"")</f>
        <v/>
      </c>
      <c r="X293" s="239" t="str">
        <f>IFERROR(VLOOKUP(X292,'P1'!$B:$AP,41,FALSE),"")</f>
        <v/>
      </c>
      <c r="Y293" s="239" t="str">
        <f>IFERROR(VLOOKUP(Y292,'P1'!$B:$AP,41,FALSE),"")</f>
        <v/>
      </c>
      <c r="Z293" s="239" t="str">
        <f>IFERROR(VLOOKUP(Z292,'P1'!$B:$AP,41,FALSE),"")</f>
        <v/>
      </c>
      <c r="AA293" s="239" t="str">
        <f>IFERROR(VLOOKUP(AA292,'P1'!$B:$AP,41,FALSE),"")</f>
        <v/>
      </c>
      <c r="AB293" s="239" t="str">
        <f>IFERROR(VLOOKUP(AB292,'P1'!$B:$AP,41,FALSE),"")</f>
        <v/>
      </c>
      <c r="AC293" s="239" t="str">
        <f>IFERROR(VLOOKUP(AC292,'P1'!$B:$AP,41,FALSE),"")</f>
        <v/>
      </c>
      <c r="AD293" s="239" t="str">
        <f>IFERROR(VLOOKUP(AD292,'P1'!$B:$AP,41,FALSE),"")</f>
        <v/>
      </c>
      <c r="AE293" s="239" t="str">
        <f>IFERROR(VLOOKUP(AE292,'P1'!$B:$AP,41,FALSE),"")</f>
        <v/>
      </c>
      <c r="AF293" s="239" t="str">
        <f>IFERROR(VLOOKUP(AF292,'P1'!$B:$AP,41,FALSE),"")</f>
        <v/>
      </c>
      <c r="AG293" s="239" t="str">
        <f>IFERROR(VLOOKUP(AG292,'P1'!$B:$AP,41,FALSE),"")</f>
        <v/>
      </c>
      <c r="AH293" s="239" t="str">
        <f>IFERROR(VLOOKUP(AH292,'P1'!$B:$AP,41,FALSE),"")</f>
        <v/>
      </c>
      <c r="AI293" s="239" t="str">
        <f>IFERROR(VLOOKUP(AI292,'P1'!$B:$AP,41,FALSE),"")</f>
        <v/>
      </c>
      <c r="AJ293" s="239" t="str">
        <f>IFERROR(VLOOKUP(AJ292,'P1'!$B:$AP,41,FALSE),"")</f>
        <v/>
      </c>
      <c r="AK293" s="239" t="str">
        <f>IFERROR(VLOOKUP(AK292,'P1'!$B:$AP,41,FALSE),"")</f>
        <v/>
      </c>
      <c r="AL293" s="239" t="str">
        <f>IFERROR(VLOOKUP(AL292,'P1'!$B:$AP,41,FALSE),"")</f>
        <v/>
      </c>
      <c r="AM293" s="239" t="str">
        <f>IFERROR(VLOOKUP(AM292,'P1'!$B:$AP,41,FALSE),"")</f>
        <v/>
      </c>
      <c r="AN293" s="588"/>
      <c r="AO293" s="564"/>
      <c r="AP293" s="592"/>
      <c r="AQ293" s="593"/>
      <c r="AR293" s="564"/>
      <c r="AU293" s="240" t="str">
        <f>IFERROR(IF($D292="□",ROUNDDOWN($AO292/$AK$7,1),ROUNDDOWN($AO292/$AK$9,1)),"")</f>
        <v/>
      </c>
      <c r="AV293" s="240" t="str">
        <f>IFERROR(IF($D292="□",ROUNDDOWN($AN292/$AO$7,1),ROUNDDOWN($AN292/$AO$9,1)),"")</f>
        <v/>
      </c>
      <c r="AX293" s="240" t="str">
        <f>IFERROR(IF($D292="□",(VLOOKUP(F292,'[8]ますた君 '!$C:$E,3,FALSE)/($AK$7*4)),(VLOOKUP(F292,'[8]ますた君 '!$C:$E,3,FALSE)/($AK$9*4))),"")</f>
        <v/>
      </c>
      <c r="AY293" s="240" t="str">
        <f>IFERROR(IF($D292="□",(VLOOKUP(F292,'[8]ますた君 '!$C:$E,3,FALSE)/$AO$7),(VLOOKUP(F292,'[8]ますた君 '!$C:$E,3,FALSE)/$AO$9)),"")</f>
        <v/>
      </c>
    </row>
    <row r="294" spans="1:51" ht="12" customHeight="1">
      <c r="A294" s="568"/>
      <c r="B294" s="571"/>
      <c r="C294" s="574"/>
      <c r="D294" s="577"/>
      <c r="E294" s="580"/>
      <c r="F294" s="585"/>
      <c r="G294" s="586"/>
      <c r="H294" s="241" t="s">
        <v>374</v>
      </c>
      <c r="I294" s="239" t="str">
        <f>IFERROR(VLOOKUP(I292,'P1'!$B:$AP,31,FALSE),"")</f>
        <v/>
      </c>
      <c r="J294" s="239" t="str">
        <f>IFERROR(VLOOKUP(J292,'P1'!$B:$AP,31,FALSE),"")</f>
        <v/>
      </c>
      <c r="K294" s="239" t="str">
        <f>IFERROR(VLOOKUP(K292,'P1'!$B:$AP,31,FALSE),"")</f>
        <v/>
      </c>
      <c r="L294" s="239" t="str">
        <f>IFERROR(VLOOKUP(L292,'P1'!$B:$AP,31,FALSE),"")</f>
        <v/>
      </c>
      <c r="M294" s="239" t="str">
        <f>IFERROR(VLOOKUP(M292,'P1'!$B:$AP,31,FALSE),"")</f>
        <v/>
      </c>
      <c r="N294" s="239" t="str">
        <f>IFERROR(VLOOKUP(N292,'P1'!$B:$AP,31,FALSE),"")</f>
        <v/>
      </c>
      <c r="O294" s="239" t="str">
        <f>IFERROR(VLOOKUP(O292,'P1'!$B:$AP,31,FALSE),"")</f>
        <v/>
      </c>
      <c r="P294" s="239" t="str">
        <f>IFERROR(VLOOKUP(P292,'P1'!$B:$AP,31,FALSE),"")</f>
        <v/>
      </c>
      <c r="Q294" s="239" t="str">
        <f>IFERROR(VLOOKUP(Q292,'P1'!$B:$AP,31,FALSE),"")</f>
        <v/>
      </c>
      <c r="R294" s="239" t="str">
        <f>IFERROR(VLOOKUP(R292,'P1'!$B:$AP,31,FALSE),"")</f>
        <v/>
      </c>
      <c r="S294" s="239" t="str">
        <f>IFERROR(VLOOKUP(S292,'P1'!$B:$AP,31,FALSE),"")</f>
        <v/>
      </c>
      <c r="T294" s="239" t="str">
        <f>IFERROR(VLOOKUP(T292,'P1'!$B:$AP,31,FALSE),"")</f>
        <v/>
      </c>
      <c r="U294" s="239" t="str">
        <f>IFERROR(VLOOKUP(U292,'P1'!$B:$AP,31,FALSE),"")</f>
        <v/>
      </c>
      <c r="V294" s="239" t="str">
        <f>IFERROR(VLOOKUP(V292,'P1'!$B:$AP,31,FALSE),"")</f>
        <v/>
      </c>
      <c r="W294" s="239" t="str">
        <f>IFERROR(VLOOKUP(W292,'P1'!$B:$AP,31,FALSE),"")</f>
        <v/>
      </c>
      <c r="X294" s="239" t="str">
        <f>IFERROR(VLOOKUP(X292,'P1'!$B:$AP,31,FALSE),"")</f>
        <v/>
      </c>
      <c r="Y294" s="239" t="str">
        <f>IFERROR(VLOOKUP(Y292,'P1'!$B:$AP,31,FALSE),"")</f>
        <v/>
      </c>
      <c r="Z294" s="239" t="str">
        <f>IFERROR(VLOOKUP(Z292,'P1'!$B:$AP,31,FALSE),"")</f>
        <v/>
      </c>
      <c r="AA294" s="239" t="str">
        <f>IFERROR(VLOOKUP(AA292,'P1'!$B:$AP,31,FALSE),"")</f>
        <v/>
      </c>
      <c r="AB294" s="239" t="str">
        <f>IFERROR(VLOOKUP(AB292,'P1'!$B:$AP,31,FALSE),"")</f>
        <v/>
      </c>
      <c r="AC294" s="239" t="str">
        <f>IFERROR(VLOOKUP(AC292,'P1'!$B:$AP,31,FALSE),"")</f>
        <v/>
      </c>
      <c r="AD294" s="239" t="str">
        <f>IFERROR(VLOOKUP(AD292,'P1'!$B:$AP,31,FALSE),"")</f>
        <v/>
      </c>
      <c r="AE294" s="239" t="str">
        <f>IFERROR(VLOOKUP(AE292,'P1'!$B:$AP,31,FALSE),"")</f>
        <v/>
      </c>
      <c r="AF294" s="239" t="str">
        <f>IFERROR(VLOOKUP(AF292,'P1'!$B:$AP,31,FALSE),"")</f>
        <v/>
      </c>
      <c r="AG294" s="239" t="str">
        <f>IFERROR(VLOOKUP(AG292,'P1'!$B:$AP,31,FALSE),"")</f>
        <v/>
      </c>
      <c r="AH294" s="239" t="str">
        <f>IFERROR(VLOOKUP(AH292,'P1'!$B:$AP,31,FALSE),"")</f>
        <v/>
      </c>
      <c r="AI294" s="239" t="str">
        <f>IFERROR(VLOOKUP(AI292,'P1'!$B:$AP,31,FALSE),"")</f>
        <v/>
      </c>
      <c r="AJ294" s="239" t="str">
        <f>IFERROR(VLOOKUP(AJ292,'P1'!$B:$AP,31,FALSE),"")</f>
        <v/>
      </c>
      <c r="AK294" s="239" t="str">
        <f>IFERROR(VLOOKUP(AK292,'P1'!$B:$AP,31,FALSE),"")</f>
        <v/>
      </c>
      <c r="AL294" s="239" t="str">
        <f>IFERROR(VLOOKUP(AL292,'P1'!$B:$AP,31,FALSE),"")</f>
        <v/>
      </c>
      <c r="AM294" s="239" t="str">
        <f>IFERROR(VLOOKUP(AM292,'P1'!$B:$AP,31,FALSE),"")</f>
        <v/>
      </c>
      <c r="AN294" s="589"/>
      <c r="AO294" s="565"/>
      <c r="AP294" s="594"/>
      <c r="AQ294" s="595"/>
      <c r="AR294" s="565"/>
      <c r="AU294" s="242"/>
      <c r="AV294" s="242"/>
      <c r="AX294" s="242"/>
      <c r="AY294" s="242"/>
    </row>
    <row r="295" spans="1:51" ht="12" customHeight="1">
      <c r="A295" s="566">
        <v>92</v>
      </c>
      <c r="B295" s="569"/>
      <c r="C295" s="572"/>
      <c r="D295" s="575" t="s">
        <v>243</v>
      </c>
      <c r="E295" s="578"/>
      <c r="F295" s="581"/>
      <c r="G295" s="582"/>
      <c r="H295" s="236" t="s">
        <v>368</v>
      </c>
      <c r="I295" s="483"/>
      <c r="J295" s="483"/>
      <c r="K295" s="483"/>
      <c r="L295" s="483"/>
      <c r="M295" s="483"/>
      <c r="N295" s="483"/>
      <c r="O295" s="483"/>
      <c r="P295" s="483"/>
      <c r="Q295" s="483"/>
      <c r="R295" s="483"/>
      <c r="S295" s="483"/>
      <c r="T295" s="483"/>
      <c r="U295" s="483"/>
      <c r="V295" s="483"/>
      <c r="W295" s="483"/>
      <c r="X295" s="483"/>
      <c r="Y295" s="483"/>
      <c r="Z295" s="483"/>
      <c r="AA295" s="483"/>
      <c r="AB295" s="483"/>
      <c r="AC295" s="483"/>
      <c r="AD295" s="483"/>
      <c r="AE295" s="483"/>
      <c r="AF295" s="483"/>
      <c r="AG295" s="483"/>
      <c r="AH295" s="483"/>
      <c r="AI295" s="483"/>
      <c r="AJ295" s="483"/>
      <c r="AK295" s="483"/>
      <c r="AL295" s="483"/>
      <c r="AM295" s="483"/>
      <c r="AN295" s="587">
        <f>+SUM(I296:AM297)</f>
        <v>0</v>
      </c>
      <c r="AO295" s="563">
        <f>IF($AN$4="４週",AN295/4,AN295/(DAY(EOMONTH($I$20,0))/7))</f>
        <v>0</v>
      </c>
      <c r="AP295" s="590"/>
      <c r="AQ295" s="591"/>
      <c r="AR295" s="563" t="str">
        <f>IF(AN284="４週",AU296,AV296)</f>
        <v/>
      </c>
      <c r="AU295" s="237" t="s">
        <v>369</v>
      </c>
      <c r="AV295" s="237" t="s">
        <v>370</v>
      </c>
      <c r="AX295" s="237" t="s">
        <v>371</v>
      </c>
      <c r="AY295" s="237" t="s">
        <v>372</v>
      </c>
    </row>
    <row r="296" spans="1:51" ht="12" customHeight="1">
      <c r="A296" s="567"/>
      <c r="B296" s="570"/>
      <c r="C296" s="573"/>
      <c r="D296" s="576"/>
      <c r="E296" s="579"/>
      <c r="F296" s="583"/>
      <c r="G296" s="584"/>
      <c r="H296" s="238" t="s">
        <v>373</v>
      </c>
      <c r="I296" s="239" t="str">
        <f>IFERROR(VLOOKUP(I295,'P1'!$B:$AP,41,FALSE),"")</f>
        <v/>
      </c>
      <c r="J296" s="239" t="str">
        <f>IFERROR(VLOOKUP(J295,'P1'!$B:$AP,41,FALSE),"")</f>
        <v/>
      </c>
      <c r="K296" s="239" t="str">
        <f>IFERROR(VLOOKUP(K295,'P1'!$B:$AP,41,FALSE),"")</f>
        <v/>
      </c>
      <c r="L296" s="239" t="str">
        <f>IFERROR(VLOOKUP(L295,'P1'!$B:$AP,41,FALSE),"")</f>
        <v/>
      </c>
      <c r="M296" s="239" t="str">
        <f>IFERROR(VLOOKUP(M295,'P1'!$B:$AP,41,FALSE),"")</f>
        <v/>
      </c>
      <c r="N296" s="239" t="str">
        <f>IFERROR(VLOOKUP(N295,'P1'!$B:$AP,41,FALSE),"")</f>
        <v/>
      </c>
      <c r="O296" s="239" t="str">
        <f>IFERROR(VLOOKUP(O295,'P1'!$B:$AP,41,FALSE),"")</f>
        <v/>
      </c>
      <c r="P296" s="239" t="str">
        <f>IFERROR(VLOOKUP(P295,'P1'!$B:$AP,41,FALSE),"")</f>
        <v/>
      </c>
      <c r="Q296" s="239" t="str">
        <f>IFERROR(VLOOKUP(Q295,'P1'!$B:$AP,41,FALSE),"")</f>
        <v/>
      </c>
      <c r="R296" s="239" t="str">
        <f>IFERROR(VLOOKUP(R295,'P1'!$B:$AP,41,FALSE),"")</f>
        <v/>
      </c>
      <c r="S296" s="239" t="str">
        <f>IFERROR(VLOOKUP(S295,'P1'!$B:$AP,41,FALSE),"")</f>
        <v/>
      </c>
      <c r="T296" s="239" t="str">
        <f>IFERROR(VLOOKUP(T295,'P1'!$B:$AP,41,FALSE),"")</f>
        <v/>
      </c>
      <c r="U296" s="239" t="str">
        <f>IFERROR(VLOOKUP(U295,'P1'!$B:$AP,41,FALSE),"")</f>
        <v/>
      </c>
      <c r="V296" s="239" t="str">
        <f>IFERROR(VLOOKUP(V295,'P1'!$B:$AP,41,FALSE),"")</f>
        <v/>
      </c>
      <c r="W296" s="239" t="str">
        <f>IFERROR(VLOOKUP(W295,'P1'!$B:$AP,41,FALSE),"")</f>
        <v/>
      </c>
      <c r="X296" s="239" t="str">
        <f>IFERROR(VLOOKUP(X295,'P1'!$B:$AP,41,FALSE),"")</f>
        <v/>
      </c>
      <c r="Y296" s="239" t="str">
        <f>IFERROR(VLOOKUP(Y295,'P1'!$B:$AP,41,FALSE),"")</f>
        <v/>
      </c>
      <c r="Z296" s="239" t="str">
        <f>IFERROR(VLOOKUP(Z295,'P1'!$B:$AP,41,FALSE),"")</f>
        <v/>
      </c>
      <c r="AA296" s="239" t="str">
        <f>IFERROR(VLOOKUP(AA295,'P1'!$B:$AP,41,FALSE),"")</f>
        <v/>
      </c>
      <c r="AB296" s="239" t="str">
        <f>IFERROR(VLOOKUP(AB295,'P1'!$B:$AP,41,FALSE),"")</f>
        <v/>
      </c>
      <c r="AC296" s="239" t="str">
        <f>IFERROR(VLOOKUP(AC295,'P1'!$B:$AP,41,FALSE),"")</f>
        <v/>
      </c>
      <c r="AD296" s="239" t="str">
        <f>IFERROR(VLOOKUP(AD295,'P1'!$B:$AP,41,FALSE),"")</f>
        <v/>
      </c>
      <c r="AE296" s="239" t="str">
        <f>IFERROR(VLOOKUP(AE295,'P1'!$B:$AP,41,FALSE),"")</f>
        <v/>
      </c>
      <c r="AF296" s="239" t="str">
        <f>IFERROR(VLOOKUP(AF295,'P1'!$B:$AP,41,FALSE),"")</f>
        <v/>
      </c>
      <c r="AG296" s="239" t="str">
        <f>IFERROR(VLOOKUP(AG295,'P1'!$B:$AP,41,FALSE),"")</f>
        <v/>
      </c>
      <c r="AH296" s="239" t="str">
        <f>IFERROR(VLOOKUP(AH295,'P1'!$B:$AP,41,FALSE),"")</f>
        <v/>
      </c>
      <c r="AI296" s="239" t="str">
        <f>IFERROR(VLOOKUP(AI295,'P1'!$B:$AP,41,FALSE),"")</f>
        <v/>
      </c>
      <c r="AJ296" s="239" t="str">
        <f>IFERROR(VLOOKUP(AJ295,'P1'!$B:$AP,41,FALSE),"")</f>
        <v/>
      </c>
      <c r="AK296" s="239" t="str">
        <f>IFERROR(VLOOKUP(AK295,'P1'!$B:$AP,41,FALSE),"")</f>
        <v/>
      </c>
      <c r="AL296" s="239" t="str">
        <f>IFERROR(VLOOKUP(AL295,'P1'!$B:$AP,41,FALSE),"")</f>
        <v/>
      </c>
      <c r="AM296" s="239" t="str">
        <f>IFERROR(VLOOKUP(AM295,'P1'!$B:$AP,41,FALSE),"")</f>
        <v/>
      </c>
      <c r="AN296" s="588"/>
      <c r="AO296" s="564"/>
      <c r="AP296" s="592"/>
      <c r="AQ296" s="593"/>
      <c r="AR296" s="564"/>
      <c r="AU296" s="240" t="str">
        <f>IFERROR(IF($D295="□",ROUNDDOWN($AO295/$AK$7,1),ROUNDDOWN($AO295/$AK$9,1)),"")</f>
        <v/>
      </c>
      <c r="AV296" s="240" t="str">
        <f>IFERROR(IF($D295="□",ROUNDDOWN($AN295/$AO$7,1),ROUNDDOWN($AN295/$AO$9,1)),"")</f>
        <v/>
      </c>
      <c r="AX296" s="240" t="str">
        <f>IFERROR(IF($D295="□",(VLOOKUP(F295,'[8]ますた君 '!$C:$E,3,FALSE)/($AK$7*4)),(VLOOKUP(F295,'[8]ますた君 '!$C:$E,3,FALSE)/($AK$9*4))),"")</f>
        <v/>
      </c>
      <c r="AY296" s="240" t="str">
        <f>IFERROR(IF($D295="□",(VLOOKUP(F295,'[8]ますた君 '!$C:$E,3,FALSE)/$AO$7),(VLOOKUP(F295,'[8]ますた君 '!$C:$E,3,FALSE)/$AO$9)),"")</f>
        <v/>
      </c>
    </row>
    <row r="297" spans="1:51" ht="12" customHeight="1">
      <c r="A297" s="568"/>
      <c r="B297" s="571"/>
      <c r="C297" s="574"/>
      <c r="D297" s="577"/>
      <c r="E297" s="580"/>
      <c r="F297" s="585"/>
      <c r="G297" s="586"/>
      <c r="H297" s="241" t="s">
        <v>374</v>
      </c>
      <c r="I297" s="239" t="str">
        <f>IFERROR(VLOOKUP(I295,'P1'!$B:$AP,31,FALSE),"")</f>
        <v/>
      </c>
      <c r="J297" s="239" t="str">
        <f>IFERROR(VLOOKUP(J295,'P1'!$B:$AP,31,FALSE),"")</f>
        <v/>
      </c>
      <c r="K297" s="239" t="str">
        <f>IFERROR(VLOOKUP(K295,'P1'!$B:$AP,31,FALSE),"")</f>
        <v/>
      </c>
      <c r="L297" s="239" t="str">
        <f>IFERROR(VLOOKUP(L295,'P1'!$B:$AP,31,FALSE),"")</f>
        <v/>
      </c>
      <c r="M297" s="239" t="str">
        <f>IFERROR(VLOOKUP(M295,'P1'!$B:$AP,31,FALSE),"")</f>
        <v/>
      </c>
      <c r="N297" s="239" t="str">
        <f>IFERROR(VLOOKUP(N295,'P1'!$B:$AP,31,FALSE),"")</f>
        <v/>
      </c>
      <c r="O297" s="239" t="str">
        <f>IFERROR(VLOOKUP(O295,'P1'!$B:$AP,31,FALSE),"")</f>
        <v/>
      </c>
      <c r="P297" s="239" t="str">
        <f>IFERROR(VLOOKUP(P295,'P1'!$B:$AP,31,FALSE),"")</f>
        <v/>
      </c>
      <c r="Q297" s="239" t="str">
        <f>IFERROR(VLOOKUP(Q295,'P1'!$B:$AP,31,FALSE),"")</f>
        <v/>
      </c>
      <c r="R297" s="239" t="str">
        <f>IFERROR(VLOOKUP(R295,'P1'!$B:$AP,31,FALSE),"")</f>
        <v/>
      </c>
      <c r="S297" s="239" t="str">
        <f>IFERROR(VLOOKUP(S295,'P1'!$B:$AP,31,FALSE),"")</f>
        <v/>
      </c>
      <c r="T297" s="239" t="str">
        <f>IFERROR(VLOOKUP(T295,'P1'!$B:$AP,31,FALSE),"")</f>
        <v/>
      </c>
      <c r="U297" s="239" t="str">
        <f>IFERROR(VLOOKUP(U295,'P1'!$B:$AP,31,FALSE),"")</f>
        <v/>
      </c>
      <c r="V297" s="239" t="str">
        <f>IFERROR(VLOOKUP(V295,'P1'!$B:$AP,31,FALSE),"")</f>
        <v/>
      </c>
      <c r="W297" s="239" t="str">
        <f>IFERROR(VLOOKUP(W295,'P1'!$B:$AP,31,FALSE),"")</f>
        <v/>
      </c>
      <c r="X297" s="239" t="str">
        <f>IFERROR(VLOOKUP(X295,'P1'!$B:$AP,31,FALSE),"")</f>
        <v/>
      </c>
      <c r="Y297" s="239" t="str">
        <f>IFERROR(VLOOKUP(Y295,'P1'!$B:$AP,31,FALSE),"")</f>
        <v/>
      </c>
      <c r="Z297" s="239" t="str">
        <f>IFERROR(VLOOKUP(Z295,'P1'!$B:$AP,31,FALSE),"")</f>
        <v/>
      </c>
      <c r="AA297" s="239" t="str">
        <f>IFERROR(VLOOKUP(AA295,'P1'!$B:$AP,31,FALSE),"")</f>
        <v/>
      </c>
      <c r="AB297" s="239" t="str">
        <f>IFERROR(VLOOKUP(AB295,'P1'!$B:$AP,31,FALSE),"")</f>
        <v/>
      </c>
      <c r="AC297" s="239" t="str">
        <f>IFERROR(VLOOKUP(AC295,'P1'!$B:$AP,31,FALSE),"")</f>
        <v/>
      </c>
      <c r="AD297" s="239" t="str">
        <f>IFERROR(VLOOKUP(AD295,'P1'!$B:$AP,31,FALSE),"")</f>
        <v/>
      </c>
      <c r="AE297" s="239" t="str">
        <f>IFERROR(VLOOKUP(AE295,'P1'!$B:$AP,31,FALSE),"")</f>
        <v/>
      </c>
      <c r="AF297" s="239" t="str">
        <f>IFERROR(VLOOKUP(AF295,'P1'!$B:$AP,31,FALSE),"")</f>
        <v/>
      </c>
      <c r="AG297" s="239" t="str">
        <f>IFERROR(VLOOKUP(AG295,'P1'!$B:$AP,31,FALSE),"")</f>
        <v/>
      </c>
      <c r="AH297" s="239" t="str">
        <f>IFERROR(VLOOKUP(AH295,'P1'!$B:$AP,31,FALSE),"")</f>
        <v/>
      </c>
      <c r="AI297" s="239" t="str">
        <f>IFERROR(VLOOKUP(AI295,'P1'!$B:$AP,31,FALSE),"")</f>
        <v/>
      </c>
      <c r="AJ297" s="239" t="str">
        <f>IFERROR(VLOOKUP(AJ295,'P1'!$B:$AP,31,FALSE),"")</f>
        <v/>
      </c>
      <c r="AK297" s="239" t="str">
        <f>IFERROR(VLOOKUP(AK295,'P1'!$B:$AP,31,FALSE),"")</f>
        <v/>
      </c>
      <c r="AL297" s="239" t="str">
        <f>IFERROR(VLOOKUP(AL295,'P1'!$B:$AP,31,FALSE),"")</f>
        <v/>
      </c>
      <c r="AM297" s="239" t="str">
        <f>IFERROR(VLOOKUP(AM295,'P1'!$B:$AP,31,FALSE),"")</f>
        <v/>
      </c>
      <c r="AN297" s="589"/>
      <c r="AO297" s="565"/>
      <c r="AP297" s="594"/>
      <c r="AQ297" s="595"/>
      <c r="AR297" s="565"/>
      <c r="AU297" s="242"/>
      <c r="AV297" s="242"/>
      <c r="AX297" s="242"/>
      <c r="AY297" s="242"/>
    </row>
    <row r="298" spans="1:51" ht="12" customHeight="1">
      <c r="A298" s="566">
        <v>93</v>
      </c>
      <c r="B298" s="569"/>
      <c r="C298" s="572"/>
      <c r="D298" s="575" t="s">
        <v>243</v>
      </c>
      <c r="E298" s="578"/>
      <c r="F298" s="581"/>
      <c r="G298" s="582"/>
      <c r="H298" s="236" t="s">
        <v>368</v>
      </c>
      <c r="I298" s="483"/>
      <c r="J298" s="483"/>
      <c r="K298" s="483"/>
      <c r="L298" s="483"/>
      <c r="M298" s="483"/>
      <c r="N298" s="483"/>
      <c r="O298" s="483"/>
      <c r="P298" s="483"/>
      <c r="Q298" s="483"/>
      <c r="R298" s="483"/>
      <c r="S298" s="483"/>
      <c r="T298" s="483"/>
      <c r="U298" s="483"/>
      <c r="V298" s="483"/>
      <c r="W298" s="483"/>
      <c r="X298" s="483"/>
      <c r="Y298" s="483"/>
      <c r="Z298" s="483"/>
      <c r="AA298" s="483"/>
      <c r="AB298" s="483"/>
      <c r="AC298" s="483"/>
      <c r="AD298" s="483"/>
      <c r="AE298" s="483"/>
      <c r="AF298" s="483"/>
      <c r="AG298" s="483"/>
      <c r="AH298" s="483"/>
      <c r="AI298" s="483"/>
      <c r="AJ298" s="483"/>
      <c r="AK298" s="483"/>
      <c r="AL298" s="483"/>
      <c r="AM298" s="483"/>
      <c r="AN298" s="587">
        <f>+SUM(I299:AM300)</f>
        <v>0</v>
      </c>
      <c r="AO298" s="563">
        <f>IF($AN$4="４週",AN298/4,AN298/(DAY(EOMONTH($I$20,0))/7))</f>
        <v>0</v>
      </c>
      <c r="AP298" s="590"/>
      <c r="AQ298" s="591"/>
      <c r="AR298" s="563" t="str">
        <f>IF(AN287="４週",AU299,AV299)</f>
        <v/>
      </c>
      <c r="AU298" s="237" t="s">
        <v>369</v>
      </c>
      <c r="AV298" s="237" t="s">
        <v>370</v>
      </c>
      <c r="AX298" s="237" t="s">
        <v>371</v>
      </c>
      <c r="AY298" s="237" t="s">
        <v>372</v>
      </c>
    </row>
    <row r="299" spans="1:51" ht="12" customHeight="1">
      <c r="A299" s="567"/>
      <c r="B299" s="570"/>
      <c r="C299" s="573"/>
      <c r="D299" s="576"/>
      <c r="E299" s="579"/>
      <c r="F299" s="583"/>
      <c r="G299" s="584"/>
      <c r="H299" s="238" t="s">
        <v>373</v>
      </c>
      <c r="I299" s="239" t="str">
        <f>IFERROR(VLOOKUP(I298,'P1'!$B:$AP,41,FALSE),"")</f>
        <v/>
      </c>
      <c r="J299" s="239" t="str">
        <f>IFERROR(VLOOKUP(J298,'P1'!$B:$AP,41,FALSE),"")</f>
        <v/>
      </c>
      <c r="K299" s="239" t="str">
        <f>IFERROR(VLOOKUP(K298,'P1'!$B:$AP,41,FALSE),"")</f>
        <v/>
      </c>
      <c r="L299" s="239" t="str">
        <f>IFERROR(VLOOKUP(L298,'P1'!$B:$AP,41,FALSE),"")</f>
        <v/>
      </c>
      <c r="M299" s="239" t="str">
        <f>IFERROR(VLOOKUP(M298,'P1'!$B:$AP,41,FALSE),"")</f>
        <v/>
      </c>
      <c r="N299" s="239" t="str">
        <f>IFERROR(VLOOKUP(N298,'P1'!$B:$AP,41,FALSE),"")</f>
        <v/>
      </c>
      <c r="O299" s="239" t="str">
        <f>IFERROR(VLOOKUP(O298,'P1'!$B:$AP,41,FALSE),"")</f>
        <v/>
      </c>
      <c r="P299" s="239" t="str">
        <f>IFERROR(VLOOKUP(P298,'P1'!$B:$AP,41,FALSE),"")</f>
        <v/>
      </c>
      <c r="Q299" s="239" t="str">
        <f>IFERROR(VLOOKUP(Q298,'P1'!$B:$AP,41,FALSE),"")</f>
        <v/>
      </c>
      <c r="R299" s="239" t="str">
        <f>IFERROR(VLOOKUP(R298,'P1'!$B:$AP,41,FALSE),"")</f>
        <v/>
      </c>
      <c r="S299" s="239" t="str">
        <f>IFERROR(VLOOKUP(S298,'P1'!$B:$AP,41,FALSE),"")</f>
        <v/>
      </c>
      <c r="T299" s="239" t="str">
        <f>IFERROR(VLOOKUP(T298,'P1'!$B:$AP,41,FALSE),"")</f>
        <v/>
      </c>
      <c r="U299" s="239" t="str">
        <f>IFERROR(VLOOKUP(U298,'P1'!$B:$AP,41,FALSE),"")</f>
        <v/>
      </c>
      <c r="V299" s="239" t="str">
        <f>IFERROR(VLOOKUP(V298,'P1'!$B:$AP,41,FALSE),"")</f>
        <v/>
      </c>
      <c r="W299" s="239" t="str">
        <f>IFERROR(VLOOKUP(W298,'P1'!$B:$AP,41,FALSE),"")</f>
        <v/>
      </c>
      <c r="X299" s="239" t="str">
        <f>IFERROR(VLOOKUP(X298,'P1'!$B:$AP,41,FALSE),"")</f>
        <v/>
      </c>
      <c r="Y299" s="239" t="str">
        <f>IFERROR(VLOOKUP(Y298,'P1'!$B:$AP,41,FALSE),"")</f>
        <v/>
      </c>
      <c r="Z299" s="239" t="str">
        <f>IFERROR(VLOOKUP(Z298,'P1'!$B:$AP,41,FALSE),"")</f>
        <v/>
      </c>
      <c r="AA299" s="239" t="str">
        <f>IFERROR(VLOOKUP(AA298,'P1'!$B:$AP,41,FALSE),"")</f>
        <v/>
      </c>
      <c r="AB299" s="239" t="str">
        <f>IFERROR(VLOOKUP(AB298,'P1'!$B:$AP,41,FALSE),"")</f>
        <v/>
      </c>
      <c r="AC299" s="239" t="str">
        <f>IFERROR(VLOOKUP(AC298,'P1'!$B:$AP,41,FALSE),"")</f>
        <v/>
      </c>
      <c r="AD299" s="239" t="str">
        <f>IFERROR(VLOOKUP(AD298,'P1'!$B:$AP,41,FALSE),"")</f>
        <v/>
      </c>
      <c r="AE299" s="239" t="str">
        <f>IFERROR(VLOOKUP(AE298,'P1'!$B:$AP,41,FALSE),"")</f>
        <v/>
      </c>
      <c r="AF299" s="239" t="str">
        <f>IFERROR(VLOOKUP(AF298,'P1'!$B:$AP,41,FALSE),"")</f>
        <v/>
      </c>
      <c r="AG299" s="239" t="str">
        <f>IFERROR(VLOOKUP(AG298,'P1'!$B:$AP,41,FALSE),"")</f>
        <v/>
      </c>
      <c r="AH299" s="239" t="str">
        <f>IFERROR(VLOOKUP(AH298,'P1'!$B:$AP,41,FALSE),"")</f>
        <v/>
      </c>
      <c r="AI299" s="239" t="str">
        <f>IFERROR(VLOOKUP(AI298,'P1'!$B:$AP,41,FALSE),"")</f>
        <v/>
      </c>
      <c r="AJ299" s="239" t="str">
        <f>IFERROR(VLOOKUP(AJ298,'P1'!$B:$AP,41,FALSE),"")</f>
        <v/>
      </c>
      <c r="AK299" s="239" t="str">
        <f>IFERROR(VLOOKUP(AK298,'P1'!$B:$AP,41,FALSE),"")</f>
        <v/>
      </c>
      <c r="AL299" s="239" t="str">
        <f>IFERROR(VLOOKUP(AL298,'P1'!$B:$AP,41,FALSE),"")</f>
        <v/>
      </c>
      <c r="AM299" s="239" t="str">
        <f>IFERROR(VLOOKUP(AM298,'P1'!$B:$AP,41,FALSE),"")</f>
        <v/>
      </c>
      <c r="AN299" s="588"/>
      <c r="AO299" s="564"/>
      <c r="AP299" s="592"/>
      <c r="AQ299" s="593"/>
      <c r="AR299" s="564"/>
      <c r="AU299" s="240" t="str">
        <f>IFERROR(IF($D298="□",ROUNDDOWN($AO298/$AK$7,1),ROUNDDOWN($AO298/$AK$9,1)),"")</f>
        <v/>
      </c>
      <c r="AV299" s="240" t="str">
        <f>IFERROR(IF($D298="□",ROUNDDOWN($AN298/$AO$7,1),ROUNDDOWN($AN298/$AO$9,1)),"")</f>
        <v/>
      </c>
      <c r="AX299" s="240" t="str">
        <f>IFERROR(IF($D298="□",(VLOOKUP(F298,'[8]ますた君 '!$C:$E,3,FALSE)/($AK$7*4)),(VLOOKUP(F298,'[8]ますた君 '!$C:$E,3,FALSE)/($AK$9*4))),"")</f>
        <v/>
      </c>
      <c r="AY299" s="240" t="str">
        <f>IFERROR(IF($D298="□",(VLOOKUP(F298,'[8]ますた君 '!$C:$E,3,FALSE)/$AO$7),(VLOOKUP(F298,'[8]ますた君 '!$C:$E,3,FALSE)/$AO$9)),"")</f>
        <v/>
      </c>
    </row>
    <row r="300" spans="1:51" ht="12" customHeight="1">
      <c r="A300" s="568"/>
      <c r="B300" s="571"/>
      <c r="C300" s="574"/>
      <c r="D300" s="577"/>
      <c r="E300" s="580"/>
      <c r="F300" s="585"/>
      <c r="G300" s="586"/>
      <c r="H300" s="241" t="s">
        <v>374</v>
      </c>
      <c r="I300" s="239" t="str">
        <f>IFERROR(VLOOKUP(I298,'P1'!$B:$AP,31,FALSE),"")</f>
        <v/>
      </c>
      <c r="J300" s="239" t="str">
        <f>IFERROR(VLOOKUP(J298,'P1'!$B:$AP,31,FALSE),"")</f>
        <v/>
      </c>
      <c r="K300" s="239" t="str">
        <f>IFERROR(VLOOKUP(K298,'P1'!$B:$AP,31,FALSE),"")</f>
        <v/>
      </c>
      <c r="L300" s="239" t="str">
        <f>IFERROR(VLOOKUP(L298,'P1'!$B:$AP,31,FALSE),"")</f>
        <v/>
      </c>
      <c r="M300" s="239" t="str">
        <f>IFERROR(VLOOKUP(M298,'P1'!$B:$AP,31,FALSE),"")</f>
        <v/>
      </c>
      <c r="N300" s="239" t="str">
        <f>IFERROR(VLOOKUP(N298,'P1'!$B:$AP,31,FALSE),"")</f>
        <v/>
      </c>
      <c r="O300" s="239" t="str">
        <f>IFERROR(VLOOKUP(O298,'P1'!$B:$AP,31,FALSE),"")</f>
        <v/>
      </c>
      <c r="P300" s="239" t="str">
        <f>IFERROR(VLOOKUP(P298,'P1'!$B:$AP,31,FALSE),"")</f>
        <v/>
      </c>
      <c r="Q300" s="239" t="str">
        <f>IFERROR(VLOOKUP(Q298,'P1'!$B:$AP,31,FALSE),"")</f>
        <v/>
      </c>
      <c r="R300" s="239" t="str">
        <f>IFERROR(VLOOKUP(R298,'P1'!$B:$AP,31,FALSE),"")</f>
        <v/>
      </c>
      <c r="S300" s="239" t="str">
        <f>IFERROR(VLOOKUP(S298,'P1'!$B:$AP,31,FALSE),"")</f>
        <v/>
      </c>
      <c r="T300" s="239" t="str">
        <f>IFERROR(VLOOKUP(T298,'P1'!$B:$AP,31,FALSE),"")</f>
        <v/>
      </c>
      <c r="U300" s="239" t="str">
        <f>IFERROR(VLOOKUP(U298,'P1'!$B:$AP,31,FALSE),"")</f>
        <v/>
      </c>
      <c r="V300" s="239" t="str">
        <f>IFERROR(VLOOKUP(V298,'P1'!$B:$AP,31,FALSE),"")</f>
        <v/>
      </c>
      <c r="W300" s="239" t="str">
        <f>IFERROR(VLOOKUP(W298,'P1'!$B:$AP,31,FALSE),"")</f>
        <v/>
      </c>
      <c r="X300" s="239" t="str">
        <f>IFERROR(VLOOKUP(X298,'P1'!$B:$AP,31,FALSE),"")</f>
        <v/>
      </c>
      <c r="Y300" s="239" t="str">
        <f>IFERROR(VLOOKUP(Y298,'P1'!$B:$AP,31,FALSE),"")</f>
        <v/>
      </c>
      <c r="Z300" s="239" t="str">
        <f>IFERROR(VLOOKUP(Z298,'P1'!$B:$AP,31,FALSE),"")</f>
        <v/>
      </c>
      <c r="AA300" s="239" t="str">
        <f>IFERROR(VLOOKUP(AA298,'P1'!$B:$AP,31,FALSE),"")</f>
        <v/>
      </c>
      <c r="AB300" s="239" t="str">
        <f>IFERROR(VLOOKUP(AB298,'P1'!$B:$AP,31,FALSE),"")</f>
        <v/>
      </c>
      <c r="AC300" s="239" t="str">
        <f>IFERROR(VLOOKUP(AC298,'P1'!$B:$AP,31,FALSE),"")</f>
        <v/>
      </c>
      <c r="AD300" s="239" t="str">
        <f>IFERROR(VLOOKUP(AD298,'P1'!$B:$AP,31,FALSE),"")</f>
        <v/>
      </c>
      <c r="AE300" s="239" t="str">
        <f>IFERROR(VLOOKUP(AE298,'P1'!$B:$AP,31,FALSE),"")</f>
        <v/>
      </c>
      <c r="AF300" s="239" t="str">
        <f>IFERROR(VLOOKUP(AF298,'P1'!$B:$AP,31,FALSE),"")</f>
        <v/>
      </c>
      <c r="AG300" s="239" t="str">
        <f>IFERROR(VLOOKUP(AG298,'P1'!$B:$AP,31,FALSE),"")</f>
        <v/>
      </c>
      <c r="AH300" s="239" t="str">
        <f>IFERROR(VLOOKUP(AH298,'P1'!$B:$AP,31,FALSE),"")</f>
        <v/>
      </c>
      <c r="AI300" s="239" t="str">
        <f>IFERROR(VLOOKUP(AI298,'P1'!$B:$AP,31,FALSE),"")</f>
        <v/>
      </c>
      <c r="AJ300" s="239" t="str">
        <f>IFERROR(VLOOKUP(AJ298,'P1'!$B:$AP,31,FALSE),"")</f>
        <v/>
      </c>
      <c r="AK300" s="239" t="str">
        <f>IFERROR(VLOOKUP(AK298,'P1'!$B:$AP,31,FALSE),"")</f>
        <v/>
      </c>
      <c r="AL300" s="239" t="str">
        <f>IFERROR(VLOOKUP(AL298,'P1'!$B:$AP,31,FALSE),"")</f>
        <v/>
      </c>
      <c r="AM300" s="239" t="str">
        <f>IFERROR(VLOOKUP(AM298,'P1'!$B:$AP,31,FALSE),"")</f>
        <v/>
      </c>
      <c r="AN300" s="589"/>
      <c r="AO300" s="565"/>
      <c r="AP300" s="594"/>
      <c r="AQ300" s="595"/>
      <c r="AR300" s="565"/>
      <c r="AU300" s="242"/>
      <c r="AV300" s="242"/>
      <c r="AX300" s="242"/>
      <c r="AY300" s="242"/>
    </row>
    <row r="301" spans="1:51" ht="12" customHeight="1">
      <c r="A301" s="566">
        <v>94</v>
      </c>
      <c r="B301" s="569"/>
      <c r="C301" s="572"/>
      <c r="D301" s="575" t="s">
        <v>243</v>
      </c>
      <c r="E301" s="578"/>
      <c r="F301" s="581"/>
      <c r="G301" s="582"/>
      <c r="H301" s="236" t="s">
        <v>368</v>
      </c>
      <c r="I301" s="483"/>
      <c r="J301" s="483"/>
      <c r="K301" s="483"/>
      <c r="L301" s="483"/>
      <c r="M301" s="483"/>
      <c r="N301" s="483"/>
      <c r="O301" s="483"/>
      <c r="P301" s="483"/>
      <c r="Q301" s="483"/>
      <c r="R301" s="483"/>
      <c r="S301" s="483"/>
      <c r="T301" s="483"/>
      <c r="U301" s="483"/>
      <c r="V301" s="483"/>
      <c r="W301" s="483"/>
      <c r="X301" s="483"/>
      <c r="Y301" s="483"/>
      <c r="Z301" s="483"/>
      <c r="AA301" s="483"/>
      <c r="AB301" s="483"/>
      <c r="AC301" s="483"/>
      <c r="AD301" s="483"/>
      <c r="AE301" s="483"/>
      <c r="AF301" s="483"/>
      <c r="AG301" s="483"/>
      <c r="AH301" s="483"/>
      <c r="AI301" s="483"/>
      <c r="AJ301" s="483"/>
      <c r="AK301" s="483"/>
      <c r="AL301" s="483"/>
      <c r="AM301" s="483"/>
      <c r="AN301" s="587">
        <f>+SUM(I302:AM303)</f>
        <v>0</v>
      </c>
      <c r="AO301" s="563">
        <f>IF($AN$4="４週",AN301/4,AN301/(DAY(EOMONTH($I$20,0))/7))</f>
        <v>0</v>
      </c>
      <c r="AP301" s="590"/>
      <c r="AQ301" s="591"/>
      <c r="AR301" s="563" t="str">
        <f>IF(AN290="４週",AU302,AV302)</f>
        <v/>
      </c>
      <c r="AU301" s="237" t="s">
        <v>369</v>
      </c>
      <c r="AV301" s="237" t="s">
        <v>370</v>
      </c>
      <c r="AX301" s="237" t="s">
        <v>371</v>
      </c>
      <c r="AY301" s="237" t="s">
        <v>372</v>
      </c>
    </row>
    <row r="302" spans="1:51" ht="12" customHeight="1">
      <c r="A302" s="567"/>
      <c r="B302" s="570"/>
      <c r="C302" s="573"/>
      <c r="D302" s="576"/>
      <c r="E302" s="579"/>
      <c r="F302" s="583"/>
      <c r="G302" s="584"/>
      <c r="H302" s="238" t="s">
        <v>373</v>
      </c>
      <c r="I302" s="239" t="str">
        <f>IFERROR(VLOOKUP(I301,'P1'!$B:$AP,41,FALSE),"")</f>
        <v/>
      </c>
      <c r="J302" s="239" t="str">
        <f>IFERROR(VLOOKUP(J301,'P1'!$B:$AP,41,FALSE),"")</f>
        <v/>
      </c>
      <c r="K302" s="239" t="str">
        <f>IFERROR(VLOOKUP(K301,'P1'!$B:$AP,41,FALSE),"")</f>
        <v/>
      </c>
      <c r="L302" s="239" t="str">
        <f>IFERROR(VLOOKUP(L301,'P1'!$B:$AP,41,FALSE),"")</f>
        <v/>
      </c>
      <c r="M302" s="239" t="str">
        <f>IFERROR(VLOOKUP(M301,'P1'!$B:$AP,41,FALSE),"")</f>
        <v/>
      </c>
      <c r="N302" s="239" t="str">
        <f>IFERROR(VLOOKUP(N301,'P1'!$B:$AP,41,FALSE),"")</f>
        <v/>
      </c>
      <c r="O302" s="239" t="str">
        <f>IFERROR(VLOOKUP(O301,'P1'!$B:$AP,41,FALSE),"")</f>
        <v/>
      </c>
      <c r="P302" s="239" t="str">
        <f>IFERROR(VLOOKUP(P301,'P1'!$B:$AP,41,FALSE),"")</f>
        <v/>
      </c>
      <c r="Q302" s="239" t="str">
        <f>IFERROR(VLOOKUP(Q301,'P1'!$B:$AP,41,FALSE),"")</f>
        <v/>
      </c>
      <c r="R302" s="239" t="str">
        <f>IFERROR(VLOOKUP(R301,'P1'!$B:$AP,41,FALSE),"")</f>
        <v/>
      </c>
      <c r="S302" s="239" t="str">
        <f>IFERROR(VLOOKUP(S301,'P1'!$B:$AP,41,FALSE),"")</f>
        <v/>
      </c>
      <c r="T302" s="239" t="str">
        <f>IFERROR(VLOOKUP(T301,'P1'!$B:$AP,41,FALSE),"")</f>
        <v/>
      </c>
      <c r="U302" s="239" t="str">
        <f>IFERROR(VLOOKUP(U301,'P1'!$B:$AP,41,FALSE),"")</f>
        <v/>
      </c>
      <c r="V302" s="239" t="str">
        <f>IFERROR(VLOOKUP(V301,'P1'!$B:$AP,41,FALSE),"")</f>
        <v/>
      </c>
      <c r="W302" s="239" t="str">
        <f>IFERROR(VLOOKUP(W301,'P1'!$B:$AP,41,FALSE),"")</f>
        <v/>
      </c>
      <c r="X302" s="239" t="str">
        <f>IFERROR(VLOOKUP(X301,'P1'!$B:$AP,41,FALSE),"")</f>
        <v/>
      </c>
      <c r="Y302" s="239" t="str">
        <f>IFERROR(VLOOKUP(Y301,'P1'!$B:$AP,41,FALSE),"")</f>
        <v/>
      </c>
      <c r="Z302" s="239" t="str">
        <f>IFERROR(VLOOKUP(Z301,'P1'!$B:$AP,41,FALSE),"")</f>
        <v/>
      </c>
      <c r="AA302" s="239" t="str">
        <f>IFERROR(VLOOKUP(AA301,'P1'!$B:$AP,41,FALSE),"")</f>
        <v/>
      </c>
      <c r="AB302" s="239" t="str">
        <f>IFERROR(VLOOKUP(AB301,'P1'!$B:$AP,41,FALSE),"")</f>
        <v/>
      </c>
      <c r="AC302" s="239" t="str">
        <f>IFERROR(VLOOKUP(AC301,'P1'!$B:$AP,41,FALSE),"")</f>
        <v/>
      </c>
      <c r="AD302" s="239" t="str">
        <f>IFERROR(VLOOKUP(AD301,'P1'!$B:$AP,41,FALSE),"")</f>
        <v/>
      </c>
      <c r="AE302" s="239" t="str">
        <f>IFERROR(VLOOKUP(AE301,'P1'!$B:$AP,41,FALSE),"")</f>
        <v/>
      </c>
      <c r="AF302" s="239" t="str">
        <f>IFERROR(VLOOKUP(AF301,'P1'!$B:$AP,41,FALSE),"")</f>
        <v/>
      </c>
      <c r="AG302" s="239" t="str">
        <f>IFERROR(VLOOKUP(AG301,'P1'!$B:$AP,41,FALSE),"")</f>
        <v/>
      </c>
      <c r="AH302" s="239" t="str">
        <f>IFERROR(VLOOKUP(AH301,'P1'!$B:$AP,41,FALSE),"")</f>
        <v/>
      </c>
      <c r="AI302" s="239" t="str">
        <f>IFERROR(VLOOKUP(AI301,'P1'!$B:$AP,41,FALSE),"")</f>
        <v/>
      </c>
      <c r="AJ302" s="239" t="str">
        <f>IFERROR(VLOOKUP(AJ301,'P1'!$B:$AP,41,FALSE),"")</f>
        <v/>
      </c>
      <c r="AK302" s="239" t="str">
        <f>IFERROR(VLOOKUP(AK301,'P1'!$B:$AP,41,FALSE),"")</f>
        <v/>
      </c>
      <c r="AL302" s="239" t="str">
        <f>IFERROR(VLOOKUP(AL301,'P1'!$B:$AP,41,FALSE),"")</f>
        <v/>
      </c>
      <c r="AM302" s="239" t="str">
        <f>IFERROR(VLOOKUP(AM301,'P1'!$B:$AP,41,FALSE),"")</f>
        <v/>
      </c>
      <c r="AN302" s="588"/>
      <c r="AO302" s="564"/>
      <c r="AP302" s="592"/>
      <c r="AQ302" s="593"/>
      <c r="AR302" s="564"/>
      <c r="AU302" s="240" t="str">
        <f>IFERROR(IF($D301="□",ROUNDDOWN($AO301/$AK$7,1),ROUNDDOWN($AO301/$AK$9,1)),"")</f>
        <v/>
      </c>
      <c r="AV302" s="240" t="str">
        <f>IFERROR(IF($D301="□",ROUNDDOWN($AN301/$AO$7,1),ROUNDDOWN($AN301/$AO$9,1)),"")</f>
        <v/>
      </c>
      <c r="AX302" s="240" t="str">
        <f>IFERROR(IF($D301="□",(VLOOKUP(F301,'[8]ますた君 '!$C:$E,3,FALSE)/($AK$7*4)),(VLOOKUP(F301,'[8]ますた君 '!$C:$E,3,FALSE)/($AK$9*4))),"")</f>
        <v/>
      </c>
      <c r="AY302" s="240" t="str">
        <f>IFERROR(IF($D301="□",(VLOOKUP(F301,'[8]ますた君 '!$C:$E,3,FALSE)/$AO$7),(VLOOKUP(F301,'[8]ますた君 '!$C:$E,3,FALSE)/$AO$9)),"")</f>
        <v/>
      </c>
    </row>
    <row r="303" spans="1:51" ht="12" customHeight="1">
      <c r="A303" s="568"/>
      <c r="B303" s="571"/>
      <c r="C303" s="574"/>
      <c r="D303" s="577"/>
      <c r="E303" s="580"/>
      <c r="F303" s="585"/>
      <c r="G303" s="586"/>
      <c r="H303" s="241" t="s">
        <v>374</v>
      </c>
      <c r="I303" s="243" t="str">
        <f>IFERROR(VLOOKUP(I301,'P1'!$B:$AP,31,FALSE),"")</f>
        <v/>
      </c>
      <c r="J303" s="239" t="str">
        <f>IFERROR(VLOOKUP(J301,'P1'!$B:$AP,31,FALSE),"")</f>
        <v/>
      </c>
      <c r="K303" s="239" t="str">
        <f>IFERROR(VLOOKUP(K301,'P1'!$B:$AP,31,FALSE),"")</f>
        <v/>
      </c>
      <c r="L303" s="239" t="str">
        <f>IFERROR(VLOOKUP(L301,'P1'!$B:$AP,31,FALSE),"")</f>
        <v/>
      </c>
      <c r="M303" s="239" t="str">
        <f>IFERROR(VLOOKUP(M301,'P1'!$B:$AP,31,FALSE),"")</f>
        <v/>
      </c>
      <c r="N303" s="239" t="str">
        <f>IFERROR(VLOOKUP(N301,'P1'!$B:$AP,31,FALSE),"")</f>
        <v/>
      </c>
      <c r="O303" s="239" t="str">
        <f>IFERROR(VLOOKUP(O301,'P1'!$B:$AP,31,FALSE),"")</f>
        <v/>
      </c>
      <c r="P303" s="239" t="str">
        <f>IFERROR(VLOOKUP(P301,'P1'!$B:$AP,31,FALSE),"")</f>
        <v/>
      </c>
      <c r="Q303" s="239" t="str">
        <f>IFERROR(VLOOKUP(Q301,'P1'!$B:$AP,31,FALSE),"")</f>
        <v/>
      </c>
      <c r="R303" s="239" t="str">
        <f>IFERROR(VLOOKUP(R301,'P1'!$B:$AP,31,FALSE),"")</f>
        <v/>
      </c>
      <c r="S303" s="239" t="str">
        <f>IFERROR(VLOOKUP(S301,'P1'!$B:$AP,31,FALSE),"")</f>
        <v/>
      </c>
      <c r="T303" s="239" t="str">
        <f>IFERROR(VLOOKUP(T301,'P1'!$B:$AP,31,FALSE),"")</f>
        <v/>
      </c>
      <c r="U303" s="239" t="str">
        <f>IFERROR(VLOOKUP(U301,'P1'!$B:$AP,31,FALSE),"")</f>
        <v/>
      </c>
      <c r="V303" s="239" t="str">
        <f>IFERROR(VLOOKUP(V301,'P1'!$B:$AP,31,FALSE),"")</f>
        <v/>
      </c>
      <c r="W303" s="239" t="str">
        <f>IFERROR(VLOOKUP(W301,'P1'!$B:$AP,31,FALSE),"")</f>
        <v/>
      </c>
      <c r="X303" s="239" t="str">
        <f>IFERROR(VLOOKUP(X301,'P1'!$B:$AP,31,FALSE),"")</f>
        <v/>
      </c>
      <c r="Y303" s="239" t="str">
        <f>IFERROR(VLOOKUP(Y301,'P1'!$B:$AP,31,FALSE),"")</f>
        <v/>
      </c>
      <c r="Z303" s="239" t="str">
        <f>IFERROR(VLOOKUP(Z301,'P1'!$B:$AP,31,FALSE),"")</f>
        <v/>
      </c>
      <c r="AA303" s="239" t="str">
        <f>IFERROR(VLOOKUP(AA301,'P1'!$B:$AP,31,FALSE),"")</f>
        <v/>
      </c>
      <c r="AB303" s="239" t="str">
        <f>IFERROR(VLOOKUP(AB301,'P1'!$B:$AP,31,FALSE),"")</f>
        <v/>
      </c>
      <c r="AC303" s="239" t="str">
        <f>IFERROR(VLOOKUP(AC301,'P1'!$B:$AP,31,FALSE),"")</f>
        <v/>
      </c>
      <c r="AD303" s="239" t="str">
        <f>IFERROR(VLOOKUP(AD301,'P1'!$B:$AP,31,FALSE),"")</f>
        <v/>
      </c>
      <c r="AE303" s="239" t="str">
        <f>IFERROR(VLOOKUP(AE301,'P1'!$B:$AP,31,FALSE),"")</f>
        <v/>
      </c>
      <c r="AF303" s="239" t="str">
        <f>IFERROR(VLOOKUP(AF301,'P1'!$B:$AP,31,FALSE),"")</f>
        <v/>
      </c>
      <c r="AG303" s="239" t="str">
        <f>IFERROR(VLOOKUP(AG301,'P1'!$B:$AP,31,FALSE),"")</f>
        <v/>
      </c>
      <c r="AH303" s="239" t="str">
        <f>IFERROR(VLOOKUP(AH301,'P1'!$B:$AP,31,FALSE),"")</f>
        <v/>
      </c>
      <c r="AI303" s="239" t="str">
        <f>IFERROR(VLOOKUP(AI301,'P1'!$B:$AP,31,FALSE),"")</f>
        <v/>
      </c>
      <c r="AJ303" s="239" t="str">
        <f>IFERROR(VLOOKUP(AJ301,'P1'!$B:$AP,31,FALSE),"")</f>
        <v/>
      </c>
      <c r="AK303" s="239" t="str">
        <f>IFERROR(VLOOKUP(AK301,'P1'!$B:$AP,31,FALSE),"")</f>
        <v/>
      </c>
      <c r="AL303" s="239" t="str">
        <f>IFERROR(VLOOKUP(AL301,'P1'!$B:$AP,31,FALSE),"")</f>
        <v/>
      </c>
      <c r="AM303" s="239" t="str">
        <f>IFERROR(VLOOKUP(AM301,'P1'!$B:$AP,31,FALSE),"")</f>
        <v/>
      </c>
      <c r="AN303" s="589"/>
      <c r="AO303" s="565"/>
      <c r="AP303" s="594"/>
      <c r="AQ303" s="595"/>
      <c r="AR303" s="565"/>
      <c r="AU303" s="242"/>
      <c r="AV303" s="242"/>
      <c r="AX303" s="242"/>
      <c r="AY303" s="242"/>
    </row>
    <row r="304" spans="1:51" ht="12" customHeight="1">
      <c r="A304" s="566">
        <v>95</v>
      </c>
      <c r="B304" s="569"/>
      <c r="C304" s="572"/>
      <c r="D304" s="575" t="s">
        <v>243</v>
      </c>
      <c r="E304" s="578"/>
      <c r="F304" s="581"/>
      <c r="G304" s="582"/>
      <c r="H304" s="236" t="s">
        <v>368</v>
      </c>
      <c r="I304" s="483"/>
      <c r="J304" s="483"/>
      <c r="K304" s="483"/>
      <c r="L304" s="483"/>
      <c r="M304" s="483"/>
      <c r="N304" s="483"/>
      <c r="O304" s="483"/>
      <c r="P304" s="483"/>
      <c r="Q304" s="483"/>
      <c r="R304" s="483"/>
      <c r="S304" s="483"/>
      <c r="T304" s="483"/>
      <c r="U304" s="483"/>
      <c r="V304" s="483"/>
      <c r="W304" s="483"/>
      <c r="X304" s="483"/>
      <c r="Y304" s="483"/>
      <c r="Z304" s="483"/>
      <c r="AA304" s="483"/>
      <c r="AB304" s="483"/>
      <c r="AC304" s="483"/>
      <c r="AD304" s="483"/>
      <c r="AE304" s="483"/>
      <c r="AF304" s="483"/>
      <c r="AG304" s="483"/>
      <c r="AH304" s="483"/>
      <c r="AI304" s="483"/>
      <c r="AJ304" s="483"/>
      <c r="AK304" s="483"/>
      <c r="AL304" s="483"/>
      <c r="AM304" s="483"/>
      <c r="AN304" s="587">
        <f>+SUM(I305:AM306)</f>
        <v>0</v>
      </c>
      <c r="AO304" s="563">
        <f>IF($AN$4="４週",AN304/4,AN304/(DAY(EOMONTH($I$20,0))/7))</f>
        <v>0</v>
      </c>
      <c r="AP304" s="590"/>
      <c r="AQ304" s="591"/>
      <c r="AR304" s="563" t="str">
        <f>IF(AN293="４週",AU305,AV305)</f>
        <v/>
      </c>
      <c r="AU304" s="237" t="s">
        <v>369</v>
      </c>
      <c r="AV304" s="237" t="s">
        <v>370</v>
      </c>
      <c r="AX304" s="237" t="s">
        <v>371</v>
      </c>
      <c r="AY304" s="237" t="s">
        <v>372</v>
      </c>
    </row>
    <row r="305" spans="1:51" ht="12" customHeight="1">
      <c r="A305" s="567"/>
      <c r="B305" s="570"/>
      <c r="C305" s="573"/>
      <c r="D305" s="576"/>
      <c r="E305" s="579"/>
      <c r="F305" s="583"/>
      <c r="G305" s="584"/>
      <c r="H305" s="238" t="s">
        <v>373</v>
      </c>
      <c r="I305" s="239" t="str">
        <f>IFERROR(VLOOKUP(I304,'P1'!$B:$AP,41,FALSE),"")</f>
        <v/>
      </c>
      <c r="J305" s="239" t="str">
        <f>IFERROR(VLOOKUP(J304,'P1'!$B:$AP,41,FALSE),"")</f>
        <v/>
      </c>
      <c r="K305" s="239" t="str">
        <f>IFERROR(VLOOKUP(K304,'P1'!$B:$AP,41,FALSE),"")</f>
        <v/>
      </c>
      <c r="L305" s="239" t="str">
        <f>IFERROR(VLOOKUP(L304,'P1'!$B:$AP,41,FALSE),"")</f>
        <v/>
      </c>
      <c r="M305" s="239" t="str">
        <f>IFERROR(VLOOKUP(M304,'P1'!$B:$AP,41,FALSE),"")</f>
        <v/>
      </c>
      <c r="N305" s="239" t="str">
        <f>IFERROR(VLOOKUP(N304,'P1'!$B:$AP,41,FALSE),"")</f>
        <v/>
      </c>
      <c r="O305" s="239" t="str">
        <f>IFERROR(VLOOKUP(O304,'P1'!$B:$AP,41,FALSE),"")</f>
        <v/>
      </c>
      <c r="P305" s="239" t="str">
        <f>IFERROR(VLOOKUP(P304,'P1'!$B:$AP,41,FALSE),"")</f>
        <v/>
      </c>
      <c r="Q305" s="239" t="str">
        <f>IFERROR(VLOOKUP(Q304,'P1'!$B:$AP,41,FALSE),"")</f>
        <v/>
      </c>
      <c r="R305" s="239" t="str">
        <f>IFERROR(VLOOKUP(R304,'P1'!$B:$AP,41,FALSE),"")</f>
        <v/>
      </c>
      <c r="S305" s="239" t="str">
        <f>IFERROR(VLOOKUP(S304,'P1'!$B:$AP,41,FALSE),"")</f>
        <v/>
      </c>
      <c r="T305" s="239" t="str">
        <f>IFERROR(VLOOKUP(T304,'P1'!$B:$AP,41,FALSE),"")</f>
        <v/>
      </c>
      <c r="U305" s="239" t="str">
        <f>IFERROR(VLOOKUP(U304,'P1'!$B:$AP,41,FALSE),"")</f>
        <v/>
      </c>
      <c r="V305" s="239" t="str">
        <f>IFERROR(VLOOKUP(V304,'P1'!$B:$AP,41,FALSE),"")</f>
        <v/>
      </c>
      <c r="W305" s="239" t="str">
        <f>IFERROR(VLOOKUP(W304,'P1'!$B:$AP,41,FALSE),"")</f>
        <v/>
      </c>
      <c r="X305" s="239" t="str">
        <f>IFERROR(VLOOKUP(X304,'P1'!$B:$AP,41,FALSE),"")</f>
        <v/>
      </c>
      <c r="Y305" s="239" t="str">
        <f>IFERROR(VLOOKUP(Y304,'P1'!$B:$AP,41,FALSE),"")</f>
        <v/>
      </c>
      <c r="Z305" s="239" t="str">
        <f>IFERROR(VLOOKUP(Z304,'P1'!$B:$AP,41,FALSE),"")</f>
        <v/>
      </c>
      <c r="AA305" s="239" t="str">
        <f>IFERROR(VLOOKUP(AA304,'P1'!$B:$AP,41,FALSE),"")</f>
        <v/>
      </c>
      <c r="AB305" s="239" t="str">
        <f>IFERROR(VLOOKUP(AB304,'P1'!$B:$AP,41,FALSE),"")</f>
        <v/>
      </c>
      <c r="AC305" s="239" t="str">
        <f>IFERROR(VLOOKUP(AC304,'P1'!$B:$AP,41,FALSE),"")</f>
        <v/>
      </c>
      <c r="AD305" s="239" t="str">
        <f>IFERROR(VLOOKUP(AD304,'P1'!$B:$AP,41,FALSE),"")</f>
        <v/>
      </c>
      <c r="AE305" s="239" t="str">
        <f>IFERROR(VLOOKUP(AE304,'P1'!$B:$AP,41,FALSE),"")</f>
        <v/>
      </c>
      <c r="AF305" s="239" t="str">
        <f>IFERROR(VLOOKUP(AF304,'P1'!$B:$AP,41,FALSE),"")</f>
        <v/>
      </c>
      <c r="AG305" s="239" t="str">
        <f>IFERROR(VLOOKUP(AG304,'P1'!$B:$AP,41,FALSE),"")</f>
        <v/>
      </c>
      <c r="AH305" s="239" t="str">
        <f>IFERROR(VLOOKUP(AH304,'P1'!$B:$AP,41,FALSE),"")</f>
        <v/>
      </c>
      <c r="AI305" s="239" t="str">
        <f>IFERROR(VLOOKUP(AI304,'P1'!$B:$AP,41,FALSE),"")</f>
        <v/>
      </c>
      <c r="AJ305" s="239" t="str">
        <f>IFERROR(VLOOKUP(AJ304,'P1'!$B:$AP,41,FALSE),"")</f>
        <v/>
      </c>
      <c r="AK305" s="239" t="str">
        <f>IFERROR(VLOOKUP(AK304,'P1'!$B:$AP,41,FALSE),"")</f>
        <v/>
      </c>
      <c r="AL305" s="239" t="str">
        <f>IFERROR(VLOOKUP(AL304,'P1'!$B:$AP,41,FALSE),"")</f>
        <v/>
      </c>
      <c r="AM305" s="239" t="str">
        <f>IFERROR(VLOOKUP(AM304,'P1'!$B:$AP,41,FALSE),"")</f>
        <v/>
      </c>
      <c r="AN305" s="588"/>
      <c r="AO305" s="564"/>
      <c r="AP305" s="592"/>
      <c r="AQ305" s="593"/>
      <c r="AR305" s="564"/>
      <c r="AU305" s="240" t="str">
        <f>IFERROR(IF($D304="□",ROUNDDOWN($AO304/$AK$7,1),ROUNDDOWN($AO304/$AK$9,1)),"")</f>
        <v/>
      </c>
      <c r="AV305" s="240" t="str">
        <f>IFERROR(IF($D304="□",ROUNDDOWN($AN304/$AO$7,1),ROUNDDOWN($AN304/$AO$9,1)),"")</f>
        <v/>
      </c>
      <c r="AX305" s="240" t="str">
        <f>IFERROR(IF($D304="□",(VLOOKUP(F304,'[8]ますた君 '!$C:$E,3,FALSE)/($AK$7*4)),(VLOOKUP(F304,'[8]ますた君 '!$C:$E,3,FALSE)/($AK$9*4))),"")</f>
        <v/>
      </c>
      <c r="AY305" s="240" t="str">
        <f>IFERROR(IF($D304="□",(VLOOKUP(F304,'[8]ますた君 '!$C:$E,3,FALSE)/$AO$7),(VLOOKUP(F304,'[8]ますた君 '!$C:$E,3,FALSE)/$AO$9)),"")</f>
        <v/>
      </c>
    </row>
    <row r="306" spans="1:51" ht="12" customHeight="1">
      <c r="A306" s="568"/>
      <c r="B306" s="571"/>
      <c r="C306" s="574"/>
      <c r="D306" s="577"/>
      <c r="E306" s="580"/>
      <c r="F306" s="585"/>
      <c r="G306" s="586"/>
      <c r="H306" s="241" t="s">
        <v>374</v>
      </c>
      <c r="I306" s="239" t="str">
        <f>IFERROR(VLOOKUP(I304,'P1'!$B:$AP,31,FALSE),"")</f>
        <v/>
      </c>
      <c r="J306" s="239" t="str">
        <f>IFERROR(VLOOKUP(J304,'P1'!$B:$AP,31,FALSE),"")</f>
        <v/>
      </c>
      <c r="K306" s="239" t="str">
        <f>IFERROR(VLOOKUP(K304,'P1'!$B:$AP,31,FALSE),"")</f>
        <v/>
      </c>
      <c r="L306" s="239" t="str">
        <f>IFERROR(VLOOKUP(L304,'P1'!$B:$AP,31,FALSE),"")</f>
        <v/>
      </c>
      <c r="M306" s="239" t="str">
        <f>IFERROR(VLOOKUP(M304,'P1'!$B:$AP,31,FALSE),"")</f>
        <v/>
      </c>
      <c r="N306" s="239" t="str">
        <f>IFERROR(VLOOKUP(N304,'P1'!$B:$AP,31,FALSE),"")</f>
        <v/>
      </c>
      <c r="O306" s="239" t="str">
        <f>IFERROR(VLOOKUP(O304,'P1'!$B:$AP,31,FALSE),"")</f>
        <v/>
      </c>
      <c r="P306" s="239" t="str">
        <f>IFERROR(VLOOKUP(P304,'P1'!$B:$AP,31,FALSE),"")</f>
        <v/>
      </c>
      <c r="Q306" s="239" t="str">
        <f>IFERROR(VLOOKUP(Q304,'P1'!$B:$AP,31,FALSE),"")</f>
        <v/>
      </c>
      <c r="R306" s="239" t="str">
        <f>IFERROR(VLOOKUP(R304,'P1'!$B:$AP,31,FALSE),"")</f>
        <v/>
      </c>
      <c r="S306" s="239" t="str">
        <f>IFERROR(VLOOKUP(S304,'P1'!$B:$AP,31,FALSE),"")</f>
        <v/>
      </c>
      <c r="T306" s="239" t="str">
        <f>IFERROR(VLOOKUP(T304,'P1'!$B:$AP,31,FALSE),"")</f>
        <v/>
      </c>
      <c r="U306" s="239" t="str">
        <f>IFERROR(VLOOKUP(U304,'P1'!$B:$AP,31,FALSE),"")</f>
        <v/>
      </c>
      <c r="V306" s="239" t="str">
        <f>IFERROR(VLOOKUP(V304,'P1'!$B:$AP,31,FALSE),"")</f>
        <v/>
      </c>
      <c r="W306" s="239" t="str">
        <f>IFERROR(VLOOKUP(W304,'P1'!$B:$AP,31,FALSE),"")</f>
        <v/>
      </c>
      <c r="X306" s="239" t="str">
        <f>IFERROR(VLOOKUP(X304,'P1'!$B:$AP,31,FALSE),"")</f>
        <v/>
      </c>
      <c r="Y306" s="239" t="str">
        <f>IFERROR(VLOOKUP(Y304,'P1'!$B:$AP,31,FALSE),"")</f>
        <v/>
      </c>
      <c r="Z306" s="239" t="str">
        <f>IFERROR(VLOOKUP(Z304,'P1'!$B:$AP,31,FALSE),"")</f>
        <v/>
      </c>
      <c r="AA306" s="239" t="str">
        <f>IFERROR(VLOOKUP(AA304,'P1'!$B:$AP,31,FALSE),"")</f>
        <v/>
      </c>
      <c r="AB306" s="239" t="str">
        <f>IFERROR(VLOOKUP(AB304,'P1'!$B:$AP,31,FALSE),"")</f>
        <v/>
      </c>
      <c r="AC306" s="239" t="str">
        <f>IFERROR(VLOOKUP(AC304,'P1'!$B:$AP,31,FALSE),"")</f>
        <v/>
      </c>
      <c r="AD306" s="239" t="str">
        <f>IFERROR(VLOOKUP(AD304,'P1'!$B:$AP,31,FALSE),"")</f>
        <v/>
      </c>
      <c r="AE306" s="239" t="str">
        <f>IFERROR(VLOOKUP(AE304,'P1'!$B:$AP,31,FALSE),"")</f>
        <v/>
      </c>
      <c r="AF306" s="239" t="str">
        <f>IFERROR(VLOOKUP(AF304,'P1'!$B:$AP,31,FALSE),"")</f>
        <v/>
      </c>
      <c r="AG306" s="239" t="str">
        <f>IFERROR(VLOOKUP(AG304,'P1'!$B:$AP,31,FALSE),"")</f>
        <v/>
      </c>
      <c r="AH306" s="239" t="str">
        <f>IFERROR(VLOOKUP(AH304,'P1'!$B:$AP,31,FALSE),"")</f>
        <v/>
      </c>
      <c r="AI306" s="239" t="str">
        <f>IFERROR(VLOOKUP(AI304,'P1'!$B:$AP,31,FALSE),"")</f>
        <v/>
      </c>
      <c r="AJ306" s="239" t="str">
        <f>IFERROR(VLOOKUP(AJ304,'P1'!$B:$AP,31,FALSE),"")</f>
        <v/>
      </c>
      <c r="AK306" s="239" t="str">
        <f>IFERROR(VLOOKUP(AK304,'P1'!$B:$AP,31,FALSE),"")</f>
        <v/>
      </c>
      <c r="AL306" s="239" t="str">
        <f>IFERROR(VLOOKUP(AL304,'P1'!$B:$AP,31,FALSE),"")</f>
        <v/>
      </c>
      <c r="AM306" s="239" t="str">
        <f>IFERROR(VLOOKUP(AM304,'P1'!$B:$AP,31,FALSE),"")</f>
        <v/>
      </c>
      <c r="AN306" s="589"/>
      <c r="AO306" s="565"/>
      <c r="AP306" s="594"/>
      <c r="AQ306" s="595"/>
      <c r="AR306" s="565"/>
      <c r="AU306" s="242"/>
      <c r="AV306" s="242"/>
      <c r="AX306" s="242"/>
      <c r="AY306" s="242"/>
    </row>
    <row r="307" spans="1:51" ht="12" customHeight="1">
      <c r="A307" s="566">
        <v>96</v>
      </c>
      <c r="B307" s="569"/>
      <c r="C307" s="572"/>
      <c r="D307" s="575" t="s">
        <v>243</v>
      </c>
      <c r="E307" s="578"/>
      <c r="F307" s="581"/>
      <c r="G307" s="582"/>
      <c r="H307" s="236" t="s">
        <v>368</v>
      </c>
      <c r="I307" s="483"/>
      <c r="J307" s="483"/>
      <c r="K307" s="483"/>
      <c r="L307" s="483"/>
      <c r="M307" s="483"/>
      <c r="N307" s="483"/>
      <c r="O307" s="483"/>
      <c r="P307" s="483"/>
      <c r="Q307" s="483"/>
      <c r="R307" s="483"/>
      <c r="S307" s="483"/>
      <c r="T307" s="483"/>
      <c r="U307" s="483"/>
      <c r="V307" s="483"/>
      <c r="W307" s="483"/>
      <c r="X307" s="483"/>
      <c r="Y307" s="483"/>
      <c r="Z307" s="483"/>
      <c r="AA307" s="483"/>
      <c r="AB307" s="483"/>
      <c r="AC307" s="483"/>
      <c r="AD307" s="483"/>
      <c r="AE307" s="483"/>
      <c r="AF307" s="483"/>
      <c r="AG307" s="483"/>
      <c r="AH307" s="483"/>
      <c r="AI307" s="483"/>
      <c r="AJ307" s="483"/>
      <c r="AK307" s="483"/>
      <c r="AL307" s="483"/>
      <c r="AM307" s="483"/>
      <c r="AN307" s="587">
        <f>+SUM(I308:AM309)</f>
        <v>0</v>
      </c>
      <c r="AO307" s="563">
        <f>IF($AN$4="４週",AN307/4,AN307/(DAY(EOMONTH($I$20,0))/7))</f>
        <v>0</v>
      </c>
      <c r="AP307" s="590"/>
      <c r="AQ307" s="591"/>
      <c r="AR307" s="563" t="str">
        <f>IF(AN296="４週",AU308,AV308)</f>
        <v/>
      </c>
      <c r="AU307" s="237" t="s">
        <v>369</v>
      </c>
      <c r="AV307" s="237" t="s">
        <v>370</v>
      </c>
      <c r="AX307" s="237" t="s">
        <v>371</v>
      </c>
      <c r="AY307" s="237" t="s">
        <v>372</v>
      </c>
    </row>
    <row r="308" spans="1:51" ht="12" customHeight="1">
      <c r="A308" s="567"/>
      <c r="B308" s="570"/>
      <c r="C308" s="573"/>
      <c r="D308" s="576"/>
      <c r="E308" s="579"/>
      <c r="F308" s="583"/>
      <c r="G308" s="584"/>
      <c r="H308" s="238" t="s">
        <v>373</v>
      </c>
      <c r="I308" s="239" t="str">
        <f>IFERROR(VLOOKUP(I307,'P1'!$B:$AP,41,FALSE),"")</f>
        <v/>
      </c>
      <c r="J308" s="239" t="str">
        <f>IFERROR(VLOOKUP(J307,'P1'!$B:$AP,41,FALSE),"")</f>
        <v/>
      </c>
      <c r="K308" s="239" t="str">
        <f>IFERROR(VLOOKUP(K307,'P1'!$B:$AP,41,FALSE),"")</f>
        <v/>
      </c>
      <c r="L308" s="239" t="str">
        <f>IFERROR(VLOOKUP(L307,'P1'!$B:$AP,41,FALSE),"")</f>
        <v/>
      </c>
      <c r="M308" s="239" t="str">
        <f>IFERROR(VLOOKUP(M307,'P1'!$B:$AP,41,FALSE),"")</f>
        <v/>
      </c>
      <c r="N308" s="239" t="str">
        <f>IFERROR(VLOOKUP(N307,'P1'!$B:$AP,41,FALSE),"")</f>
        <v/>
      </c>
      <c r="O308" s="239" t="str">
        <f>IFERROR(VLOOKUP(O307,'P1'!$B:$AP,41,FALSE),"")</f>
        <v/>
      </c>
      <c r="P308" s="239" t="str">
        <f>IFERROR(VLOOKUP(P307,'P1'!$B:$AP,41,FALSE),"")</f>
        <v/>
      </c>
      <c r="Q308" s="239" t="str">
        <f>IFERROR(VLOOKUP(Q307,'P1'!$B:$AP,41,FALSE),"")</f>
        <v/>
      </c>
      <c r="R308" s="239" t="str">
        <f>IFERROR(VLOOKUP(R307,'P1'!$B:$AP,41,FALSE),"")</f>
        <v/>
      </c>
      <c r="S308" s="239" t="str">
        <f>IFERROR(VLOOKUP(S307,'P1'!$B:$AP,41,FALSE),"")</f>
        <v/>
      </c>
      <c r="T308" s="239" t="str">
        <f>IFERROR(VLOOKUP(T307,'P1'!$B:$AP,41,FALSE),"")</f>
        <v/>
      </c>
      <c r="U308" s="239" t="str">
        <f>IFERROR(VLOOKUP(U307,'P1'!$B:$AP,41,FALSE),"")</f>
        <v/>
      </c>
      <c r="V308" s="239" t="str">
        <f>IFERROR(VLOOKUP(V307,'P1'!$B:$AP,41,FALSE),"")</f>
        <v/>
      </c>
      <c r="W308" s="239" t="str">
        <f>IFERROR(VLOOKUP(W307,'P1'!$B:$AP,41,FALSE),"")</f>
        <v/>
      </c>
      <c r="X308" s="239" t="str">
        <f>IFERROR(VLOOKUP(X307,'P1'!$B:$AP,41,FALSE),"")</f>
        <v/>
      </c>
      <c r="Y308" s="239" t="str">
        <f>IFERROR(VLOOKUP(Y307,'P1'!$B:$AP,41,FALSE),"")</f>
        <v/>
      </c>
      <c r="Z308" s="239" t="str">
        <f>IFERROR(VLOOKUP(Z307,'P1'!$B:$AP,41,FALSE),"")</f>
        <v/>
      </c>
      <c r="AA308" s="239" t="str">
        <f>IFERROR(VLOOKUP(AA307,'P1'!$B:$AP,41,FALSE),"")</f>
        <v/>
      </c>
      <c r="AB308" s="239" t="str">
        <f>IFERROR(VLOOKUP(AB307,'P1'!$B:$AP,41,FALSE),"")</f>
        <v/>
      </c>
      <c r="AC308" s="239" t="str">
        <f>IFERROR(VLOOKUP(AC307,'P1'!$B:$AP,41,FALSE),"")</f>
        <v/>
      </c>
      <c r="AD308" s="239" t="str">
        <f>IFERROR(VLOOKUP(AD307,'P1'!$B:$AP,41,FALSE),"")</f>
        <v/>
      </c>
      <c r="AE308" s="239" t="str">
        <f>IFERROR(VLOOKUP(AE307,'P1'!$B:$AP,41,FALSE),"")</f>
        <v/>
      </c>
      <c r="AF308" s="239" t="str">
        <f>IFERROR(VLOOKUP(AF307,'P1'!$B:$AP,41,FALSE),"")</f>
        <v/>
      </c>
      <c r="AG308" s="239" t="str">
        <f>IFERROR(VLOOKUP(AG307,'P1'!$B:$AP,41,FALSE),"")</f>
        <v/>
      </c>
      <c r="AH308" s="239" t="str">
        <f>IFERROR(VLOOKUP(AH307,'P1'!$B:$AP,41,FALSE),"")</f>
        <v/>
      </c>
      <c r="AI308" s="239" t="str">
        <f>IFERROR(VLOOKUP(AI307,'P1'!$B:$AP,41,FALSE),"")</f>
        <v/>
      </c>
      <c r="AJ308" s="239" t="str">
        <f>IFERROR(VLOOKUP(AJ307,'P1'!$B:$AP,41,FALSE),"")</f>
        <v/>
      </c>
      <c r="AK308" s="239" t="str">
        <f>IFERROR(VLOOKUP(AK307,'P1'!$B:$AP,41,FALSE),"")</f>
        <v/>
      </c>
      <c r="AL308" s="239" t="str">
        <f>IFERROR(VLOOKUP(AL307,'P1'!$B:$AP,41,FALSE),"")</f>
        <v/>
      </c>
      <c r="AM308" s="239" t="str">
        <f>IFERROR(VLOOKUP(AM307,'P1'!$B:$AP,41,FALSE),"")</f>
        <v/>
      </c>
      <c r="AN308" s="588"/>
      <c r="AO308" s="564"/>
      <c r="AP308" s="592"/>
      <c r="AQ308" s="593"/>
      <c r="AR308" s="564"/>
      <c r="AU308" s="240" t="str">
        <f>IFERROR(IF($D307="□",ROUNDDOWN($AO307/$AK$7,1),ROUNDDOWN($AO307/$AK$9,1)),"")</f>
        <v/>
      </c>
      <c r="AV308" s="240" t="str">
        <f>IFERROR(IF($D307="□",ROUNDDOWN($AN307/$AO$7,1),ROUNDDOWN($AN307/$AO$9,1)),"")</f>
        <v/>
      </c>
      <c r="AX308" s="240" t="str">
        <f>IFERROR(IF($D307="□",(VLOOKUP(F307,'[8]ますた君 '!$C:$E,3,FALSE)/($AK$7*4)),(VLOOKUP(F307,'[8]ますた君 '!$C:$E,3,FALSE)/($AK$9*4))),"")</f>
        <v/>
      </c>
      <c r="AY308" s="240" t="str">
        <f>IFERROR(IF($D307="□",(VLOOKUP(F307,'[8]ますた君 '!$C:$E,3,FALSE)/$AO$7),(VLOOKUP(F307,'[8]ますた君 '!$C:$E,3,FALSE)/$AO$9)),"")</f>
        <v/>
      </c>
    </row>
    <row r="309" spans="1:51" ht="12" customHeight="1">
      <c r="A309" s="568"/>
      <c r="B309" s="571"/>
      <c r="C309" s="574"/>
      <c r="D309" s="577"/>
      <c r="E309" s="580"/>
      <c r="F309" s="585"/>
      <c r="G309" s="586"/>
      <c r="H309" s="241" t="s">
        <v>374</v>
      </c>
      <c r="I309" s="239" t="str">
        <f>IFERROR(VLOOKUP(I307,'P1'!$B:$AP,31,FALSE),"")</f>
        <v/>
      </c>
      <c r="J309" s="239" t="str">
        <f>IFERROR(VLOOKUP(J307,'P1'!$B:$AP,31,FALSE),"")</f>
        <v/>
      </c>
      <c r="K309" s="239" t="str">
        <f>IFERROR(VLOOKUP(K307,'P1'!$B:$AP,31,FALSE),"")</f>
        <v/>
      </c>
      <c r="L309" s="239" t="str">
        <f>IFERROR(VLOOKUP(L307,'P1'!$B:$AP,31,FALSE),"")</f>
        <v/>
      </c>
      <c r="M309" s="239" t="str">
        <f>IFERROR(VLOOKUP(M307,'P1'!$B:$AP,31,FALSE),"")</f>
        <v/>
      </c>
      <c r="N309" s="239" t="str">
        <f>IFERROR(VLOOKUP(N307,'P1'!$B:$AP,31,FALSE),"")</f>
        <v/>
      </c>
      <c r="O309" s="239" t="str">
        <f>IFERROR(VLOOKUP(O307,'P1'!$B:$AP,31,FALSE),"")</f>
        <v/>
      </c>
      <c r="P309" s="239" t="str">
        <f>IFERROR(VLOOKUP(P307,'P1'!$B:$AP,31,FALSE),"")</f>
        <v/>
      </c>
      <c r="Q309" s="239" t="str">
        <f>IFERROR(VLOOKUP(Q307,'P1'!$B:$AP,31,FALSE),"")</f>
        <v/>
      </c>
      <c r="R309" s="239" t="str">
        <f>IFERROR(VLOOKUP(R307,'P1'!$B:$AP,31,FALSE),"")</f>
        <v/>
      </c>
      <c r="S309" s="239" t="str">
        <f>IFERROR(VLOOKUP(S307,'P1'!$B:$AP,31,FALSE),"")</f>
        <v/>
      </c>
      <c r="T309" s="239" t="str">
        <f>IFERROR(VLOOKUP(T307,'P1'!$B:$AP,31,FALSE),"")</f>
        <v/>
      </c>
      <c r="U309" s="239" t="str">
        <f>IFERROR(VLOOKUP(U307,'P1'!$B:$AP,31,FALSE),"")</f>
        <v/>
      </c>
      <c r="V309" s="239" t="str">
        <f>IFERROR(VLOOKUP(V307,'P1'!$B:$AP,31,FALSE),"")</f>
        <v/>
      </c>
      <c r="W309" s="239" t="str">
        <f>IFERROR(VLOOKUP(W307,'P1'!$B:$AP,31,FALSE),"")</f>
        <v/>
      </c>
      <c r="X309" s="239" t="str">
        <f>IFERROR(VLOOKUP(X307,'P1'!$B:$AP,31,FALSE),"")</f>
        <v/>
      </c>
      <c r="Y309" s="239" t="str">
        <f>IFERROR(VLOOKUP(Y307,'P1'!$B:$AP,31,FALSE),"")</f>
        <v/>
      </c>
      <c r="Z309" s="239" t="str">
        <f>IFERROR(VLOOKUP(Z307,'P1'!$B:$AP,31,FALSE),"")</f>
        <v/>
      </c>
      <c r="AA309" s="239" t="str">
        <f>IFERROR(VLOOKUP(AA307,'P1'!$B:$AP,31,FALSE),"")</f>
        <v/>
      </c>
      <c r="AB309" s="239" t="str">
        <f>IFERROR(VLOOKUP(AB307,'P1'!$B:$AP,31,FALSE),"")</f>
        <v/>
      </c>
      <c r="AC309" s="239" t="str">
        <f>IFERROR(VLOOKUP(AC307,'P1'!$B:$AP,31,FALSE),"")</f>
        <v/>
      </c>
      <c r="AD309" s="239" t="str">
        <f>IFERROR(VLOOKUP(AD307,'P1'!$B:$AP,31,FALSE),"")</f>
        <v/>
      </c>
      <c r="AE309" s="239" t="str">
        <f>IFERROR(VLOOKUP(AE307,'P1'!$B:$AP,31,FALSE),"")</f>
        <v/>
      </c>
      <c r="AF309" s="239" t="str">
        <f>IFERROR(VLOOKUP(AF307,'P1'!$B:$AP,31,FALSE),"")</f>
        <v/>
      </c>
      <c r="AG309" s="239" t="str">
        <f>IFERROR(VLOOKUP(AG307,'P1'!$B:$AP,31,FALSE),"")</f>
        <v/>
      </c>
      <c r="AH309" s="239" t="str">
        <f>IFERROR(VLOOKUP(AH307,'P1'!$B:$AP,31,FALSE),"")</f>
        <v/>
      </c>
      <c r="AI309" s="239" t="str">
        <f>IFERROR(VLOOKUP(AI307,'P1'!$B:$AP,31,FALSE),"")</f>
        <v/>
      </c>
      <c r="AJ309" s="239" t="str">
        <f>IFERROR(VLOOKUP(AJ307,'P1'!$B:$AP,31,FALSE),"")</f>
        <v/>
      </c>
      <c r="AK309" s="239" t="str">
        <f>IFERROR(VLOOKUP(AK307,'P1'!$B:$AP,31,FALSE),"")</f>
        <v/>
      </c>
      <c r="AL309" s="239" t="str">
        <f>IFERROR(VLOOKUP(AL307,'P1'!$B:$AP,31,FALSE),"")</f>
        <v/>
      </c>
      <c r="AM309" s="239" t="str">
        <f>IFERROR(VLOOKUP(AM307,'P1'!$B:$AP,31,FALSE),"")</f>
        <v/>
      </c>
      <c r="AN309" s="589"/>
      <c r="AO309" s="565"/>
      <c r="AP309" s="594"/>
      <c r="AQ309" s="595"/>
      <c r="AR309" s="565"/>
      <c r="AU309" s="242"/>
      <c r="AV309" s="242"/>
      <c r="AX309" s="242"/>
      <c r="AY309" s="242"/>
    </row>
    <row r="310" spans="1:51" ht="12" customHeight="1">
      <c r="A310" s="566">
        <v>97</v>
      </c>
      <c r="B310" s="569"/>
      <c r="C310" s="596"/>
      <c r="D310" s="575" t="s">
        <v>243</v>
      </c>
      <c r="E310" s="578"/>
      <c r="F310" s="581"/>
      <c r="G310" s="582"/>
      <c r="H310" s="236" t="s">
        <v>368</v>
      </c>
      <c r="I310" s="483"/>
      <c r="J310" s="483"/>
      <c r="K310" s="483"/>
      <c r="L310" s="483"/>
      <c r="M310" s="483"/>
      <c r="N310" s="483"/>
      <c r="O310" s="483"/>
      <c r="P310" s="483"/>
      <c r="Q310" s="483"/>
      <c r="R310" s="483"/>
      <c r="S310" s="483"/>
      <c r="T310" s="483"/>
      <c r="U310" s="483"/>
      <c r="V310" s="483"/>
      <c r="W310" s="483"/>
      <c r="X310" s="483"/>
      <c r="Y310" s="483"/>
      <c r="Z310" s="483"/>
      <c r="AA310" s="483"/>
      <c r="AB310" s="483"/>
      <c r="AC310" s="483"/>
      <c r="AD310" s="483"/>
      <c r="AE310" s="483"/>
      <c r="AF310" s="483"/>
      <c r="AG310" s="483"/>
      <c r="AH310" s="483"/>
      <c r="AI310" s="483"/>
      <c r="AJ310" s="483"/>
      <c r="AK310" s="483"/>
      <c r="AL310" s="483"/>
      <c r="AM310" s="483"/>
      <c r="AN310" s="587">
        <f>+SUM(I311:AM312)</f>
        <v>0</v>
      </c>
      <c r="AO310" s="563">
        <f>IF($AN$4="４週",AN310/4,AN310/(DAY(EOMONTH($I$20,0))/7))</f>
        <v>0</v>
      </c>
      <c r="AP310" s="590"/>
      <c r="AQ310" s="591"/>
      <c r="AR310" s="563" t="str">
        <f>IF(AN299="４週",AU311,AV311)</f>
        <v/>
      </c>
      <c r="AU310" s="237" t="s">
        <v>369</v>
      </c>
      <c r="AV310" s="237" t="s">
        <v>370</v>
      </c>
      <c r="AX310" s="237" t="s">
        <v>371</v>
      </c>
      <c r="AY310" s="237" t="s">
        <v>372</v>
      </c>
    </row>
    <row r="311" spans="1:51" ht="12" customHeight="1">
      <c r="A311" s="567"/>
      <c r="B311" s="570"/>
      <c r="C311" s="597"/>
      <c r="D311" s="576"/>
      <c r="E311" s="579"/>
      <c r="F311" s="583"/>
      <c r="G311" s="584"/>
      <c r="H311" s="238" t="s">
        <v>373</v>
      </c>
      <c r="I311" s="239" t="str">
        <f>IFERROR(VLOOKUP(I310,'P1'!$B:$AP,41,FALSE),"")</f>
        <v/>
      </c>
      <c r="J311" s="239" t="str">
        <f>IFERROR(VLOOKUP(J310,'P1'!$B:$AP,41,FALSE),"")</f>
        <v/>
      </c>
      <c r="K311" s="239" t="str">
        <f>IFERROR(VLOOKUP(K310,'P1'!$B:$AP,41,FALSE),"")</f>
        <v/>
      </c>
      <c r="L311" s="239" t="str">
        <f>IFERROR(VLOOKUP(L310,'P1'!$B:$AP,41,FALSE),"")</f>
        <v/>
      </c>
      <c r="M311" s="239" t="str">
        <f>IFERROR(VLOOKUP(M310,'P1'!$B:$AP,41,FALSE),"")</f>
        <v/>
      </c>
      <c r="N311" s="239" t="str">
        <f>IFERROR(VLOOKUP(N310,'P1'!$B:$AP,41,FALSE),"")</f>
        <v/>
      </c>
      <c r="O311" s="239" t="str">
        <f>IFERROR(VLOOKUP(O310,'P1'!$B:$AP,41,FALSE),"")</f>
        <v/>
      </c>
      <c r="P311" s="239" t="str">
        <f>IFERROR(VLOOKUP(P310,'P1'!$B:$AP,41,FALSE),"")</f>
        <v/>
      </c>
      <c r="Q311" s="239" t="str">
        <f>IFERROR(VLOOKUP(Q310,'P1'!$B:$AP,41,FALSE),"")</f>
        <v/>
      </c>
      <c r="R311" s="239" t="str">
        <f>IFERROR(VLOOKUP(R310,'P1'!$B:$AP,41,FALSE),"")</f>
        <v/>
      </c>
      <c r="S311" s="239" t="str">
        <f>IFERROR(VLOOKUP(S310,'P1'!$B:$AP,41,FALSE),"")</f>
        <v/>
      </c>
      <c r="T311" s="239" t="str">
        <f>IFERROR(VLOOKUP(T310,'P1'!$B:$AP,41,FALSE),"")</f>
        <v/>
      </c>
      <c r="U311" s="239" t="str">
        <f>IFERROR(VLOOKUP(U310,'P1'!$B:$AP,41,FALSE),"")</f>
        <v/>
      </c>
      <c r="V311" s="239" t="str">
        <f>IFERROR(VLOOKUP(V310,'P1'!$B:$AP,41,FALSE),"")</f>
        <v/>
      </c>
      <c r="W311" s="239" t="str">
        <f>IFERROR(VLOOKUP(W310,'P1'!$B:$AP,41,FALSE),"")</f>
        <v/>
      </c>
      <c r="X311" s="239" t="str">
        <f>IFERROR(VLOOKUP(X310,'P1'!$B:$AP,41,FALSE),"")</f>
        <v/>
      </c>
      <c r="Y311" s="239" t="str">
        <f>IFERROR(VLOOKUP(Y310,'P1'!$B:$AP,41,FALSE),"")</f>
        <v/>
      </c>
      <c r="Z311" s="239" t="str">
        <f>IFERROR(VLOOKUP(Z310,'P1'!$B:$AP,41,FALSE),"")</f>
        <v/>
      </c>
      <c r="AA311" s="239" t="str">
        <f>IFERROR(VLOOKUP(AA310,'P1'!$B:$AP,41,FALSE),"")</f>
        <v/>
      </c>
      <c r="AB311" s="239" t="str">
        <f>IFERROR(VLOOKUP(AB310,'P1'!$B:$AP,41,FALSE),"")</f>
        <v/>
      </c>
      <c r="AC311" s="239" t="str">
        <f>IFERROR(VLOOKUP(AC310,'P1'!$B:$AP,41,FALSE),"")</f>
        <v/>
      </c>
      <c r="AD311" s="239" t="str">
        <f>IFERROR(VLOOKUP(AD310,'P1'!$B:$AP,41,FALSE),"")</f>
        <v/>
      </c>
      <c r="AE311" s="239" t="str">
        <f>IFERROR(VLOOKUP(AE310,'P1'!$B:$AP,41,FALSE),"")</f>
        <v/>
      </c>
      <c r="AF311" s="239" t="str">
        <f>IFERROR(VLOOKUP(AF310,'P1'!$B:$AP,41,FALSE),"")</f>
        <v/>
      </c>
      <c r="AG311" s="239" t="str">
        <f>IFERROR(VLOOKUP(AG310,'P1'!$B:$AP,41,FALSE),"")</f>
        <v/>
      </c>
      <c r="AH311" s="239" t="str">
        <f>IFERROR(VLOOKUP(AH310,'P1'!$B:$AP,41,FALSE),"")</f>
        <v/>
      </c>
      <c r="AI311" s="239" t="str">
        <f>IFERROR(VLOOKUP(AI310,'P1'!$B:$AP,41,FALSE),"")</f>
        <v/>
      </c>
      <c r="AJ311" s="239" t="str">
        <f>IFERROR(VLOOKUP(AJ310,'P1'!$B:$AP,41,FALSE),"")</f>
        <v/>
      </c>
      <c r="AK311" s="239" t="str">
        <f>IFERROR(VLOOKUP(AK310,'P1'!$B:$AP,41,FALSE),"")</f>
        <v/>
      </c>
      <c r="AL311" s="239" t="str">
        <f>IFERROR(VLOOKUP(AL310,'P1'!$B:$AP,41,FALSE),"")</f>
        <v/>
      </c>
      <c r="AM311" s="239" t="str">
        <f>IFERROR(VLOOKUP(AM310,'P1'!$B:$AP,41,FALSE),"")</f>
        <v/>
      </c>
      <c r="AN311" s="588"/>
      <c r="AO311" s="564"/>
      <c r="AP311" s="592"/>
      <c r="AQ311" s="593"/>
      <c r="AR311" s="564"/>
      <c r="AU311" s="240" t="str">
        <f>IFERROR(IF($D310="□",ROUNDDOWN($AO310/$AK$7,1),ROUNDDOWN($AO310/$AK$9,1)),"")</f>
        <v/>
      </c>
      <c r="AV311" s="240" t="str">
        <f>IFERROR(IF($D310="□",ROUNDDOWN($AN310/$AO$7,1),ROUNDDOWN($AN310/$AO$9,1)),"")</f>
        <v/>
      </c>
      <c r="AX311" s="240" t="str">
        <f>IFERROR(IF($D310="□",(VLOOKUP(F310,'[8]ますた君 '!$C:$E,3,FALSE)/($AK$7*4)),(VLOOKUP(F310,'[8]ますた君 '!$C:$E,3,FALSE)/($AK$9*4))),"")</f>
        <v/>
      </c>
      <c r="AY311" s="240" t="str">
        <f>IFERROR(IF($D310="□",(VLOOKUP(F310,'[8]ますた君 '!$C:$E,3,FALSE)/$AO$7),(VLOOKUP(F310,'[8]ますた君 '!$C:$E,3,FALSE)/$AO$9)),"")</f>
        <v/>
      </c>
    </row>
    <row r="312" spans="1:51" ht="12" customHeight="1">
      <c r="A312" s="568"/>
      <c r="B312" s="571"/>
      <c r="C312" s="598"/>
      <c r="D312" s="577"/>
      <c r="E312" s="580"/>
      <c r="F312" s="585"/>
      <c r="G312" s="586"/>
      <c r="H312" s="241" t="s">
        <v>374</v>
      </c>
      <c r="I312" s="239" t="str">
        <f>IFERROR(VLOOKUP(I310,'P1'!$B:$AP,31,FALSE),"")</f>
        <v/>
      </c>
      <c r="J312" s="239" t="str">
        <f>IFERROR(VLOOKUP(J310,'P1'!$B:$AP,31,FALSE),"")</f>
        <v/>
      </c>
      <c r="K312" s="239" t="str">
        <f>IFERROR(VLOOKUP(K310,'P1'!$B:$AP,31,FALSE),"")</f>
        <v/>
      </c>
      <c r="L312" s="239" t="str">
        <f>IFERROR(VLOOKUP(L310,'P1'!$B:$AP,31,FALSE),"")</f>
        <v/>
      </c>
      <c r="M312" s="239" t="str">
        <f>IFERROR(VLOOKUP(M310,'P1'!$B:$AP,31,FALSE),"")</f>
        <v/>
      </c>
      <c r="N312" s="239" t="str">
        <f>IFERROR(VLOOKUP(N310,'P1'!$B:$AP,31,FALSE),"")</f>
        <v/>
      </c>
      <c r="O312" s="239" t="str">
        <f>IFERROR(VLOOKUP(O310,'P1'!$B:$AP,31,FALSE),"")</f>
        <v/>
      </c>
      <c r="P312" s="239" t="str">
        <f>IFERROR(VLOOKUP(P310,'P1'!$B:$AP,31,FALSE),"")</f>
        <v/>
      </c>
      <c r="Q312" s="239" t="str">
        <f>IFERROR(VLOOKUP(Q310,'P1'!$B:$AP,31,FALSE),"")</f>
        <v/>
      </c>
      <c r="R312" s="239" t="str">
        <f>IFERROR(VLOOKUP(R310,'P1'!$B:$AP,31,FALSE),"")</f>
        <v/>
      </c>
      <c r="S312" s="239" t="str">
        <f>IFERROR(VLOOKUP(S310,'P1'!$B:$AP,31,FALSE),"")</f>
        <v/>
      </c>
      <c r="T312" s="239" t="str">
        <f>IFERROR(VLOOKUP(T310,'P1'!$B:$AP,31,FALSE),"")</f>
        <v/>
      </c>
      <c r="U312" s="239" t="str">
        <f>IFERROR(VLOOKUP(U310,'P1'!$B:$AP,31,FALSE),"")</f>
        <v/>
      </c>
      <c r="V312" s="239" t="str">
        <f>IFERROR(VLOOKUP(V310,'P1'!$B:$AP,31,FALSE),"")</f>
        <v/>
      </c>
      <c r="W312" s="239" t="str">
        <f>IFERROR(VLOOKUP(W310,'P1'!$B:$AP,31,FALSE),"")</f>
        <v/>
      </c>
      <c r="X312" s="239" t="str">
        <f>IFERROR(VLOOKUP(X310,'P1'!$B:$AP,31,FALSE),"")</f>
        <v/>
      </c>
      <c r="Y312" s="239" t="str">
        <f>IFERROR(VLOOKUP(Y310,'P1'!$B:$AP,31,FALSE),"")</f>
        <v/>
      </c>
      <c r="Z312" s="239" t="str">
        <f>IFERROR(VLOOKUP(Z310,'P1'!$B:$AP,31,FALSE),"")</f>
        <v/>
      </c>
      <c r="AA312" s="239" t="str">
        <f>IFERROR(VLOOKUP(AA310,'P1'!$B:$AP,31,FALSE),"")</f>
        <v/>
      </c>
      <c r="AB312" s="239" t="str">
        <f>IFERROR(VLOOKUP(AB310,'P1'!$B:$AP,31,FALSE),"")</f>
        <v/>
      </c>
      <c r="AC312" s="239" t="str">
        <f>IFERROR(VLOOKUP(AC310,'P1'!$B:$AP,31,FALSE),"")</f>
        <v/>
      </c>
      <c r="AD312" s="239" t="str">
        <f>IFERROR(VLOOKUP(AD310,'P1'!$B:$AP,31,FALSE),"")</f>
        <v/>
      </c>
      <c r="AE312" s="239" t="str">
        <f>IFERROR(VLOOKUP(AE310,'P1'!$B:$AP,31,FALSE),"")</f>
        <v/>
      </c>
      <c r="AF312" s="239" t="str">
        <f>IFERROR(VLOOKUP(AF310,'P1'!$B:$AP,31,FALSE),"")</f>
        <v/>
      </c>
      <c r="AG312" s="239" t="str">
        <f>IFERROR(VLOOKUP(AG310,'P1'!$B:$AP,31,FALSE),"")</f>
        <v/>
      </c>
      <c r="AH312" s="239" t="str">
        <f>IFERROR(VLOOKUP(AH310,'P1'!$B:$AP,31,FALSE),"")</f>
        <v/>
      </c>
      <c r="AI312" s="239" t="str">
        <f>IFERROR(VLOOKUP(AI310,'P1'!$B:$AP,31,FALSE),"")</f>
        <v/>
      </c>
      <c r="AJ312" s="239" t="str">
        <f>IFERROR(VLOOKUP(AJ310,'P1'!$B:$AP,31,FALSE),"")</f>
        <v/>
      </c>
      <c r="AK312" s="239" t="str">
        <f>IFERROR(VLOOKUP(AK310,'P1'!$B:$AP,31,FALSE),"")</f>
        <v/>
      </c>
      <c r="AL312" s="239" t="str">
        <f>IFERROR(VLOOKUP(AL310,'P1'!$B:$AP,31,FALSE),"")</f>
        <v/>
      </c>
      <c r="AM312" s="239" t="str">
        <f>IFERROR(VLOOKUP(AM310,'P1'!$B:$AP,31,FALSE),"")</f>
        <v/>
      </c>
      <c r="AN312" s="589"/>
      <c r="AO312" s="565"/>
      <c r="AP312" s="594"/>
      <c r="AQ312" s="595"/>
      <c r="AR312" s="565"/>
      <c r="AU312" s="242"/>
      <c r="AV312" s="242"/>
      <c r="AX312" s="242"/>
      <c r="AY312" s="242"/>
    </row>
    <row r="313" spans="1:51" ht="12" customHeight="1">
      <c r="A313" s="566">
        <v>98</v>
      </c>
      <c r="B313" s="569"/>
      <c r="C313" s="572"/>
      <c r="D313" s="575" t="s">
        <v>243</v>
      </c>
      <c r="E313" s="578"/>
      <c r="F313" s="581"/>
      <c r="G313" s="582"/>
      <c r="H313" s="236" t="s">
        <v>368</v>
      </c>
      <c r="I313" s="483"/>
      <c r="J313" s="483"/>
      <c r="K313" s="483"/>
      <c r="L313" s="483"/>
      <c r="M313" s="483"/>
      <c r="N313" s="483"/>
      <c r="O313" s="483"/>
      <c r="P313" s="483"/>
      <c r="Q313" s="483"/>
      <c r="R313" s="483"/>
      <c r="S313" s="483"/>
      <c r="T313" s="483"/>
      <c r="U313" s="483"/>
      <c r="V313" s="483"/>
      <c r="W313" s="483"/>
      <c r="X313" s="483"/>
      <c r="Y313" s="483"/>
      <c r="Z313" s="483"/>
      <c r="AA313" s="483"/>
      <c r="AB313" s="483"/>
      <c r="AC313" s="483"/>
      <c r="AD313" s="483"/>
      <c r="AE313" s="483"/>
      <c r="AF313" s="483"/>
      <c r="AG313" s="483"/>
      <c r="AH313" s="483"/>
      <c r="AI313" s="483"/>
      <c r="AJ313" s="483"/>
      <c r="AK313" s="483"/>
      <c r="AL313" s="483"/>
      <c r="AM313" s="483"/>
      <c r="AN313" s="587">
        <f>+SUM(I314:AM315)</f>
        <v>0</v>
      </c>
      <c r="AO313" s="563">
        <f>IF($AN$4="４週",AN313/4,AN313/(DAY(EOMONTH($I$20,0))/7))</f>
        <v>0</v>
      </c>
      <c r="AP313" s="590"/>
      <c r="AQ313" s="591"/>
      <c r="AR313" s="563" t="str">
        <f>IF(AN302="４週",AU314,AV314)</f>
        <v/>
      </c>
      <c r="AU313" s="237" t="s">
        <v>369</v>
      </c>
      <c r="AV313" s="237" t="s">
        <v>370</v>
      </c>
      <c r="AX313" s="237" t="s">
        <v>371</v>
      </c>
      <c r="AY313" s="237" t="s">
        <v>372</v>
      </c>
    </row>
    <row r="314" spans="1:51" ht="12" customHeight="1">
      <c r="A314" s="567"/>
      <c r="B314" s="570"/>
      <c r="C314" s="573"/>
      <c r="D314" s="576"/>
      <c r="E314" s="579"/>
      <c r="F314" s="583"/>
      <c r="G314" s="584"/>
      <c r="H314" s="238" t="s">
        <v>373</v>
      </c>
      <c r="I314" s="239" t="str">
        <f>IFERROR(VLOOKUP(I313,'P1'!$B:$AP,41,FALSE),"")</f>
        <v/>
      </c>
      <c r="J314" s="239" t="str">
        <f>IFERROR(VLOOKUP(J313,'P1'!$B:$AP,41,FALSE),"")</f>
        <v/>
      </c>
      <c r="K314" s="239" t="str">
        <f>IFERROR(VLOOKUP(K313,'P1'!$B:$AP,41,FALSE),"")</f>
        <v/>
      </c>
      <c r="L314" s="239" t="str">
        <f>IFERROR(VLOOKUP(L313,'P1'!$B:$AP,41,FALSE),"")</f>
        <v/>
      </c>
      <c r="M314" s="239" t="str">
        <f>IFERROR(VLOOKUP(M313,'P1'!$B:$AP,41,FALSE),"")</f>
        <v/>
      </c>
      <c r="N314" s="239" t="str">
        <f>IFERROR(VLOOKUP(N313,'P1'!$B:$AP,41,FALSE),"")</f>
        <v/>
      </c>
      <c r="O314" s="239" t="str">
        <f>IFERROR(VLOOKUP(O313,'P1'!$B:$AP,41,FALSE),"")</f>
        <v/>
      </c>
      <c r="P314" s="239" t="str">
        <f>IFERROR(VLOOKUP(P313,'P1'!$B:$AP,41,FALSE),"")</f>
        <v/>
      </c>
      <c r="Q314" s="239" t="str">
        <f>IFERROR(VLOOKUP(Q313,'P1'!$B:$AP,41,FALSE),"")</f>
        <v/>
      </c>
      <c r="R314" s="239" t="str">
        <f>IFERROR(VLOOKUP(R313,'P1'!$B:$AP,41,FALSE),"")</f>
        <v/>
      </c>
      <c r="S314" s="239" t="str">
        <f>IFERROR(VLOOKUP(S313,'P1'!$B:$AP,41,FALSE),"")</f>
        <v/>
      </c>
      <c r="T314" s="239" t="str">
        <f>IFERROR(VLOOKUP(T313,'P1'!$B:$AP,41,FALSE),"")</f>
        <v/>
      </c>
      <c r="U314" s="239" t="str">
        <f>IFERROR(VLOOKUP(U313,'P1'!$B:$AP,41,FALSE),"")</f>
        <v/>
      </c>
      <c r="V314" s="239" t="str">
        <f>IFERROR(VLOOKUP(V313,'P1'!$B:$AP,41,FALSE),"")</f>
        <v/>
      </c>
      <c r="W314" s="239" t="str">
        <f>IFERROR(VLOOKUP(W313,'P1'!$B:$AP,41,FALSE),"")</f>
        <v/>
      </c>
      <c r="X314" s="239" t="str">
        <f>IFERROR(VLOOKUP(X313,'P1'!$B:$AP,41,FALSE),"")</f>
        <v/>
      </c>
      <c r="Y314" s="239" t="str">
        <f>IFERROR(VLOOKUP(Y313,'P1'!$B:$AP,41,FALSE),"")</f>
        <v/>
      </c>
      <c r="Z314" s="239" t="str">
        <f>IFERROR(VLOOKUP(Z313,'P1'!$B:$AP,41,FALSE),"")</f>
        <v/>
      </c>
      <c r="AA314" s="239" t="str">
        <f>IFERROR(VLOOKUP(AA313,'P1'!$B:$AP,41,FALSE),"")</f>
        <v/>
      </c>
      <c r="AB314" s="239" t="str">
        <f>IFERROR(VLOOKUP(AB313,'P1'!$B:$AP,41,FALSE),"")</f>
        <v/>
      </c>
      <c r="AC314" s="239" t="str">
        <f>IFERROR(VLOOKUP(AC313,'P1'!$B:$AP,41,FALSE),"")</f>
        <v/>
      </c>
      <c r="AD314" s="239" t="str">
        <f>IFERROR(VLOOKUP(AD313,'P1'!$B:$AP,41,FALSE),"")</f>
        <v/>
      </c>
      <c r="AE314" s="239" t="str">
        <f>IFERROR(VLOOKUP(AE313,'P1'!$B:$AP,41,FALSE),"")</f>
        <v/>
      </c>
      <c r="AF314" s="239" t="str">
        <f>IFERROR(VLOOKUP(AF313,'P1'!$B:$AP,41,FALSE),"")</f>
        <v/>
      </c>
      <c r="AG314" s="239" t="str">
        <f>IFERROR(VLOOKUP(AG313,'P1'!$B:$AP,41,FALSE),"")</f>
        <v/>
      </c>
      <c r="AH314" s="239" t="str">
        <f>IFERROR(VLOOKUP(AH313,'P1'!$B:$AP,41,FALSE),"")</f>
        <v/>
      </c>
      <c r="AI314" s="239" t="str">
        <f>IFERROR(VLOOKUP(AI313,'P1'!$B:$AP,41,FALSE),"")</f>
        <v/>
      </c>
      <c r="AJ314" s="239" t="str">
        <f>IFERROR(VLOOKUP(AJ313,'P1'!$B:$AP,41,FALSE),"")</f>
        <v/>
      </c>
      <c r="AK314" s="239" t="str">
        <f>IFERROR(VLOOKUP(AK313,'P1'!$B:$AP,41,FALSE),"")</f>
        <v/>
      </c>
      <c r="AL314" s="239" t="str">
        <f>IFERROR(VLOOKUP(AL313,'P1'!$B:$AP,41,FALSE),"")</f>
        <v/>
      </c>
      <c r="AM314" s="239" t="str">
        <f>IFERROR(VLOOKUP(AM313,'P1'!$B:$AP,41,FALSE),"")</f>
        <v/>
      </c>
      <c r="AN314" s="588"/>
      <c r="AO314" s="564"/>
      <c r="AP314" s="592"/>
      <c r="AQ314" s="593"/>
      <c r="AR314" s="564"/>
      <c r="AU314" s="240" t="str">
        <f>IFERROR(IF($D313="□",ROUNDDOWN($AO313/$AK$7,1),ROUNDDOWN($AO313/$AK$9,1)),"")</f>
        <v/>
      </c>
      <c r="AV314" s="240" t="str">
        <f>IFERROR(IF($D313="□",ROUNDDOWN($AN313/$AO$7,1),ROUNDDOWN($AN313/$AO$9,1)),"")</f>
        <v/>
      </c>
      <c r="AX314" s="240" t="str">
        <f>IFERROR(IF($D313="□",(VLOOKUP(F313,'[8]ますた君 '!$C:$E,3,FALSE)/($AK$7*4)),(VLOOKUP(F313,'[8]ますた君 '!$C:$E,3,FALSE)/($AK$9*4))),"")</f>
        <v/>
      </c>
      <c r="AY314" s="240" t="str">
        <f>IFERROR(IF($D313="□",(VLOOKUP(F313,'[8]ますた君 '!$C:$E,3,FALSE)/$AO$7),(VLOOKUP(F313,'[8]ますた君 '!$C:$E,3,FALSE)/$AO$9)),"")</f>
        <v/>
      </c>
    </row>
    <row r="315" spans="1:51" ht="12" customHeight="1">
      <c r="A315" s="568"/>
      <c r="B315" s="571"/>
      <c r="C315" s="574"/>
      <c r="D315" s="577"/>
      <c r="E315" s="580"/>
      <c r="F315" s="585"/>
      <c r="G315" s="586"/>
      <c r="H315" s="241" t="s">
        <v>374</v>
      </c>
      <c r="I315" s="239" t="str">
        <f>IFERROR(VLOOKUP(I313,'P1'!$B:$AP,31,FALSE),"")</f>
        <v/>
      </c>
      <c r="J315" s="239" t="str">
        <f>IFERROR(VLOOKUP(J313,'P1'!$B:$AP,31,FALSE),"")</f>
        <v/>
      </c>
      <c r="K315" s="239" t="str">
        <f>IFERROR(VLOOKUP(K313,'P1'!$B:$AP,31,FALSE),"")</f>
        <v/>
      </c>
      <c r="L315" s="239" t="str">
        <f>IFERROR(VLOOKUP(L313,'P1'!$B:$AP,31,FALSE),"")</f>
        <v/>
      </c>
      <c r="M315" s="239" t="str">
        <f>IFERROR(VLOOKUP(M313,'P1'!$B:$AP,31,FALSE),"")</f>
        <v/>
      </c>
      <c r="N315" s="239" t="str">
        <f>IFERROR(VLOOKUP(N313,'P1'!$B:$AP,31,FALSE),"")</f>
        <v/>
      </c>
      <c r="O315" s="239" t="str">
        <f>IFERROR(VLOOKUP(O313,'P1'!$B:$AP,31,FALSE),"")</f>
        <v/>
      </c>
      <c r="P315" s="239" t="str">
        <f>IFERROR(VLOOKUP(P313,'P1'!$B:$AP,31,FALSE),"")</f>
        <v/>
      </c>
      <c r="Q315" s="239" t="str">
        <f>IFERROR(VLOOKUP(Q313,'P1'!$B:$AP,31,FALSE),"")</f>
        <v/>
      </c>
      <c r="R315" s="239" t="str">
        <f>IFERROR(VLOOKUP(R313,'P1'!$B:$AP,31,FALSE),"")</f>
        <v/>
      </c>
      <c r="S315" s="239" t="str">
        <f>IFERROR(VLOOKUP(S313,'P1'!$B:$AP,31,FALSE),"")</f>
        <v/>
      </c>
      <c r="T315" s="239" t="str">
        <f>IFERROR(VLOOKUP(T313,'P1'!$B:$AP,31,FALSE),"")</f>
        <v/>
      </c>
      <c r="U315" s="239" t="str">
        <f>IFERROR(VLOOKUP(U313,'P1'!$B:$AP,31,FALSE),"")</f>
        <v/>
      </c>
      <c r="V315" s="239" t="str">
        <f>IFERROR(VLOOKUP(V313,'P1'!$B:$AP,31,FALSE),"")</f>
        <v/>
      </c>
      <c r="W315" s="239" t="str">
        <f>IFERROR(VLOOKUP(W313,'P1'!$B:$AP,31,FALSE),"")</f>
        <v/>
      </c>
      <c r="X315" s="239" t="str">
        <f>IFERROR(VLOOKUP(X313,'P1'!$B:$AP,31,FALSE),"")</f>
        <v/>
      </c>
      <c r="Y315" s="239" t="str">
        <f>IFERROR(VLOOKUP(Y313,'P1'!$B:$AP,31,FALSE),"")</f>
        <v/>
      </c>
      <c r="Z315" s="239" t="str">
        <f>IFERROR(VLOOKUP(Z313,'P1'!$B:$AP,31,FALSE),"")</f>
        <v/>
      </c>
      <c r="AA315" s="239" t="str">
        <f>IFERROR(VLOOKUP(AA313,'P1'!$B:$AP,31,FALSE),"")</f>
        <v/>
      </c>
      <c r="AB315" s="239" t="str">
        <f>IFERROR(VLOOKUP(AB313,'P1'!$B:$AP,31,FALSE),"")</f>
        <v/>
      </c>
      <c r="AC315" s="239" t="str">
        <f>IFERROR(VLOOKUP(AC313,'P1'!$B:$AP,31,FALSE),"")</f>
        <v/>
      </c>
      <c r="AD315" s="239" t="str">
        <f>IFERROR(VLOOKUP(AD313,'P1'!$B:$AP,31,FALSE),"")</f>
        <v/>
      </c>
      <c r="AE315" s="239" t="str">
        <f>IFERROR(VLOOKUP(AE313,'P1'!$B:$AP,31,FALSE),"")</f>
        <v/>
      </c>
      <c r="AF315" s="239" t="str">
        <f>IFERROR(VLOOKUP(AF313,'P1'!$B:$AP,31,FALSE),"")</f>
        <v/>
      </c>
      <c r="AG315" s="239" t="str">
        <f>IFERROR(VLOOKUP(AG313,'P1'!$B:$AP,31,FALSE),"")</f>
        <v/>
      </c>
      <c r="AH315" s="239" t="str">
        <f>IFERROR(VLOOKUP(AH313,'P1'!$B:$AP,31,FALSE),"")</f>
        <v/>
      </c>
      <c r="AI315" s="239" t="str">
        <f>IFERROR(VLOOKUP(AI313,'P1'!$B:$AP,31,FALSE),"")</f>
        <v/>
      </c>
      <c r="AJ315" s="239" t="str">
        <f>IFERROR(VLOOKUP(AJ313,'P1'!$B:$AP,31,FALSE),"")</f>
        <v/>
      </c>
      <c r="AK315" s="239" t="str">
        <f>IFERROR(VLOOKUP(AK313,'P1'!$B:$AP,31,FALSE),"")</f>
        <v/>
      </c>
      <c r="AL315" s="239" t="str">
        <f>IFERROR(VLOOKUP(AL313,'P1'!$B:$AP,31,FALSE),"")</f>
        <v/>
      </c>
      <c r="AM315" s="239" t="str">
        <f>IFERROR(VLOOKUP(AM313,'P1'!$B:$AP,31,FALSE),"")</f>
        <v/>
      </c>
      <c r="AN315" s="589"/>
      <c r="AO315" s="565"/>
      <c r="AP315" s="594"/>
      <c r="AQ315" s="595"/>
      <c r="AR315" s="565"/>
      <c r="AU315" s="242"/>
      <c r="AV315" s="242"/>
      <c r="AX315" s="242"/>
      <c r="AY315" s="242"/>
    </row>
    <row r="316" spans="1:51" ht="12" customHeight="1">
      <c r="A316" s="566">
        <v>99</v>
      </c>
      <c r="B316" s="569"/>
      <c r="C316" s="572"/>
      <c r="D316" s="575" t="s">
        <v>243</v>
      </c>
      <c r="E316" s="578"/>
      <c r="F316" s="581"/>
      <c r="G316" s="582"/>
      <c r="H316" s="236" t="s">
        <v>368</v>
      </c>
      <c r="I316" s="483"/>
      <c r="J316" s="483"/>
      <c r="K316" s="483"/>
      <c r="L316" s="483"/>
      <c r="M316" s="483"/>
      <c r="N316" s="483"/>
      <c r="O316" s="483"/>
      <c r="P316" s="483"/>
      <c r="Q316" s="483"/>
      <c r="R316" s="483"/>
      <c r="S316" s="483"/>
      <c r="T316" s="483"/>
      <c r="U316" s="483"/>
      <c r="V316" s="483"/>
      <c r="W316" s="483"/>
      <c r="X316" s="483"/>
      <c r="Y316" s="483"/>
      <c r="Z316" s="483"/>
      <c r="AA316" s="483"/>
      <c r="AB316" s="483"/>
      <c r="AC316" s="483"/>
      <c r="AD316" s="483"/>
      <c r="AE316" s="483"/>
      <c r="AF316" s="483"/>
      <c r="AG316" s="483"/>
      <c r="AH316" s="483"/>
      <c r="AI316" s="483"/>
      <c r="AJ316" s="483"/>
      <c r="AK316" s="483"/>
      <c r="AL316" s="483"/>
      <c r="AM316" s="483"/>
      <c r="AN316" s="587">
        <f>+SUM(I317:AM318)</f>
        <v>0</v>
      </c>
      <c r="AO316" s="563">
        <f>IF($AN$4="４週",AN316/4,AN316/(DAY(EOMONTH($I$20,0))/7))</f>
        <v>0</v>
      </c>
      <c r="AP316" s="590"/>
      <c r="AQ316" s="591"/>
      <c r="AR316" s="563" t="str">
        <f>IF(AN305="４週",AU317,AV317)</f>
        <v/>
      </c>
      <c r="AU316" s="237" t="s">
        <v>369</v>
      </c>
      <c r="AV316" s="237" t="s">
        <v>370</v>
      </c>
      <c r="AX316" s="237" t="s">
        <v>371</v>
      </c>
      <c r="AY316" s="237" t="s">
        <v>372</v>
      </c>
    </row>
    <row r="317" spans="1:51" ht="12" customHeight="1">
      <c r="A317" s="567"/>
      <c r="B317" s="570"/>
      <c r="C317" s="573"/>
      <c r="D317" s="576"/>
      <c r="E317" s="579"/>
      <c r="F317" s="583"/>
      <c r="G317" s="584"/>
      <c r="H317" s="238" t="s">
        <v>373</v>
      </c>
      <c r="I317" s="239" t="str">
        <f>IFERROR(VLOOKUP(I316,'P1'!$B:$AP,41,FALSE),"")</f>
        <v/>
      </c>
      <c r="J317" s="239" t="str">
        <f>IFERROR(VLOOKUP(J316,'P1'!$B:$AP,41,FALSE),"")</f>
        <v/>
      </c>
      <c r="K317" s="239" t="str">
        <f>IFERROR(VLOOKUP(K316,'P1'!$B:$AP,41,FALSE),"")</f>
        <v/>
      </c>
      <c r="L317" s="239" t="str">
        <f>IFERROR(VLOOKUP(L316,'P1'!$B:$AP,41,FALSE),"")</f>
        <v/>
      </c>
      <c r="M317" s="239" t="str">
        <f>IFERROR(VLOOKUP(M316,'P1'!$B:$AP,41,FALSE),"")</f>
        <v/>
      </c>
      <c r="N317" s="239" t="str">
        <f>IFERROR(VLOOKUP(N316,'P1'!$B:$AP,41,FALSE),"")</f>
        <v/>
      </c>
      <c r="O317" s="239" t="str">
        <f>IFERROR(VLOOKUP(O316,'P1'!$B:$AP,41,FALSE),"")</f>
        <v/>
      </c>
      <c r="P317" s="239" t="str">
        <f>IFERROR(VLOOKUP(P316,'P1'!$B:$AP,41,FALSE),"")</f>
        <v/>
      </c>
      <c r="Q317" s="239" t="str">
        <f>IFERROR(VLOOKUP(Q316,'P1'!$B:$AP,41,FALSE),"")</f>
        <v/>
      </c>
      <c r="R317" s="239" t="str">
        <f>IFERROR(VLOOKUP(R316,'P1'!$B:$AP,41,FALSE),"")</f>
        <v/>
      </c>
      <c r="S317" s="239" t="str">
        <f>IFERROR(VLOOKUP(S316,'P1'!$B:$AP,41,FALSE),"")</f>
        <v/>
      </c>
      <c r="T317" s="239" t="str">
        <f>IFERROR(VLOOKUP(T316,'P1'!$B:$AP,41,FALSE),"")</f>
        <v/>
      </c>
      <c r="U317" s="239" t="str">
        <f>IFERROR(VLOOKUP(U316,'P1'!$B:$AP,41,FALSE),"")</f>
        <v/>
      </c>
      <c r="V317" s="239" t="str">
        <f>IFERROR(VLOOKUP(V316,'P1'!$B:$AP,41,FALSE),"")</f>
        <v/>
      </c>
      <c r="W317" s="239" t="str">
        <f>IFERROR(VLOOKUP(W316,'P1'!$B:$AP,41,FALSE),"")</f>
        <v/>
      </c>
      <c r="X317" s="239" t="str">
        <f>IFERROR(VLOOKUP(X316,'P1'!$B:$AP,41,FALSE),"")</f>
        <v/>
      </c>
      <c r="Y317" s="239" t="str">
        <f>IFERROR(VLOOKUP(Y316,'P1'!$B:$AP,41,FALSE),"")</f>
        <v/>
      </c>
      <c r="Z317" s="239" t="str">
        <f>IFERROR(VLOOKUP(Z316,'P1'!$B:$AP,41,FALSE),"")</f>
        <v/>
      </c>
      <c r="AA317" s="239" t="str">
        <f>IFERROR(VLOOKUP(AA316,'P1'!$B:$AP,41,FALSE),"")</f>
        <v/>
      </c>
      <c r="AB317" s="239" t="str">
        <f>IFERROR(VLOOKUP(AB316,'P1'!$B:$AP,41,FALSE),"")</f>
        <v/>
      </c>
      <c r="AC317" s="239" t="str">
        <f>IFERROR(VLOOKUP(AC316,'P1'!$B:$AP,41,FALSE),"")</f>
        <v/>
      </c>
      <c r="AD317" s="239" t="str">
        <f>IFERROR(VLOOKUP(AD316,'P1'!$B:$AP,41,FALSE),"")</f>
        <v/>
      </c>
      <c r="AE317" s="239" t="str">
        <f>IFERROR(VLOOKUP(AE316,'P1'!$B:$AP,41,FALSE),"")</f>
        <v/>
      </c>
      <c r="AF317" s="239" t="str">
        <f>IFERROR(VLOOKUP(AF316,'P1'!$B:$AP,41,FALSE),"")</f>
        <v/>
      </c>
      <c r="AG317" s="239" t="str">
        <f>IFERROR(VLOOKUP(AG316,'P1'!$B:$AP,41,FALSE),"")</f>
        <v/>
      </c>
      <c r="AH317" s="239" t="str">
        <f>IFERROR(VLOOKUP(AH316,'P1'!$B:$AP,41,FALSE),"")</f>
        <v/>
      </c>
      <c r="AI317" s="239" t="str">
        <f>IFERROR(VLOOKUP(AI316,'P1'!$B:$AP,41,FALSE),"")</f>
        <v/>
      </c>
      <c r="AJ317" s="239" t="str">
        <f>IFERROR(VLOOKUP(AJ316,'P1'!$B:$AP,41,FALSE),"")</f>
        <v/>
      </c>
      <c r="AK317" s="239" t="str">
        <f>IFERROR(VLOOKUP(AK316,'P1'!$B:$AP,41,FALSE),"")</f>
        <v/>
      </c>
      <c r="AL317" s="239" t="str">
        <f>IFERROR(VLOOKUP(AL316,'P1'!$B:$AP,41,FALSE),"")</f>
        <v/>
      </c>
      <c r="AM317" s="239" t="str">
        <f>IFERROR(VLOOKUP(AM316,'P1'!$B:$AP,41,FALSE),"")</f>
        <v/>
      </c>
      <c r="AN317" s="588"/>
      <c r="AO317" s="564"/>
      <c r="AP317" s="592"/>
      <c r="AQ317" s="593"/>
      <c r="AR317" s="564"/>
      <c r="AU317" s="240" t="str">
        <f>IFERROR(IF($D316="□",ROUNDDOWN($AO316/$AK$7,1),ROUNDDOWN($AO316/$AK$9,1)),"")</f>
        <v/>
      </c>
      <c r="AV317" s="240" t="str">
        <f>IFERROR(IF($D316="□",ROUNDDOWN($AN316/$AO$7,1),ROUNDDOWN($AN316/$AO$9,1)),"")</f>
        <v/>
      </c>
      <c r="AX317" s="240" t="str">
        <f>IFERROR(IF($D316="□",(VLOOKUP(F316,'[8]ますた君 '!$C:$E,3,FALSE)/($AK$7*4)),(VLOOKUP(F316,'[8]ますた君 '!$C:$E,3,FALSE)/($AK$9*4))),"")</f>
        <v/>
      </c>
      <c r="AY317" s="240" t="str">
        <f>IFERROR(IF($D316="□",(VLOOKUP(F316,'[8]ますた君 '!$C:$E,3,FALSE)/$AO$7),(VLOOKUP(F316,'[8]ますた君 '!$C:$E,3,FALSE)/$AO$9)),"")</f>
        <v/>
      </c>
    </row>
    <row r="318" spans="1:51" ht="12" customHeight="1">
      <c r="A318" s="568"/>
      <c r="B318" s="571"/>
      <c r="C318" s="574"/>
      <c r="D318" s="577"/>
      <c r="E318" s="580"/>
      <c r="F318" s="585"/>
      <c r="G318" s="586"/>
      <c r="H318" s="241" t="s">
        <v>374</v>
      </c>
      <c r="I318" s="239" t="str">
        <f>IFERROR(VLOOKUP(I316,'P1'!$B:$AP,31,FALSE),"")</f>
        <v/>
      </c>
      <c r="J318" s="239" t="str">
        <f>IFERROR(VLOOKUP(J316,'P1'!$B:$AP,31,FALSE),"")</f>
        <v/>
      </c>
      <c r="K318" s="239" t="str">
        <f>IFERROR(VLOOKUP(K316,'P1'!$B:$AP,31,FALSE),"")</f>
        <v/>
      </c>
      <c r="L318" s="239" t="str">
        <f>IFERROR(VLOOKUP(L316,'P1'!$B:$AP,31,FALSE),"")</f>
        <v/>
      </c>
      <c r="M318" s="239" t="str">
        <f>IFERROR(VLOOKUP(M316,'P1'!$B:$AP,31,FALSE),"")</f>
        <v/>
      </c>
      <c r="N318" s="239" t="str">
        <f>IFERROR(VLOOKUP(N316,'P1'!$B:$AP,31,FALSE),"")</f>
        <v/>
      </c>
      <c r="O318" s="239" t="str">
        <f>IFERROR(VLOOKUP(O316,'P1'!$B:$AP,31,FALSE),"")</f>
        <v/>
      </c>
      <c r="P318" s="239" t="str">
        <f>IFERROR(VLOOKUP(P316,'P1'!$B:$AP,31,FALSE),"")</f>
        <v/>
      </c>
      <c r="Q318" s="239" t="str">
        <f>IFERROR(VLOOKUP(Q316,'P1'!$B:$AP,31,FALSE),"")</f>
        <v/>
      </c>
      <c r="R318" s="239" t="str">
        <f>IFERROR(VLOOKUP(R316,'P1'!$B:$AP,31,FALSE),"")</f>
        <v/>
      </c>
      <c r="S318" s="239" t="str">
        <f>IFERROR(VLOOKUP(S316,'P1'!$B:$AP,31,FALSE),"")</f>
        <v/>
      </c>
      <c r="T318" s="239" t="str">
        <f>IFERROR(VLOOKUP(T316,'P1'!$B:$AP,31,FALSE),"")</f>
        <v/>
      </c>
      <c r="U318" s="239" t="str">
        <f>IFERROR(VLOOKUP(U316,'P1'!$B:$AP,31,FALSE),"")</f>
        <v/>
      </c>
      <c r="V318" s="239" t="str">
        <f>IFERROR(VLOOKUP(V316,'P1'!$B:$AP,31,FALSE),"")</f>
        <v/>
      </c>
      <c r="W318" s="239" t="str">
        <f>IFERROR(VLOOKUP(W316,'P1'!$B:$AP,31,FALSE),"")</f>
        <v/>
      </c>
      <c r="X318" s="239" t="str">
        <f>IFERROR(VLOOKUP(X316,'P1'!$B:$AP,31,FALSE),"")</f>
        <v/>
      </c>
      <c r="Y318" s="239" t="str">
        <f>IFERROR(VLOOKUP(Y316,'P1'!$B:$AP,31,FALSE),"")</f>
        <v/>
      </c>
      <c r="Z318" s="239" t="str">
        <f>IFERROR(VLOOKUP(Z316,'P1'!$B:$AP,31,FALSE),"")</f>
        <v/>
      </c>
      <c r="AA318" s="239" t="str">
        <f>IFERROR(VLOOKUP(AA316,'P1'!$B:$AP,31,FALSE),"")</f>
        <v/>
      </c>
      <c r="AB318" s="239" t="str">
        <f>IFERROR(VLOOKUP(AB316,'P1'!$B:$AP,31,FALSE),"")</f>
        <v/>
      </c>
      <c r="AC318" s="239" t="str">
        <f>IFERROR(VLOOKUP(AC316,'P1'!$B:$AP,31,FALSE),"")</f>
        <v/>
      </c>
      <c r="AD318" s="239" t="str">
        <f>IFERROR(VLOOKUP(AD316,'P1'!$B:$AP,31,FALSE),"")</f>
        <v/>
      </c>
      <c r="AE318" s="239" t="str">
        <f>IFERROR(VLOOKUP(AE316,'P1'!$B:$AP,31,FALSE),"")</f>
        <v/>
      </c>
      <c r="AF318" s="239" t="str">
        <f>IFERROR(VLOOKUP(AF316,'P1'!$B:$AP,31,FALSE),"")</f>
        <v/>
      </c>
      <c r="AG318" s="239" t="str">
        <f>IFERROR(VLOOKUP(AG316,'P1'!$B:$AP,31,FALSE),"")</f>
        <v/>
      </c>
      <c r="AH318" s="239" t="str">
        <f>IFERROR(VLOOKUP(AH316,'P1'!$B:$AP,31,FALSE),"")</f>
        <v/>
      </c>
      <c r="AI318" s="239" t="str">
        <f>IFERROR(VLOOKUP(AI316,'P1'!$B:$AP,31,FALSE),"")</f>
        <v/>
      </c>
      <c r="AJ318" s="239" t="str">
        <f>IFERROR(VLOOKUP(AJ316,'P1'!$B:$AP,31,FALSE),"")</f>
        <v/>
      </c>
      <c r="AK318" s="239" t="str">
        <f>IFERROR(VLOOKUP(AK316,'P1'!$B:$AP,31,FALSE),"")</f>
        <v/>
      </c>
      <c r="AL318" s="239" t="str">
        <f>IFERROR(VLOOKUP(AL316,'P1'!$B:$AP,31,FALSE),"")</f>
        <v/>
      </c>
      <c r="AM318" s="239" t="str">
        <f>IFERROR(VLOOKUP(AM316,'P1'!$B:$AP,31,FALSE),"")</f>
        <v/>
      </c>
      <c r="AN318" s="589"/>
      <c r="AO318" s="565"/>
      <c r="AP318" s="594"/>
      <c r="AQ318" s="595"/>
      <c r="AR318" s="565"/>
      <c r="AU318" s="242"/>
      <c r="AV318" s="242"/>
      <c r="AX318" s="242"/>
      <c r="AY318" s="242"/>
    </row>
    <row r="319" spans="1:51" s="225" customFormat="1" ht="15" customHeight="1">
      <c r="A319" s="244"/>
      <c r="B319" s="244"/>
      <c r="C319" s="244"/>
      <c r="D319" s="244"/>
      <c r="E319" s="244"/>
      <c r="F319" s="244"/>
      <c r="G319" s="244"/>
      <c r="H319" s="244"/>
      <c r="I319" s="245"/>
      <c r="J319" s="245"/>
      <c r="K319" s="245"/>
      <c r="L319" s="245"/>
      <c r="M319" s="245"/>
      <c r="N319" s="245"/>
      <c r="O319" s="245"/>
      <c r="P319" s="245"/>
      <c r="Q319" s="245"/>
      <c r="R319" s="245"/>
      <c r="S319" s="245"/>
      <c r="T319" s="245"/>
      <c r="U319" s="245"/>
      <c r="V319" s="245"/>
      <c r="W319" s="245"/>
      <c r="X319" s="245"/>
      <c r="Y319" s="245"/>
      <c r="Z319" s="245"/>
      <c r="AA319" s="245"/>
      <c r="AB319" s="245"/>
      <c r="AC319" s="245"/>
      <c r="AD319" s="245"/>
      <c r="AE319" s="245"/>
      <c r="AF319" s="245"/>
      <c r="AG319" s="245"/>
      <c r="AH319" s="245"/>
      <c r="AI319" s="245"/>
      <c r="AJ319" s="245"/>
      <c r="AK319" s="245"/>
      <c r="AL319" s="245"/>
      <c r="AM319" s="245"/>
      <c r="AN319" s="244"/>
      <c r="AO319" s="244"/>
      <c r="AP319" s="244"/>
      <c r="AQ319" s="246"/>
      <c r="AR319" s="217"/>
      <c r="AS319" s="228"/>
      <c r="AT319" s="259"/>
    </row>
    <row r="320" spans="1:51" ht="15" customHeight="1">
      <c r="A320" s="247" t="s">
        <v>375</v>
      </c>
      <c r="B320" s="248"/>
      <c r="C320" s="249"/>
      <c r="D320" s="249"/>
      <c r="E320" s="249"/>
      <c r="F320" s="249"/>
      <c r="G320" s="249"/>
      <c r="H320" s="249"/>
      <c r="I320" s="250"/>
      <c r="J320" s="249"/>
      <c r="K320" s="251"/>
      <c r="L320" s="251"/>
      <c r="M320" s="251"/>
      <c r="N320" s="251"/>
      <c r="O320" s="251"/>
      <c r="P320" s="251"/>
      <c r="Q320" s="251"/>
      <c r="R320" s="251"/>
      <c r="S320" s="251"/>
      <c r="T320" s="251"/>
      <c r="U320" s="251"/>
      <c r="V320" s="251"/>
      <c r="W320" s="251"/>
      <c r="X320" s="251"/>
      <c r="Y320" s="251"/>
      <c r="Z320" s="251"/>
      <c r="AA320" s="251"/>
      <c r="AB320" s="251"/>
      <c r="AC320" s="251"/>
      <c r="AD320" s="251"/>
      <c r="AE320" s="251"/>
      <c r="AF320" s="251"/>
      <c r="AG320" s="251"/>
      <c r="AH320" s="251"/>
      <c r="AI320" s="251"/>
      <c r="AJ320" s="252"/>
      <c r="AK320" s="252"/>
      <c r="AL320" s="252"/>
      <c r="AM320" s="252"/>
      <c r="AN320" s="253"/>
      <c r="AO320" s="253"/>
      <c r="AP320" s="253"/>
      <c r="AQ320" s="208"/>
      <c r="AR320" s="211"/>
    </row>
    <row r="321" spans="1:44" ht="15" customHeight="1">
      <c r="A321" s="247" t="s">
        <v>376</v>
      </c>
      <c r="B321" s="254"/>
      <c r="C321" s="254"/>
      <c r="D321" s="254"/>
      <c r="E321" s="254"/>
      <c r="F321" s="254"/>
      <c r="G321" s="254"/>
      <c r="H321" s="254"/>
      <c r="I321" s="254"/>
      <c r="J321" s="254"/>
      <c r="K321" s="201"/>
      <c r="L321" s="201"/>
      <c r="M321" s="201"/>
      <c r="N321" s="201"/>
      <c r="O321" s="201"/>
      <c r="P321" s="201"/>
      <c r="Q321" s="201"/>
      <c r="R321" s="201"/>
      <c r="S321" s="201"/>
      <c r="T321" s="201"/>
      <c r="U321" s="201"/>
      <c r="V321" s="201"/>
      <c r="W321" s="201"/>
      <c r="X321" s="201"/>
      <c r="Y321" s="201"/>
      <c r="Z321" s="201"/>
      <c r="AA321" s="201"/>
      <c r="AB321" s="201"/>
      <c r="AC321" s="201"/>
      <c r="AD321" s="201"/>
      <c r="AE321" s="201"/>
      <c r="AF321" s="201"/>
      <c r="AG321" s="201"/>
      <c r="AH321" s="201"/>
      <c r="AI321" s="201"/>
      <c r="AJ321" s="201"/>
      <c r="AK321" s="201"/>
      <c r="AL321" s="201"/>
      <c r="AM321" s="201"/>
      <c r="AN321" s="201"/>
      <c r="AO321" s="201"/>
      <c r="AP321" s="201"/>
      <c r="AQ321" s="201"/>
      <c r="AR321" s="205"/>
    </row>
    <row r="322" spans="1:44" ht="15" customHeight="1">
      <c r="A322" s="247" t="s">
        <v>377</v>
      </c>
      <c r="B322" s="254"/>
      <c r="C322" s="254"/>
      <c r="D322" s="254"/>
      <c r="E322" s="254"/>
      <c r="F322" s="254"/>
      <c r="G322" s="254"/>
      <c r="H322" s="254"/>
      <c r="I322" s="254"/>
      <c r="J322" s="254"/>
      <c r="K322" s="201"/>
      <c r="L322" s="201"/>
      <c r="M322" s="201"/>
      <c r="N322" s="201"/>
      <c r="O322" s="201"/>
      <c r="P322" s="201"/>
      <c r="Q322" s="201"/>
      <c r="R322" s="201"/>
      <c r="S322" s="201"/>
      <c r="T322" s="201"/>
      <c r="U322" s="201"/>
      <c r="V322" s="201"/>
      <c r="W322" s="201"/>
      <c r="X322" s="201"/>
      <c r="Y322" s="201"/>
      <c r="Z322" s="201"/>
      <c r="AA322" s="201"/>
      <c r="AB322" s="201"/>
      <c r="AC322" s="201"/>
      <c r="AD322" s="201"/>
      <c r="AE322" s="201"/>
      <c r="AF322" s="201"/>
      <c r="AG322" s="201"/>
      <c r="AH322" s="201"/>
      <c r="AI322" s="201"/>
      <c r="AJ322" s="201"/>
      <c r="AK322" s="201"/>
      <c r="AL322" s="201"/>
      <c r="AM322" s="201"/>
      <c r="AN322" s="201"/>
      <c r="AO322" s="201"/>
      <c r="AP322" s="201"/>
      <c r="AQ322" s="201"/>
      <c r="AR322" s="205"/>
    </row>
    <row r="323" spans="1:44" ht="15" customHeight="1">
      <c r="A323" s="247" t="s">
        <v>378</v>
      </c>
      <c r="B323" s="254"/>
      <c r="C323" s="254"/>
      <c r="D323" s="254"/>
      <c r="E323" s="254"/>
      <c r="F323" s="254"/>
      <c r="G323" s="254"/>
      <c r="H323" s="254"/>
      <c r="I323" s="254"/>
      <c r="J323" s="254"/>
      <c r="K323" s="201"/>
      <c r="L323" s="201"/>
      <c r="M323" s="201"/>
      <c r="N323" s="201"/>
      <c r="O323" s="201"/>
      <c r="P323" s="201"/>
      <c r="Q323" s="201"/>
      <c r="R323" s="201"/>
      <c r="S323" s="201"/>
      <c r="T323" s="201"/>
      <c r="U323" s="201"/>
      <c r="V323" s="201"/>
      <c r="W323" s="201"/>
      <c r="X323" s="201"/>
      <c r="Y323" s="201"/>
      <c r="Z323" s="201"/>
      <c r="AA323" s="201"/>
      <c r="AB323" s="201"/>
      <c r="AC323" s="201"/>
      <c r="AD323" s="201"/>
      <c r="AE323" s="201"/>
      <c r="AF323" s="201"/>
      <c r="AG323" s="201"/>
      <c r="AH323" s="201"/>
      <c r="AI323" s="201"/>
      <c r="AJ323" s="201"/>
      <c r="AK323" s="201"/>
      <c r="AL323" s="201"/>
      <c r="AM323" s="201"/>
      <c r="AN323" s="201"/>
      <c r="AO323" s="201"/>
      <c r="AP323" s="201"/>
      <c r="AQ323" s="201"/>
      <c r="AR323" s="205"/>
    </row>
    <row r="324" spans="1:44" ht="15" customHeight="1">
      <c r="A324" s="247" t="s">
        <v>379</v>
      </c>
      <c r="B324" s="254"/>
      <c r="C324" s="254"/>
      <c r="D324" s="254"/>
      <c r="E324" s="254"/>
      <c r="F324" s="254"/>
      <c r="G324" s="254"/>
      <c r="H324" s="254"/>
      <c r="I324" s="254"/>
      <c r="J324" s="254"/>
      <c r="K324" s="201"/>
      <c r="L324" s="201"/>
      <c r="M324" s="201"/>
      <c r="N324" s="201"/>
      <c r="O324" s="201"/>
      <c r="P324" s="201"/>
      <c r="Q324" s="201"/>
      <c r="R324" s="201"/>
      <c r="S324" s="201"/>
      <c r="T324" s="201"/>
      <c r="U324" s="201"/>
      <c r="V324" s="201"/>
      <c r="W324" s="201"/>
      <c r="X324" s="201"/>
      <c r="Y324" s="201"/>
      <c r="Z324" s="201"/>
      <c r="AA324" s="201"/>
      <c r="AB324" s="201"/>
      <c r="AC324" s="201"/>
      <c r="AD324" s="201"/>
      <c r="AE324" s="201"/>
      <c r="AF324" s="201"/>
      <c r="AG324" s="201"/>
      <c r="AH324" s="201"/>
      <c r="AI324" s="201"/>
      <c r="AJ324" s="201"/>
      <c r="AK324" s="201"/>
      <c r="AL324" s="201"/>
      <c r="AM324" s="201"/>
      <c r="AN324" s="201"/>
      <c r="AO324" s="201"/>
      <c r="AP324" s="201"/>
      <c r="AQ324" s="201"/>
      <c r="AR324" s="205"/>
    </row>
    <row r="325" spans="1:44" ht="15" customHeight="1">
      <c r="A325" s="205" t="s">
        <v>380</v>
      </c>
      <c r="B325" s="255"/>
      <c r="C325" s="205"/>
      <c r="D325" s="205"/>
      <c r="E325" s="205"/>
      <c r="F325" s="205"/>
      <c r="G325" s="205"/>
      <c r="H325" s="205"/>
      <c r="I325" s="205"/>
      <c r="J325" s="205"/>
      <c r="K325" s="211"/>
      <c r="L325" s="211"/>
      <c r="M325" s="211"/>
      <c r="N325" s="211"/>
      <c r="O325" s="211"/>
      <c r="P325" s="211"/>
      <c r="Q325" s="211"/>
      <c r="R325" s="211"/>
      <c r="S325" s="211"/>
      <c r="T325" s="211"/>
      <c r="U325" s="211"/>
      <c r="V325" s="211"/>
      <c r="W325" s="211"/>
      <c r="X325" s="211"/>
      <c r="Y325" s="211"/>
      <c r="Z325" s="211"/>
      <c r="AA325" s="211"/>
      <c r="AB325" s="211"/>
      <c r="AC325" s="211"/>
      <c r="AD325" s="211"/>
      <c r="AE325" s="211"/>
      <c r="AF325" s="211"/>
      <c r="AG325" s="211"/>
      <c r="AH325" s="211"/>
      <c r="AI325" s="211"/>
      <c r="AJ325" s="211"/>
      <c r="AK325" s="211"/>
      <c r="AL325" s="211"/>
      <c r="AM325" s="211"/>
      <c r="AN325" s="211"/>
      <c r="AO325" s="211"/>
      <c r="AP325" s="211"/>
      <c r="AQ325" s="211"/>
      <c r="AR325" s="211"/>
    </row>
    <row r="326" spans="1:44" ht="15" customHeight="1">
      <c r="A326" s="205" t="s">
        <v>381</v>
      </c>
      <c r="B326" s="255"/>
      <c r="C326" s="205"/>
      <c r="D326" s="205"/>
      <c r="E326" s="205"/>
      <c r="F326" s="205"/>
      <c r="G326" s="205"/>
      <c r="H326" s="205"/>
      <c r="I326" s="205"/>
      <c r="J326" s="205"/>
      <c r="K326" s="211"/>
      <c r="L326" s="211"/>
      <c r="M326" s="211"/>
      <c r="N326" s="211"/>
      <c r="O326" s="211"/>
      <c r="P326" s="211"/>
      <c r="Q326" s="211"/>
      <c r="R326" s="211"/>
      <c r="S326" s="211"/>
      <c r="T326" s="211"/>
      <c r="U326" s="211"/>
      <c r="V326" s="211"/>
      <c r="W326" s="211"/>
      <c r="X326" s="211"/>
      <c r="Y326" s="211"/>
      <c r="Z326" s="211"/>
      <c r="AA326" s="211"/>
      <c r="AB326" s="211"/>
      <c r="AC326" s="211"/>
      <c r="AD326" s="211"/>
      <c r="AE326" s="211"/>
      <c r="AF326" s="211"/>
      <c r="AG326" s="211"/>
      <c r="AH326" s="211"/>
      <c r="AI326" s="211"/>
      <c r="AJ326" s="211"/>
      <c r="AK326" s="211"/>
      <c r="AL326" s="211"/>
      <c r="AM326" s="211"/>
      <c r="AN326" s="211"/>
      <c r="AO326" s="211"/>
      <c r="AP326" s="211"/>
      <c r="AQ326" s="211"/>
      <c r="AR326" s="211"/>
    </row>
    <row r="327" spans="1:44" ht="15" customHeight="1">
      <c r="A327" s="205"/>
      <c r="B327" s="455" t="s">
        <v>382</v>
      </c>
      <c r="C327" s="618" t="s">
        <v>383</v>
      </c>
      <c r="D327" s="656"/>
      <c r="E327" s="619"/>
      <c r="F327" s="232"/>
      <c r="G327" s="232"/>
      <c r="H327" s="205"/>
      <c r="I327" s="205"/>
      <c r="J327" s="211"/>
      <c r="K327" s="211"/>
      <c r="L327" s="211"/>
      <c r="M327" s="211"/>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row>
    <row r="328" spans="1:44" ht="15" customHeight="1">
      <c r="A328" s="205"/>
      <c r="B328" s="256" t="s">
        <v>384</v>
      </c>
      <c r="C328" s="618" t="s">
        <v>385</v>
      </c>
      <c r="D328" s="656"/>
      <c r="E328" s="619"/>
      <c r="F328" s="257"/>
      <c r="G328" s="257"/>
      <c r="H328" s="205"/>
      <c r="I328" s="205"/>
      <c r="J328" s="211"/>
      <c r="K328" s="211"/>
      <c r="L328" s="211"/>
      <c r="M328" s="211"/>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row>
    <row r="329" spans="1:44" ht="15" customHeight="1">
      <c r="A329" s="205"/>
      <c r="B329" s="256" t="s">
        <v>386</v>
      </c>
      <c r="C329" s="618" t="s">
        <v>387</v>
      </c>
      <c r="D329" s="656"/>
      <c r="E329" s="619"/>
      <c r="F329" s="257"/>
      <c r="G329" s="257"/>
      <c r="H329" s="205"/>
      <c r="I329" s="205"/>
      <c r="J329" s="211"/>
      <c r="K329" s="211"/>
      <c r="L329" s="211"/>
      <c r="M329" s="211"/>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row>
    <row r="330" spans="1:44" ht="15" customHeight="1">
      <c r="A330" s="205"/>
      <c r="B330" s="256" t="s">
        <v>388</v>
      </c>
      <c r="C330" s="618" t="s">
        <v>389</v>
      </c>
      <c r="D330" s="656"/>
      <c r="E330" s="619"/>
      <c r="F330" s="257"/>
      <c r="G330" s="257"/>
      <c r="H330" s="205"/>
      <c r="I330" s="205"/>
      <c r="J330" s="211"/>
      <c r="K330" s="211"/>
      <c r="L330" s="211"/>
      <c r="M330" s="211"/>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row>
    <row r="331" spans="1:44" ht="15" customHeight="1">
      <c r="A331" s="205"/>
      <c r="B331" s="256" t="s">
        <v>390</v>
      </c>
      <c r="C331" s="618" t="s">
        <v>391</v>
      </c>
      <c r="D331" s="656"/>
      <c r="E331" s="619"/>
      <c r="F331" s="257"/>
      <c r="G331" s="257"/>
      <c r="H331" s="205"/>
      <c r="I331" s="205"/>
      <c r="J331" s="211"/>
      <c r="K331" s="211"/>
      <c r="L331" s="211"/>
      <c r="M331" s="211"/>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row>
    <row r="332" spans="1:44" ht="15" customHeight="1">
      <c r="A332" s="205"/>
      <c r="B332" s="247" t="s">
        <v>392</v>
      </c>
      <c r="C332" s="205"/>
      <c r="D332" s="205"/>
      <c r="E332" s="205"/>
      <c r="F332" s="205"/>
      <c r="G332" s="205"/>
      <c r="H332" s="205"/>
      <c r="I332" s="205"/>
      <c r="J332" s="205"/>
      <c r="K332" s="211"/>
      <c r="L332" s="211"/>
      <c r="M332" s="211"/>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row>
    <row r="333" spans="1:44" ht="15" customHeight="1">
      <c r="A333" s="205"/>
      <c r="B333" s="247" t="s">
        <v>393</v>
      </c>
      <c r="C333" s="205"/>
      <c r="D333" s="205"/>
      <c r="E333" s="205"/>
      <c r="F333" s="205"/>
      <c r="G333" s="205"/>
      <c r="H333" s="205"/>
      <c r="I333" s="205"/>
      <c r="J333" s="205"/>
      <c r="K333" s="211"/>
      <c r="L333" s="211"/>
      <c r="M333" s="211"/>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row>
    <row r="334" spans="1:44" ht="15" customHeight="1">
      <c r="A334" s="205"/>
      <c r="B334" s="247" t="s">
        <v>394</v>
      </c>
      <c r="C334" s="205"/>
      <c r="D334" s="205"/>
      <c r="E334" s="205"/>
      <c r="F334" s="205"/>
      <c r="G334" s="205"/>
      <c r="H334" s="205"/>
      <c r="I334" s="205"/>
      <c r="J334" s="205"/>
      <c r="K334" s="211"/>
      <c r="L334" s="211"/>
      <c r="M334" s="211"/>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row>
    <row r="335" spans="1:44" ht="15" customHeight="1">
      <c r="A335" s="205" t="s">
        <v>395</v>
      </c>
      <c r="B335" s="255"/>
      <c r="C335" s="205"/>
      <c r="D335" s="205"/>
      <c r="E335" s="205"/>
      <c r="F335" s="205"/>
      <c r="G335" s="205"/>
      <c r="H335" s="205"/>
      <c r="I335" s="205"/>
      <c r="J335" s="205"/>
      <c r="K335" s="211"/>
      <c r="L335" s="211"/>
      <c r="M335" s="211"/>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row>
    <row r="336" spans="1:44" ht="15" customHeight="1">
      <c r="A336" s="205" t="s">
        <v>396</v>
      </c>
      <c r="B336" s="255"/>
      <c r="C336" s="205"/>
      <c r="D336" s="205"/>
      <c r="E336" s="205"/>
      <c r="F336" s="205"/>
      <c r="G336" s="205"/>
      <c r="H336" s="205"/>
      <c r="I336" s="205"/>
      <c r="J336" s="205"/>
      <c r="K336" s="211"/>
      <c r="L336" s="211"/>
      <c r="M336" s="211"/>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row>
    <row r="337" spans="1:44" ht="15" customHeight="1">
      <c r="A337" s="205" t="s">
        <v>397</v>
      </c>
      <c r="B337" s="255"/>
      <c r="C337" s="205"/>
      <c r="D337" s="205"/>
      <c r="E337" s="205"/>
      <c r="F337" s="205"/>
      <c r="G337" s="205"/>
      <c r="H337" s="205"/>
      <c r="I337" s="205"/>
      <c r="J337" s="205"/>
      <c r="K337" s="211"/>
      <c r="L337" s="211"/>
      <c r="M337" s="211"/>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row>
    <row r="338" spans="1:44" ht="15" customHeight="1">
      <c r="A338" s="205" t="s">
        <v>398</v>
      </c>
      <c r="B338" s="255"/>
      <c r="C338" s="205"/>
      <c r="D338" s="205"/>
      <c r="E338" s="205"/>
      <c r="F338" s="205"/>
      <c r="G338" s="205"/>
      <c r="H338" s="205"/>
      <c r="I338" s="205"/>
      <c r="J338" s="205"/>
      <c r="K338" s="211"/>
      <c r="L338" s="211"/>
      <c r="M338" s="211"/>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row>
    <row r="339" spans="1:44" ht="15" customHeight="1">
      <c r="A339" s="205" t="s">
        <v>399</v>
      </c>
      <c r="B339" s="255"/>
      <c r="C339" s="205"/>
      <c r="D339" s="205"/>
      <c r="E339" s="205"/>
      <c r="F339" s="205"/>
      <c r="G339" s="205"/>
      <c r="H339" s="205"/>
      <c r="I339" s="205"/>
      <c r="J339" s="205"/>
      <c r="K339" s="211"/>
      <c r="L339" s="211"/>
      <c r="M339" s="211"/>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row>
    <row r="340" spans="1:44" ht="15" customHeight="1">
      <c r="A340" s="205" t="s">
        <v>400</v>
      </c>
      <c r="B340" s="255"/>
      <c r="C340" s="205"/>
      <c r="D340" s="205"/>
      <c r="E340" s="205"/>
      <c r="F340" s="205"/>
      <c r="G340" s="205"/>
      <c r="H340" s="205"/>
      <c r="I340" s="205"/>
      <c r="J340" s="205"/>
      <c r="K340" s="211"/>
      <c r="L340" s="211"/>
      <c r="M340" s="211"/>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row>
    <row r="341" spans="1:44" ht="15" customHeight="1">
      <c r="A341" s="205" t="s">
        <v>401</v>
      </c>
      <c r="B341" s="255"/>
      <c r="C341" s="205"/>
      <c r="D341" s="205"/>
      <c r="E341" s="205"/>
      <c r="F341" s="205"/>
      <c r="G341" s="205"/>
      <c r="H341" s="205"/>
      <c r="I341" s="205"/>
      <c r="J341" s="205"/>
      <c r="K341" s="211"/>
      <c r="L341" s="211"/>
      <c r="M341" s="211"/>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row>
    <row r="342" spans="1:44" ht="15" customHeight="1">
      <c r="A342" s="205" t="s">
        <v>402</v>
      </c>
      <c r="B342" s="255"/>
      <c r="C342" s="205"/>
      <c r="D342" s="205"/>
      <c r="E342" s="205"/>
      <c r="F342" s="205"/>
      <c r="G342" s="205"/>
      <c r="H342" s="205"/>
      <c r="I342" s="205"/>
      <c r="J342" s="205"/>
      <c r="K342" s="211"/>
      <c r="L342" s="211"/>
      <c r="M342" s="211"/>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row>
    <row r="343" spans="1:44" ht="15" customHeight="1">
      <c r="A343" s="205" t="s">
        <v>403</v>
      </c>
      <c r="B343" s="255"/>
      <c r="C343" s="205"/>
      <c r="D343" s="205"/>
      <c r="E343" s="205"/>
      <c r="F343" s="205"/>
      <c r="G343" s="205"/>
      <c r="H343" s="205"/>
      <c r="I343" s="205"/>
      <c r="J343" s="205"/>
      <c r="K343" s="211"/>
      <c r="L343" s="211"/>
      <c r="M343" s="211"/>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row>
    <row r="344" spans="1:44" ht="15" customHeight="1">
      <c r="A344" s="205" t="s">
        <v>404</v>
      </c>
      <c r="B344" s="255"/>
      <c r="C344" s="205"/>
      <c r="D344" s="205"/>
      <c r="E344" s="205"/>
      <c r="F344" s="205"/>
      <c r="G344" s="205"/>
      <c r="H344" s="205"/>
      <c r="I344" s="205"/>
      <c r="J344" s="205"/>
      <c r="K344" s="211"/>
      <c r="L344" s="211"/>
      <c r="M344" s="211"/>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row>
    <row r="345" spans="1:44" ht="15" customHeight="1">
      <c r="A345" s="205" t="s">
        <v>405</v>
      </c>
      <c r="B345" s="255"/>
      <c r="C345" s="205"/>
      <c r="D345" s="205"/>
      <c r="E345" s="205"/>
      <c r="F345" s="205"/>
      <c r="G345" s="205"/>
      <c r="H345" s="205"/>
      <c r="I345" s="205"/>
      <c r="J345" s="205"/>
      <c r="K345" s="211"/>
      <c r="L345" s="211"/>
      <c r="M345" s="211"/>
      <c r="N345" s="211"/>
      <c r="O345" s="211"/>
      <c r="P345" s="211"/>
      <c r="Q345" s="211"/>
      <c r="R345" s="211"/>
      <c r="S345" s="211"/>
      <c r="T345" s="211"/>
      <c r="U345" s="211"/>
      <c r="V345" s="211"/>
      <c r="W345" s="211"/>
      <c r="X345" s="211"/>
      <c r="Y345" s="211"/>
      <c r="Z345" s="211"/>
      <c r="AA345" s="211"/>
      <c r="AB345" s="211"/>
      <c r="AC345" s="211"/>
      <c r="AD345" s="211"/>
      <c r="AE345" s="211"/>
      <c r="AF345" s="211"/>
      <c r="AG345" s="211"/>
      <c r="AH345" s="211"/>
      <c r="AI345" s="211"/>
      <c r="AJ345" s="211"/>
      <c r="AK345" s="211"/>
      <c r="AL345" s="211"/>
      <c r="AM345" s="211"/>
      <c r="AN345" s="211"/>
      <c r="AO345" s="211"/>
      <c r="AP345" s="211"/>
      <c r="AQ345" s="211"/>
      <c r="AR345" s="211"/>
    </row>
    <row r="346" spans="1:44" ht="15" customHeight="1">
      <c r="A346" s="205" t="s">
        <v>406</v>
      </c>
      <c r="B346" s="255"/>
      <c r="C346" s="205"/>
      <c r="D346" s="205"/>
      <c r="E346" s="205"/>
      <c r="F346" s="205"/>
      <c r="G346" s="205"/>
      <c r="H346" s="205"/>
      <c r="I346" s="205"/>
      <c r="J346" s="205"/>
      <c r="K346" s="211"/>
      <c r="L346" s="211"/>
      <c r="M346" s="211"/>
      <c r="N346" s="211"/>
      <c r="O346" s="211"/>
      <c r="P346" s="211"/>
      <c r="Q346" s="211"/>
      <c r="R346" s="211"/>
      <c r="S346" s="211"/>
      <c r="T346" s="211"/>
      <c r="U346" s="211"/>
      <c r="V346" s="211"/>
      <c r="W346" s="211"/>
      <c r="X346" s="211"/>
      <c r="Y346" s="211"/>
      <c r="Z346" s="211"/>
      <c r="AA346" s="211"/>
      <c r="AB346" s="211"/>
      <c r="AC346" s="211"/>
      <c r="AD346" s="211"/>
      <c r="AE346" s="211"/>
      <c r="AF346" s="211"/>
      <c r="AG346" s="211"/>
      <c r="AH346" s="211"/>
      <c r="AI346" s="211"/>
      <c r="AJ346" s="211"/>
      <c r="AK346" s="211"/>
      <c r="AL346" s="211"/>
      <c r="AM346" s="211"/>
      <c r="AN346" s="211"/>
      <c r="AO346" s="211"/>
      <c r="AP346" s="211"/>
      <c r="AQ346" s="211"/>
      <c r="AR346" s="211"/>
    </row>
    <row r="347" spans="1:44" ht="15" customHeight="1">
      <c r="A347" s="205" t="s">
        <v>407</v>
      </c>
      <c r="B347" s="255"/>
      <c r="C347" s="205"/>
      <c r="D347" s="205"/>
      <c r="E347" s="205"/>
      <c r="F347" s="205"/>
      <c r="G347" s="205"/>
      <c r="H347" s="205"/>
      <c r="I347" s="205"/>
      <c r="J347" s="205"/>
      <c r="K347" s="211"/>
      <c r="L347" s="211"/>
      <c r="M347" s="211"/>
      <c r="N347" s="211"/>
      <c r="O347" s="211"/>
      <c r="P347" s="211"/>
      <c r="Q347" s="211"/>
      <c r="R347" s="211"/>
      <c r="S347" s="211"/>
      <c r="T347" s="211"/>
      <c r="U347" s="211"/>
      <c r="V347" s="211"/>
      <c r="W347" s="211"/>
      <c r="X347" s="211"/>
      <c r="Y347" s="211"/>
      <c r="Z347" s="211"/>
      <c r="AA347" s="211"/>
      <c r="AB347" s="211"/>
      <c r="AC347" s="211"/>
      <c r="AD347" s="211"/>
      <c r="AE347" s="211"/>
      <c r="AF347" s="211"/>
      <c r="AG347" s="211"/>
      <c r="AH347" s="211"/>
      <c r="AI347" s="211"/>
      <c r="AJ347" s="211"/>
      <c r="AK347" s="211"/>
      <c r="AL347" s="211"/>
      <c r="AM347" s="211"/>
      <c r="AN347" s="211"/>
      <c r="AO347" s="211"/>
      <c r="AP347" s="211"/>
      <c r="AQ347" s="211"/>
      <c r="AR347" s="211"/>
    </row>
    <row r="348" spans="1:44" ht="21" customHeight="1">
      <c r="A348" s="211"/>
      <c r="B348" s="199"/>
      <c r="C348" s="211"/>
      <c r="D348" s="211"/>
      <c r="E348" s="211"/>
      <c r="F348" s="211"/>
      <c r="G348" s="211"/>
      <c r="H348" s="211"/>
      <c r="I348" s="211"/>
      <c r="J348" s="211"/>
      <c r="K348" s="211"/>
      <c r="L348" s="211"/>
      <c r="M348" s="211"/>
      <c r="N348" s="211"/>
      <c r="O348" s="211"/>
      <c r="P348" s="211"/>
      <c r="Q348" s="211"/>
      <c r="R348" s="211"/>
      <c r="S348" s="211"/>
      <c r="T348" s="211"/>
      <c r="U348" s="211"/>
      <c r="V348" s="211"/>
      <c r="W348" s="211"/>
      <c r="X348" s="211"/>
      <c r="Y348" s="211"/>
      <c r="Z348" s="211"/>
      <c r="AA348" s="211"/>
      <c r="AB348" s="211"/>
      <c r="AC348" s="211"/>
      <c r="AD348" s="211"/>
      <c r="AE348" s="211"/>
      <c r="AF348" s="211"/>
      <c r="AG348" s="211"/>
      <c r="AH348" s="211"/>
      <c r="AI348" s="211"/>
      <c r="AJ348" s="211"/>
      <c r="AK348" s="211"/>
      <c r="AL348" s="211"/>
      <c r="AM348" s="211"/>
      <c r="AN348" s="211"/>
      <c r="AO348" s="211"/>
      <c r="AP348" s="211"/>
      <c r="AQ348" s="211"/>
      <c r="AR348" s="211"/>
    </row>
  </sheetData>
  <sheetProtection sheet="1" objects="1" scenarios="1" formatRows="0" insertRows="0" deleteRows="0" selectLockedCells="1"/>
  <mergeCells count="1081">
    <mergeCell ref="AR79:AR81"/>
    <mergeCell ref="AO76:AO78"/>
    <mergeCell ref="AP76:AQ78"/>
    <mergeCell ref="AR76:AR78"/>
    <mergeCell ref="A79:A81"/>
    <mergeCell ref="B79:B81"/>
    <mergeCell ref="C79:C81"/>
    <mergeCell ref="D79:D81"/>
    <mergeCell ref="E79:E81"/>
    <mergeCell ref="C327:E327"/>
    <mergeCell ref="C328:E328"/>
    <mergeCell ref="C329:E329"/>
    <mergeCell ref="C330:E330"/>
    <mergeCell ref="C331:E331"/>
    <mergeCell ref="F79:G81"/>
    <mergeCell ref="AN79:AN81"/>
    <mergeCell ref="AO79:AO81"/>
    <mergeCell ref="AP79:AQ81"/>
    <mergeCell ref="F70:G72"/>
    <mergeCell ref="AN70:AN72"/>
    <mergeCell ref="AO70:AO72"/>
    <mergeCell ref="AP70:AQ72"/>
    <mergeCell ref="AR70:AR72"/>
    <mergeCell ref="AO67:AO69"/>
    <mergeCell ref="AP67:AQ69"/>
    <mergeCell ref="AR67:AR69"/>
    <mergeCell ref="A70:A72"/>
    <mergeCell ref="B70:B72"/>
    <mergeCell ref="C70:C72"/>
    <mergeCell ref="D70:D72"/>
    <mergeCell ref="E70:E72"/>
    <mergeCell ref="AR73:AR75"/>
    <mergeCell ref="A76:A78"/>
    <mergeCell ref="B76:B78"/>
    <mergeCell ref="C76:C78"/>
    <mergeCell ref="D76:D78"/>
    <mergeCell ref="E76:E78"/>
    <mergeCell ref="F76:G78"/>
    <mergeCell ref="AN76:AN78"/>
    <mergeCell ref="A73:A75"/>
    <mergeCell ref="B73:B75"/>
    <mergeCell ref="C73:C75"/>
    <mergeCell ref="D73:D75"/>
    <mergeCell ref="E73:E75"/>
    <mergeCell ref="F73:G75"/>
    <mergeCell ref="AN73:AN75"/>
    <mergeCell ref="AO73:AO75"/>
    <mergeCell ref="AP73:AQ75"/>
    <mergeCell ref="F61:G63"/>
    <mergeCell ref="AN61:AN63"/>
    <mergeCell ref="AO61:AO63"/>
    <mergeCell ref="AP61:AQ63"/>
    <mergeCell ref="AR61:AR63"/>
    <mergeCell ref="AO58:AO60"/>
    <mergeCell ref="AP58:AQ60"/>
    <mergeCell ref="AR58:AR60"/>
    <mergeCell ref="A61:A63"/>
    <mergeCell ref="B61:B63"/>
    <mergeCell ref="C61:C63"/>
    <mergeCell ref="D61:D63"/>
    <mergeCell ref="E61:E63"/>
    <mergeCell ref="AR64:AR66"/>
    <mergeCell ref="A67:A69"/>
    <mergeCell ref="B67:B69"/>
    <mergeCell ref="C67:C69"/>
    <mergeCell ref="D67:D69"/>
    <mergeCell ref="E67:E69"/>
    <mergeCell ref="F67:G69"/>
    <mergeCell ref="AN67:AN69"/>
    <mergeCell ref="A64:A66"/>
    <mergeCell ref="B64:B66"/>
    <mergeCell ref="C64:C66"/>
    <mergeCell ref="D64:D66"/>
    <mergeCell ref="E64:E66"/>
    <mergeCell ref="F64:G66"/>
    <mergeCell ref="AN64:AN66"/>
    <mergeCell ref="AO64:AO66"/>
    <mergeCell ref="AP64:AQ66"/>
    <mergeCell ref="F52:G54"/>
    <mergeCell ref="AN52:AN54"/>
    <mergeCell ref="AO52:AO54"/>
    <mergeCell ref="AP52:AQ54"/>
    <mergeCell ref="AR52:AR54"/>
    <mergeCell ref="AO49:AO51"/>
    <mergeCell ref="AP49:AQ51"/>
    <mergeCell ref="AR49:AR51"/>
    <mergeCell ref="A52:A54"/>
    <mergeCell ref="B52:B54"/>
    <mergeCell ref="C52:C54"/>
    <mergeCell ref="D52:D54"/>
    <mergeCell ref="E52:E54"/>
    <mergeCell ref="AR55:AR57"/>
    <mergeCell ref="A58:A60"/>
    <mergeCell ref="B58:B60"/>
    <mergeCell ref="C58:C60"/>
    <mergeCell ref="D58:D60"/>
    <mergeCell ref="E58:E60"/>
    <mergeCell ref="F58:G60"/>
    <mergeCell ref="AN58:AN60"/>
    <mergeCell ref="A55:A57"/>
    <mergeCell ref="B55:B57"/>
    <mergeCell ref="C55:C57"/>
    <mergeCell ref="D55:D57"/>
    <mergeCell ref="E55:E57"/>
    <mergeCell ref="F55:G57"/>
    <mergeCell ref="AN55:AN57"/>
    <mergeCell ref="AO55:AO57"/>
    <mergeCell ref="AP55:AQ57"/>
    <mergeCell ref="F43:G45"/>
    <mergeCell ref="AN43:AN45"/>
    <mergeCell ref="AO43:AO45"/>
    <mergeCell ref="AP43:AQ45"/>
    <mergeCell ref="AR43:AR45"/>
    <mergeCell ref="AO40:AO42"/>
    <mergeCell ref="AP40:AQ42"/>
    <mergeCell ref="AR40:AR42"/>
    <mergeCell ref="A43:A45"/>
    <mergeCell ref="B43:B45"/>
    <mergeCell ref="C43:C45"/>
    <mergeCell ref="D43:D45"/>
    <mergeCell ref="E43:E45"/>
    <mergeCell ref="AR46:AR48"/>
    <mergeCell ref="A49:A51"/>
    <mergeCell ref="B49:B51"/>
    <mergeCell ref="C49:C51"/>
    <mergeCell ref="D49:D51"/>
    <mergeCell ref="E49:E51"/>
    <mergeCell ref="F49:G51"/>
    <mergeCell ref="AN49:AN51"/>
    <mergeCell ref="A46:A48"/>
    <mergeCell ref="B46:B48"/>
    <mergeCell ref="C46:C48"/>
    <mergeCell ref="D46:D48"/>
    <mergeCell ref="E46:E48"/>
    <mergeCell ref="F46:G48"/>
    <mergeCell ref="AN46:AN48"/>
    <mergeCell ref="AO46:AO48"/>
    <mergeCell ref="AP46:AQ48"/>
    <mergeCell ref="F34:G36"/>
    <mergeCell ref="AN34:AN36"/>
    <mergeCell ref="AO34:AO36"/>
    <mergeCell ref="AP34:AQ36"/>
    <mergeCell ref="AR34:AR36"/>
    <mergeCell ref="AO31:AO33"/>
    <mergeCell ref="AP31:AQ33"/>
    <mergeCell ref="AR31:AR33"/>
    <mergeCell ref="A34:A36"/>
    <mergeCell ref="B34:B36"/>
    <mergeCell ref="C34:C36"/>
    <mergeCell ref="D34:D36"/>
    <mergeCell ref="E34:E36"/>
    <mergeCell ref="AR37:AR39"/>
    <mergeCell ref="A40:A42"/>
    <mergeCell ref="B40:B42"/>
    <mergeCell ref="C40:C42"/>
    <mergeCell ref="D40:D42"/>
    <mergeCell ref="E40:E42"/>
    <mergeCell ref="F40:G42"/>
    <mergeCell ref="AN40:AN42"/>
    <mergeCell ref="A37:A39"/>
    <mergeCell ref="B37:B39"/>
    <mergeCell ref="C37:C39"/>
    <mergeCell ref="D37:D39"/>
    <mergeCell ref="E37:E39"/>
    <mergeCell ref="F37:G39"/>
    <mergeCell ref="AN37:AN39"/>
    <mergeCell ref="AO37:AO39"/>
    <mergeCell ref="AP37:AQ39"/>
    <mergeCell ref="AR28:AR30"/>
    <mergeCell ref="A31:A33"/>
    <mergeCell ref="B31:B33"/>
    <mergeCell ref="C31:C33"/>
    <mergeCell ref="D31:D33"/>
    <mergeCell ref="E31:E33"/>
    <mergeCell ref="F31:G33"/>
    <mergeCell ref="AN31:AN33"/>
    <mergeCell ref="A28:A30"/>
    <mergeCell ref="B28:B30"/>
    <mergeCell ref="C28:C30"/>
    <mergeCell ref="D28:D30"/>
    <mergeCell ref="E28:E30"/>
    <mergeCell ref="F28:G30"/>
    <mergeCell ref="AN28:AN30"/>
    <mergeCell ref="AO28:AO30"/>
    <mergeCell ref="AP28:AQ30"/>
    <mergeCell ref="AU21:AV21"/>
    <mergeCell ref="AX21:AY21"/>
    <mergeCell ref="A22:A24"/>
    <mergeCell ref="B22:B24"/>
    <mergeCell ref="C22:C24"/>
    <mergeCell ref="D22:D24"/>
    <mergeCell ref="E22:E24"/>
    <mergeCell ref="F22:G24"/>
    <mergeCell ref="AN22:AN24"/>
    <mergeCell ref="F25:G27"/>
    <mergeCell ref="AN25:AN27"/>
    <mergeCell ref="AO25:AO27"/>
    <mergeCell ref="AP25:AQ27"/>
    <mergeCell ref="AR25:AR27"/>
    <mergeCell ref="AO22:AO24"/>
    <mergeCell ref="AP22:AQ24"/>
    <mergeCell ref="AR22:AR24"/>
    <mergeCell ref="A25:A27"/>
    <mergeCell ref="B25:B27"/>
    <mergeCell ref="C25:C27"/>
    <mergeCell ref="D25:D27"/>
    <mergeCell ref="E25:E27"/>
    <mergeCell ref="AP15:AQ15"/>
    <mergeCell ref="AR15:AS15"/>
    <mergeCell ref="B16:H17"/>
    <mergeCell ref="A18:A21"/>
    <mergeCell ref="B18:B21"/>
    <mergeCell ref="C18:D21"/>
    <mergeCell ref="E18:E21"/>
    <mergeCell ref="F18:H21"/>
    <mergeCell ref="I18:AM18"/>
    <mergeCell ref="AN18:AN21"/>
    <mergeCell ref="AO18:AO21"/>
    <mergeCell ref="AP18:AQ21"/>
    <mergeCell ref="AR18:AR21"/>
    <mergeCell ref="I19:O19"/>
    <mergeCell ref="P19:V19"/>
    <mergeCell ref="W19:AC19"/>
    <mergeCell ref="AD19:AJ19"/>
    <mergeCell ref="AK19:AM19"/>
    <mergeCell ref="C15:D15"/>
    <mergeCell ref="E15:F15"/>
    <mergeCell ref="G15:I15"/>
    <mergeCell ref="J15:O15"/>
    <mergeCell ref="P15:U15"/>
    <mergeCell ref="V15:AA15"/>
    <mergeCell ref="AB15:AG15"/>
    <mergeCell ref="AH15:AM15"/>
    <mergeCell ref="AN15:AO15"/>
    <mergeCell ref="AK13:AM13"/>
    <mergeCell ref="C14:D14"/>
    <mergeCell ref="H14:I14"/>
    <mergeCell ref="J14:L14"/>
    <mergeCell ref="M14:O14"/>
    <mergeCell ref="P14:R14"/>
    <mergeCell ref="S14:U14"/>
    <mergeCell ref="V14:X14"/>
    <mergeCell ref="Y14:AA14"/>
    <mergeCell ref="AB14:AD14"/>
    <mergeCell ref="S13:U13"/>
    <mergeCell ref="V13:X13"/>
    <mergeCell ref="Y13:AA13"/>
    <mergeCell ref="AB13:AD13"/>
    <mergeCell ref="AE13:AG13"/>
    <mergeCell ref="AH13:AJ13"/>
    <mergeCell ref="AE14:AG14"/>
    <mergeCell ref="AH14:AJ14"/>
    <mergeCell ref="AK14:AM14"/>
    <mergeCell ref="C13:D13"/>
    <mergeCell ref="H13:I13"/>
    <mergeCell ref="J13:L13"/>
    <mergeCell ref="M13:O13"/>
    <mergeCell ref="P13:R13"/>
    <mergeCell ref="H12:I12"/>
    <mergeCell ref="J12:L12"/>
    <mergeCell ref="M12:O12"/>
    <mergeCell ref="P12:R12"/>
    <mergeCell ref="AR11:AS11"/>
    <mergeCell ref="AN4:AQ4"/>
    <mergeCell ref="AN5:AQ5"/>
    <mergeCell ref="AK7:AM7"/>
    <mergeCell ref="AK9:AM9"/>
    <mergeCell ref="Y12:AA12"/>
    <mergeCell ref="AB12:AD12"/>
    <mergeCell ref="AE12:AG12"/>
    <mergeCell ref="AH12:AJ12"/>
    <mergeCell ref="AK12:AM12"/>
    <mergeCell ref="B11:B12"/>
    <mergeCell ref="C11:D12"/>
    <mergeCell ref="E11:F11"/>
    <mergeCell ref="G11:I11"/>
    <mergeCell ref="J11:O11"/>
    <mergeCell ref="P11:U11"/>
    <mergeCell ref="AN2:AQ2"/>
    <mergeCell ref="P3:S3"/>
    <mergeCell ref="T3:U3"/>
    <mergeCell ref="V3:W3"/>
    <mergeCell ref="X3:Y3"/>
    <mergeCell ref="AN3:AQ3"/>
    <mergeCell ref="V11:AA11"/>
    <mergeCell ref="AB11:AG11"/>
    <mergeCell ref="AH11:AM11"/>
    <mergeCell ref="AN11:AO11"/>
    <mergeCell ref="AP11:AQ11"/>
    <mergeCell ref="S12:U12"/>
    <mergeCell ref="V12:X12"/>
    <mergeCell ref="AR82:AR84"/>
    <mergeCell ref="A85:A87"/>
    <mergeCell ref="B85:B87"/>
    <mergeCell ref="C85:C87"/>
    <mergeCell ref="D85:D87"/>
    <mergeCell ref="E85:E87"/>
    <mergeCell ref="F85:G87"/>
    <mergeCell ref="AN85:AN87"/>
    <mergeCell ref="AO85:AO87"/>
    <mergeCell ref="AP85:AQ87"/>
    <mergeCell ref="AR85:AR87"/>
    <mergeCell ref="A82:A84"/>
    <mergeCell ref="B82:B84"/>
    <mergeCell ref="C82:C84"/>
    <mergeCell ref="D82:D84"/>
    <mergeCell ref="E82:E84"/>
    <mergeCell ref="F82:G84"/>
    <mergeCell ref="AN82:AN84"/>
    <mergeCell ref="AO82:AO84"/>
    <mergeCell ref="AP82:AQ84"/>
    <mergeCell ref="AR88:AR90"/>
    <mergeCell ref="A91:A93"/>
    <mergeCell ref="B91:B93"/>
    <mergeCell ref="C91:C93"/>
    <mergeCell ref="D91:D93"/>
    <mergeCell ref="E91:E93"/>
    <mergeCell ref="F91:G93"/>
    <mergeCell ref="AN91:AN93"/>
    <mergeCell ref="AO91:AO93"/>
    <mergeCell ref="AP91:AQ93"/>
    <mergeCell ref="AR91:AR93"/>
    <mergeCell ref="A88:A90"/>
    <mergeCell ref="B88:B90"/>
    <mergeCell ref="C88:C90"/>
    <mergeCell ref="D88:D90"/>
    <mergeCell ref="E88:E90"/>
    <mergeCell ref="F88:G90"/>
    <mergeCell ref="AN88:AN90"/>
    <mergeCell ref="AO88:AO90"/>
    <mergeCell ref="AP88:AQ90"/>
    <mergeCell ref="AR94:AR96"/>
    <mergeCell ref="A97:A99"/>
    <mergeCell ref="B97:B99"/>
    <mergeCell ref="C97:C99"/>
    <mergeCell ref="D97:D99"/>
    <mergeCell ref="E97:E99"/>
    <mergeCell ref="F97:G99"/>
    <mergeCell ref="AN97:AN99"/>
    <mergeCell ref="AO97:AO99"/>
    <mergeCell ref="AP97:AQ99"/>
    <mergeCell ref="AR97:AR99"/>
    <mergeCell ref="A94:A96"/>
    <mergeCell ref="B94:B96"/>
    <mergeCell ref="C94:C96"/>
    <mergeCell ref="D94:D96"/>
    <mergeCell ref="E94:E96"/>
    <mergeCell ref="F94:G96"/>
    <mergeCell ref="AN94:AN96"/>
    <mergeCell ref="AO94:AO96"/>
    <mergeCell ref="AP94:AQ96"/>
    <mergeCell ref="AR100:AR102"/>
    <mergeCell ref="A103:A105"/>
    <mergeCell ref="B103:B105"/>
    <mergeCell ref="C103:C105"/>
    <mergeCell ref="D103:D105"/>
    <mergeCell ref="E103:E105"/>
    <mergeCell ref="F103:G105"/>
    <mergeCell ref="AN103:AN105"/>
    <mergeCell ref="AO103:AO105"/>
    <mergeCell ref="AP103:AQ105"/>
    <mergeCell ref="AR103:AR105"/>
    <mergeCell ref="A100:A102"/>
    <mergeCell ref="B100:B102"/>
    <mergeCell ref="C100:C102"/>
    <mergeCell ref="D100:D102"/>
    <mergeCell ref="E100:E102"/>
    <mergeCell ref="F100:G102"/>
    <mergeCell ref="AN100:AN102"/>
    <mergeCell ref="AO100:AO102"/>
    <mergeCell ref="AP100:AQ102"/>
    <mergeCell ref="AR106:AR108"/>
    <mergeCell ref="A109:A111"/>
    <mergeCell ref="B109:B111"/>
    <mergeCell ref="C109:C111"/>
    <mergeCell ref="D109:D111"/>
    <mergeCell ref="E109:E111"/>
    <mergeCell ref="F109:G111"/>
    <mergeCell ref="AN109:AN111"/>
    <mergeCell ref="AO109:AO111"/>
    <mergeCell ref="AP109:AQ111"/>
    <mergeCell ref="AR109:AR111"/>
    <mergeCell ref="A106:A108"/>
    <mergeCell ref="B106:B108"/>
    <mergeCell ref="C106:C108"/>
    <mergeCell ref="D106:D108"/>
    <mergeCell ref="E106:E108"/>
    <mergeCell ref="F106:G108"/>
    <mergeCell ref="AN106:AN108"/>
    <mergeCell ref="AO106:AO108"/>
    <mergeCell ref="AP106:AQ108"/>
    <mergeCell ref="AR112:AR114"/>
    <mergeCell ref="A115:A117"/>
    <mergeCell ref="B115:B117"/>
    <mergeCell ref="C115:C117"/>
    <mergeCell ref="D115:D117"/>
    <mergeCell ref="E115:E117"/>
    <mergeCell ref="F115:G117"/>
    <mergeCell ref="AN115:AN117"/>
    <mergeCell ref="AO115:AO117"/>
    <mergeCell ref="AP115:AQ117"/>
    <mergeCell ref="AR115:AR117"/>
    <mergeCell ref="A112:A114"/>
    <mergeCell ref="B112:B114"/>
    <mergeCell ref="C112:C114"/>
    <mergeCell ref="D112:D114"/>
    <mergeCell ref="E112:E114"/>
    <mergeCell ref="F112:G114"/>
    <mergeCell ref="AN112:AN114"/>
    <mergeCell ref="AO112:AO114"/>
    <mergeCell ref="AP112:AQ114"/>
    <mergeCell ref="AR118:AR120"/>
    <mergeCell ref="A121:A123"/>
    <mergeCell ref="B121:B123"/>
    <mergeCell ref="C121:C123"/>
    <mergeCell ref="D121:D123"/>
    <mergeCell ref="E121:E123"/>
    <mergeCell ref="F121:G123"/>
    <mergeCell ref="AN121:AN123"/>
    <mergeCell ref="AO121:AO123"/>
    <mergeCell ref="AP121:AQ123"/>
    <mergeCell ref="AR121:AR123"/>
    <mergeCell ref="A118:A120"/>
    <mergeCell ref="B118:B120"/>
    <mergeCell ref="C118:C120"/>
    <mergeCell ref="D118:D120"/>
    <mergeCell ref="E118:E120"/>
    <mergeCell ref="F118:G120"/>
    <mergeCell ref="AN118:AN120"/>
    <mergeCell ref="AO118:AO120"/>
    <mergeCell ref="AP118:AQ120"/>
    <mergeCell ref="AR124:AR126"/>
    <mergeCell ref="A127:A129"/>
    <mergeCell ref="B127:B129"/>
    <mergeCell ref="C127:C129"/>
    <mergeCell ref="D127:D129"/>
    <mergeCell ref="E127:E129"/>
    <mergeCell ref="F127:G129"/>
    <mergeCell ref="AN127:AN129"/>
    <mergeCell ref="AO127:AO129"/>
    <mergeCell ref="AP127:AQ129"/>
    <mergeCell ref="AR127:AR129"/>
    <mergeCell ref="A124:A126"/>
    <mergeCell ref="B124:B126"/>
    <mergeCell ref="C124:C126"/>
    <mergeCell ref="D124:D126"/>
    <mergeCell ref="E124:E126"/>
    <mergeCell ref="F124:G126"/>
    <mergeCell ref="AN124:AN126"/>
    <mergeCell ref="AO124:AO126"/>
    <mergeCell ref="AP124:AQ126"/>
    <mergeCell ref="AR130:AR132"/>
    <mergeCell ref="A133:A135"/>
    <mergeCell ref="B133:B135"/>
    <mergeCell ref="C133:C135"/>
    <mergeCell ref="D133:D135"/>
    <mergeCell ref="E133:E135"/>
    <mergeCell ref="F133:G135"/>
    <mergeCell ref="AN133:AN135"/>
    <mergeCell ref="AO133:AO135"/>
    <mergeCell ref="AP133:AQ135"/>
    <mergeCell ref="AR133:AR135"/>
    <mergeCell ref="A130:A132"/>
    <mergeCell ref="B130:B132"/>
    <mergeCell ref="C130:C132"/>
    <mergeCell ref="D130:D132"/>
    <mergeCell ref="E130:E132"/>
    <mergeCell ref="F130:G132"/>
    <mergeCell ref="AN130:AN132"/>
    <mergeCell ref="AO130:AO132"/>
    <mergeCell ref="AP130:AQ132"/>
    <mergeCell ref="AR136:AR138"/>
    <mergeCell ref="A139:A141"/>
    <mergeCell ref="B139:B141"/>
    <mergeCell ref="C139:C141"/>
    <mergeCell ref="D139:D141"/>
    <mergeCell ref="E139:E141"/>
    <mergeCell ref="F139:G141"/>
    <mergeCell ref="AN139:AN141"/>
    <mergeCell ref="AO139:AO141"/>
    <mergeCell ref="AP139:AQ141"/>
    <mergeCell ref="AR139:AR141"/>
    <mergeCell ref="A136:A138"/>
    <mergeCell ref="B136:B138"/>
    <mergeCell ref="C136:C138"/>
    <mergeCell ref="D136:D138"/>
    <mergeCell ref="E136:E138"/>
    <mergeCell ref="F136:G138"/>
    <mergeCell ref="AN136:AN138"/>
    <mergeCell ref="AO136:AO138"/>
    <mergeCell ref="AP136:AQ138"/>
    <mergeCell ref="AR142:AR144"/>
    <mergeCell ref="A145:A147"/>
    <mergeCell ref="B145:B147"/>
    <mergeCell ref="C145:C147"/>
    <mergeCell ref="D145:D147"/>
    <mergeCell ref="E145:E147"/>
    <mergeCell ref="F145:G147"/>
    <mergeCell ref="AN145:AN147"/>
    <mergeCell ref="AO145:AO147"/>
    <mergeCell ref="AP145:AQ147"/>
    <mergeCell ref="AR145:AR147"/>
    <mergeCell ref="A142:A144"/>
    <mergeCell ref="B142:B144"/>
    <mergeCell ref="C142:C144"/>
    <mergeCell ref="D142:D144"/>
    <mergeCell ref="E142:E144"/>
    <mergeCell ref="F142:G144"/>
    <mergeCell ref="AN142:AN144"/>
    <mergeCell ref="AO142:AO144"/>
    <mergeCell ref="AP142:AQ144"/>
    <mergeCell ref="AR148:AR150"/>
    <mergeCell ref="A151:A153"/>
    <mergeCell ref="B151:B153"/>
    <mergeCell ref="C151:C153"/>
    <mergeCell ref="D151:D153"/>
    <mergeCell ref="E151:E153"/>
    <mergeCell ref="F151:G153"/>
    <mergeCell ref="AN151:AN153"/>
    <mergeCell ref="AO151:AO153"/>
    <mergeCell ref="AP151:AQ153"/>
    <mergeCell ref="AR151:AR153"/>
    <mergeCell ref="A148:A150"/>
    <mergeCell ref="B148:B150"/>
    <mergeCell ref="C148:C150"/>
    <mergeCell ref="D148:D150"/>
    <mergeCell ref="E148:E150"/>
    <mergeCell ref="F148:G150"/>
    <mergeCell ref="AN148:AN150"/>
    <mergeCell ref="AO148:AO150"/>
    <mergeCell ref="AP148:AQ150"/>
    <mergeCell ref="AR154:AR156"/>
    <mergeCell ref="A157:A159"/>
    <mergeCell ref="B157:B159"/>
    <mergeCell ref="C157:C159"/>
    <mergeCell ref="D157:D159"/>
    <mergeCell ref="E157:E159"/>
    <mergeCell ref="F157:G159"/>
    <mergeCell ref="AN157:AN159"/>
    <mergeCell ref="AO157:AO159"/>
    <mergeCell ref="AP157:AQ159"/>
    <mergeCell ref="AR157:AR159"/>
    <mergeCell ref="A154:A156"/>
    <mergeCell ref="B154:B156"/>
    <mergeCell ref="C154:C156"/>
    <mergeCell ref="D154:D156"/>
    <mergeCell ref="E154:E156"/>
    <mergeCell ref="F154:G156"/>
    <mergeCell ref="AN154:AN156"/>
    <mergeCell ref="AO154:AO156"/>
    <mergeCell ref="AP154:AQ156"/>
    <mergeCell ref="AR160:AR162"/>
    <mergeCell ref="A163:A165"/>
    <mergeCell ref="B163:B165"/>
    <mergeCell ref="C163:C165"/>
    <mergeCell ref="D163:D165"/>
    <mergeCell ref="E163:E165"/>
    <mergeCell ref="F163:G165"/>
    <mergeCell ref="AN163:AN165"/>
    <mergeCell ref="AO163:AO165"/>
    <mergeCell ref="AP163:AQ165"/>
    <mergeCell ref="AR163:AR165"/>
    <mergeCell ref="A160:A162"/>
    <mergeCell ref="B160:B162"/>
    <mergeCell ref="C160:C162"/>
    <mergeCell ref="D160:D162"/>
    <mergeCell ref="E160:E162"/>
    <mergeCell ref="F160:G162"/>
    <mergeCell ref="AN160:AN162"/>
    <mergeCell ref="AO160:AO162"/>
    <mergeCell ref="AP160:AQ162"/>
    <mergeCell ref="AR166:AR168"/>
    <mergeCell ref="A169:A171"/>
    <mergeCell ref="B169:B171"/>
    <mergeCell ref="C169:C171"/>
    <mergeCell ref="D169:D171"/>
    <mergeCell ref="E169:E171"/>
    <mergeCell ref="F169:G171"/>
    <mergeCell ref="AN169:AN171"/>
    <mergeCell ref="AO169:AO171"/>
    <mergeCell ref="AP169:AQ171"/>
    <mergeCell ref="AR169:AR171"/>
    <mergeCell ref="A166:A168"/>
    <mergeCell ref="B166:B168"/>
    <mergeCell ref="C166:C168"/>
    <mergeCell ref="D166:D168"/>
    <mergeCell ref="E166:E168"/>
    <mergeCell ref="F166:G168"/>
    <mergeCell ref="AN166:AN168"/>
    <mergeCell ref="AO166:AO168"/>
    <mergeCell ref="AP166:AQ168"/>
    <mergeCell ref="AR172:AR174"/>
    <mergeCell ref="A175:A177"/>
    <mergeCell ref="B175:B177"/>
    <mergeCell ref="C175:C177"/>
    <mergeCell ref="D175:D177"/>
    <mergeCell ref="E175:E177"/>
    <mergeCell ref="F175:G177"/>
    <mergeCell ref="AN175:AN177"/>
    <mergeCell ref="AO175:AO177"/>
    <mergeCell ref="AP175:AQ177"/>
    <mergeCell ref="AR175:AR177"/>
    <mergeCell ref="A172:A174"/>
    <mergeCell ref="B172:B174"/>
    <mergeCell ref="C172:C174"/>
    <mergeCell ref="D172:D174"/>
    <mergeCell ref="E172:E174"/>
    <mergeCell ref="F172:G174"/>
    <mergeCell ref="AN172:AN174"/>
    <mergeCell ref="AO172:AO174"/>
    <mergeCell ref="AP172:AQ174"/>
    <mergeCell ref="AR178:AR180"/>
    <mergeCell ref="A181:A183"/>
    <mergeCell ref="B181:B183"/>
    <mergeCell ref="C181:C183"/>
    <mergeCell ref="D181:D183"/>
    <mergeCell ref="E181:E183"/>
    <mergeCell ref="F181:G183"/>
    <mergeCell ref="AN181:AN183"/>
    <mergeCell ref="AO181:AO183"/>
    <mergeCell ref="AP181:AQ183"/>
    <mergeCell ref="AR181:AR183"/>
    <mergeCell ref="A178:A180"/>
    <mergeCell ref="B178:B180"/>
    <mergeCell ref="C178:C180"/>
    <mergeCell ref="D178:D180"/>
    <mergeCell ref="E178:E180"/>
    <mergeCell ref="F178:G180"/>
    <mergeCell ref="AN178:AN180"/>
    <mergeCell ref="AO178:AO180"/>
    <mergeCell ref="AP178:AQ180"/>
    <mergeCell ref="AR184:AR186"/>
    <mergeCell ref="A187:A189"/>
    <mergeCell ref="B187:B189"/>
    <mergeCell ref="C187:C189"/>
    <mergeCell ref="D187:D189"/>
    <mergeCell ref="E187:E189"/>
    <mergeCell ref="F187:G189"/>
    <mergeCell ref="AN187:AN189"/>
    <mergeCell ref="AO187:AO189"/>
    <mergeCell ref="AP187:AQ189"/>
    <mergeCell ref="AR187:AR189"/>
    <mergeCell ref="A184:A186"/>
    <mergeCell ref="B184:B186"/>
    <mergeCell ref="C184:C186"/>
    <mergeCell ref="D184:D186"/>
    <mergeCell ref="E184:E186"/>
    <mergeCell ref="F184:G186"/>
    <mergeCell ref="AN184:AN186"/>
    <mergeCell ref="AO184:AO186"/>
    <mergeCell ref="AP184:AQ186"/>
    <mergeCell ref="AR190:AR192"/>
    <mergeCell ref="A193:A195"/>
    <mergeCell ref="B193:B195"/>
    <mergeCell ref="C193:C195"/>
    <mergeCell ref="D193:D195"/>
    <mergeCell ref="E193:E195"/>
    <mergeCell ref="F193:G195"/>
    <mergeCell ref="AN193:AN195"/>
    <mergeCell ref="AO193:AO195"/>
    <mergeCell ref="AP193:AQ195"/>
    <mergeCell ref="AR193:AR195"/>
    <mergeCell ref="A190:A192"/>
    <mergeCell ref="B190:B192"/>
    <mergeCell ref="C190:C192"/>
    <mergeCell ref="D190:D192"/>
    <mergeCell ref="E190:E192"/>
    <mergeCell ref="F190:G192"/>
    <mergeCell ref="AN190:AN192"/>
    <mergeCell ref="AO190:AO192"/>
    <mergeCell ref="AP190:AQ192"/>
    <mergeCell ref="AR196:AR198"/>
    <mergeCell ref="A199:A201"/>
    <mergeCell ref="B199:B201"/>
    <mergeCell ref="C199:C201"/>
    <mergeCell ref="D199:D201"/>
    <mergeCell ref="E199:E201"/>
    <mergeCell ref="F199:G201"/>
    <mergeCell ref="AN199:AN201"/>
    <mergeCell ref="AO199:AO201"/>
    <mergeCell ref="AP199:AQ201"/>
    <mergeCell ref="AR199:AR201"/>
    <mergeCell ref="A196:A198"/>
    <mergeCell ref="B196:B198"/>
    <mergeCell ref="C196:C198"/>
    <mergeCell ref="D196:D198"/>
    <mergeCell ref="E196:E198"/>
    <mergeCell ref="F196:G198"/>
    <mergeCell ref="AN196:AN198"/>
    <mergeCell ref="AO196:AO198"/>
    <mergeCell ref="AP196:AQ198"/>
    <mergeCell ref="AR202:AR204"/>
    <mergeCell ref="A205:A207"/>
    <mergeCell ref="B205:B207"/>
    <mergeCell ref="C205:C207"/>
    <mergeCell ref="D205:D207"/>
    <mergeCell ref="E205:E207"/>
    <mergeCell ref="F205:G207"/>
    <mergeCell ref="AN205:AN207"/>
    <mergeCell ref="AO205:AO207"/>
    <mergeCell ref="AP205:AQ207"/>
    <mergeCell ref="AR205:AR207"/>
    <mergeCell ref="A202:A204"/>
    <mergeCell ref="B202:B204"/>
    <mergeCell ref="C202:C204"/>
    <mergeCell ref="D202:D204"/>
    <mergeCell ref="E202:E204"/>
    <mergeCell ref="F202:G204"/>
    <mergeCell ref="AN202:AN204"/>
    <mergeCell ref="AO202:AO204"/>
    <mergeCell ref="AP202:AQ204"/>
    <mergeCell ref="AR208:AR210"/>
    <mergeCell ref="A211:A213"/>
    <mergeCell ref="B211:B213"/>
    <mergeCell ref="C211:C213"/>
    <mergeCell ref="D211:D213"/>
    <mergeCell ref="E211:E213"/>
    <mergeCell ref="F211:G213"/>
    <mergeCell ref="AN211:AN213"/>
    <mergeCell ref="AO211:AO213"/>
    <mergeCell ref="AP211:AQ213"/>
    <mergeCell ref="AR211:AR213"/>
    <mergeCell ref="A208:A210"/>
    <mergeCell ref="B208:B210"/>
    <mergeCell ref="C208:C210"/>
    <mergeCell ref="D208:D210"/>
    <mergeCell ref="E208:E210"/>
    <mergeCell ref="F208:G210"/>
    <mergeCell ref="AN208:AN210"/>
    <mergeCell ref="AO208:AO210"/>
    <mergeCell ref="AP208:AQ210"/>
    <mergeCell ref="AR214:AR216"/>
    <mergeCell ref="A217:A219"/>
    <mergeCell ref="B217:B219"/>
    <mergeCell ref="C217:C219"/>
    <mergeCell ref="D217:D219"/>
    <mergeCell ref="E217:E219"/>
    <mergeCell ref="F217:G219"/>
    <mergeCell ref="AN217:AN219"/>
    <mergeCell ref="AO217:AO219"/>
    <mergeCell ref="AP217:AQ219"/>
    <mergeCell ref="AR217:AR219"/>
    <mergeCell ref="A214:A216"/>
    <mergeCell ref="B214:B216"/>
    <mergeCell ref="C214:C216"/>
    <mergeCell ref="D214:D216"/>
    <mergeCell ref="E214:E216"/>
    <mergeCell ref="F214:G216"/>
    <mergeCell ref="AN214:AN216"/>
    <mergeCell ref="AO214:AO216"/>
    <mergeCell ref="AP214:AQ216"/>
    <mergeCell ref="AR220:AR222"/>
    <mergeCell ref="A223:A225"/>
    <mergeCell ref="B223:B225"/>
    <mergeCell ref="C223:C225"/>
    <mergeCell ref="D223:D225"/>
    <mergeCell ref="E223:E225"/>
    <mergeCell ref="F223:G225"/>
    <mergeCell ref="AN223:AN225"/>
    <mergeCell ref="AO223:AO225"/>
    <mergeCell ref="AP223:AQ225"/>
    <mergeCell ref="AR223:AR225"/>
    <mergeCell ref="A220:A222"/>
    <mergeCell ref="B220:B222"/>
    <mergeCell ref="C220:C222"/>
    <mergeCell ref="D220:D222"/>
    <mergeCell ref="E220:E222"/>
    <mergeCell ref="F220:G222"/>
    <mergeCell ref="AN220:AN222"/>
    <mergeCell ref="AO220:AO222"/>
    <mergeCell ref="AP220:AQ222"/>
    <mergeCell ref="AR226:AR228"/>
    <mergeCell ref="A229:A231"/>
    <mergeCell ref="B229:B231"/>
    <mergeCell ref="C229:C231"/>
    <mergeCell ref="D229:D231"/>
    <mergeCell ref="E229:E231"/>
    <mergeCell ref="F229:G231"/>
    <mergeCell ref="AN229:AN231"/>
    <mergeCell ref="AO229:AO231"/>
    <mergeCell ref="AP229:AQ231"/>
    <mergeCell ref="AR229:AR231"/>
    <mergeCell ref="A226:A228"/>
    <mergeCell ref="B226:B228"/>
    <mergeCell ref="C226:C228"/>
    <mergeCell ref="D226:D228"/>
    <mergeCell ref="E226:E228"/>
    <mergeCell ref="F226:G228"/>
    <mergeCell ref="AN226:AN228"/>
    <mergeCell ref="AO226:AO228"/>
    <mergeCell ref="AP226:AQ228"/>
    <mergeCell ref="AR232:AR234"/>
    <mergeCell ref="A235:A237"/>
    <mergeCell ref="B235:B237"/>
    <mergeCell ref="C235:C237"/>
    <mergeCell ref="D235:D237"/>
    <mergeCell ref="E235:E237"/>
    <mergeCell ref="F235:G237"/>
    <mergeCell ref="AN235:AN237"/>
    <mergeCell ref="AO235:AO237"/>
    <mergeCell ref="AP235:AQ237"/>
    <mergeCell ref="AR235:AR237"/>
    <mergeCell ref="A232:A234"/>
    <mergeCell ref="B232:B234"/>
    <mergeCell ref="C232:C234"/>
    <mergeCell ref="D232:D234"/>
    <mergeCell ref="E232:E234"/>
    <mergeCell ref="F232:G234"/>
    <mergeCell ref="AN232:AN234"/>
    <mergeCell ref="AO232:AO234"/>
    <mergeCell ref="AP232:AQ234"/>
    <mergeCell ref="AR238:AR240"/>
    <mergeCell ref="A241:A243"/>
    <mergeCell ref="B241:B243"/>
    <mergeCell ref="C241:C243"/>
    <mergeCell ref="D241:D243"/>
    <mergeCell ref="E241:E243"/>
    <mergeCell ref="F241:G243"/>
    <mergeCell ref="AN241:AN243"/>
    <mergeCell ref="AO241:AO243"/>
    <mergeCell ref="AP241:AQ243"/>
    <mergeCell ref="AR241:AR243"/>
    <mergeCell ref="A238:A240"/>
    <mergeCell ref="B238:B240"/>
    <mergeCell ref="C238:C240"/>
    <mergeCell ref="D238:D240"/>
    <mergeCell ref="E238:E240"/>
    <mergeCell ref="F238:G240"/>
    <mergeCell ref="AN238:AN240"/>
    <mergeCell ref="AO238:AO240"/>
    <mergeCell ref="AP238:AQ240"/>
    <mergeCell ref="AR244:AR246"/>
    <mergeCell ref="A247:A249"/>
    <mergeCell ref="B247:B249"/>
    <mergeCell ref="C247:C249"/>
    <mergeCell ref="D247:D249"/>
    <mergeCell ref="E247:E249"/>
    <mergeCell ref="F247:G249"/>
    <mergeCell ref="AN247:AN249"/>
    <mergeCell ref="AO247:AO249"/>
    <mergeCell ref="AP247:AQ249"/>
    <mergeCell ref="AR247:AR249"/>
    <mergeCell ref="A244:A246"/>
    <mergeCell ref="B244:B246"/>
    <mergeCell ref="C244:C246"/>
    <mergeCell ref="D244:D246"/>
    <mergeCell ref="E244:E246"/>
    <mergeCell ref="F244:G246"/>
    <mergeCell ref="AN244:AN246"/>
    <mergeCell ref="AO244:AO246"/>
    <mergeCell ref="AP244:AQ246"/>
    <mergeCell ref="AR250:AR252"/>
    <mergeCell ref="A253:A255"/>
    <mergeCell ref="B253:B255"/>
    <mergeCell ref="C253:C255"/>
    <mergeCell ref="D253:D255"/>
    <mergeCell ref="E253:E255"/>
    <mergeCell ref="F253:G255"/>
    <mergeCell ref="AN253:AN255"/>
    <mergeCell ref="AO253:AO255"/>
    <mergeCell ref="AP253:AQ255"/>
    <mergeCell ref="AR253:AR255"/>
    <mergeCell ref="A250:A252"/>
    <mergeCell ref="B250:B252"/>
    <mergeCell ref="C250:C252"/>
    <mergeCell ref="D250:D252"/>
    <mergeCell ref="E250:E252"/>
    <mergeCell ref="F250:G252"/>
    <mergeCell ref="AN250:AN252"/>
    <mergeCell ref="AO250:AO252"/>
    <mergeCell ref="AP250:AQ252"/>
    <mergeCell ref="AR256:AR258"/>
    <mergeCell ref="A259:A261"/>
    <mergeCell ref="B259:B261"/>
    <mergeCell ref="C259:C261"/>
    <mergeCell ref="D259:D261"/>
    <mergeCell ref="E259:E261"/>
    <mergeCell ref="F259:G261"/>
    <mergeCell ref="AN259:AN261"/>
    <mergeCell ref="AO259:AO261"/>
    <mergeCell ref="AP259:AQ261"/>
    <mergeCell ref="AR259:AR261"/>
    <mergeCell ref="A256:A258"/>
    <mergeCell ref="B256:B258"/>
    <mergeCell ref="C256:C258"/>
    <mergeCell ref="D256:D258"/>
    <mergeCell ref="E256:E258"/>
    <mergeCell ref="F256:G258"/>
    <mergeCell ref="AN256:AN258"/>
    <mergeCell ref="AO256:AO258"/>
    <mergeCell ref="AP256:AQ258"/>
    <mergeCell ref="AR262:AR264"/>
    <mergeCell ref="A265:A267"/>
    <mergeCell ref="B265:B267"/>
    <mergeCell ref="C265:C267"/>
    <mergeCell ref="D265:D267"/>
    <mergeCell ref="E265:E267"/>
    <mergeCell ref="F265:G267"/>
    <mergeCell ref="AN265:AN267"/>
    <mergeCell ref="AO265:AO267"/>
    <mergeCell ref="AP265:AQ267"/>
    <mergeCell ref="AR265:AR267"/>
    <mergeCell ref="A262:A264"/>
    <mergeCell ref="B262:B264"/>
    <mergeCell ref="C262:C264"/>
    <mergeCell ref="D262:D264"/>
    <mergeCell ref="E262:E264"/>
    <mergeCell ref="F262:G264"/>
    <mergeCell ref="AN262:AN264"/>
    <mergeCell ref="AO262:AO264"/>
    <mergeCell ref="AP262:AQ264"/>
    <mergeCell ref="AR268:AR270"/>
    <mergeCell ref="A271:A273"/>
    <mergeCell ref="B271:B273"/>
    <mergeCell ref="C271:C273"/>
    <mergeCell ref="D271:D273"/>
    <mergeCell ref="E271:E273"/>
    <mergeCell ref="F271:G273"/>
    <mergeCell ref="AN271:AN273"/>
    <mergeCell ref="AO271:AO273"/>
    <mergeCell ref="AP271:AQ273"/>
    <mergeCell ref="AR271:AR273"/>
    <mergeCell ref="A268:A270"/>
    <mergeCell ref="B268:B270"/>
    <mergeCell ref="C268:C270"/>
    <mergeCell ref="D268:D270"/>
    <mergeCell ref="E268:E270"/>
    <mergeCell ref="F268:G270"/>
    <mergeCell ref="AN268:AN270"/>
    <mergeCell ref="AO268:AO270"/>
    <mergeCell ref="AP268:AQ270"/>
    <mergeCell ref="AR274:AR276"/>
    <mergeCell ref="A277:A279"/>
    <mergeCell ref="B277:B279"/>
    <mergeCell ref="C277:C279"/>
    <mergeCell ref="D277:D279"/>
    <mergeCell ref="E277:E279"/>
    <mergeCell ref="F277:G279"/>
    <mergeCell ref="AN277:AN279"/>
    <mergeCell ref="AO277:AO279"/>
    <mergeCell ref="AP277:AQ279"/>
    <mergeCell ref="AR277:AR279"/>
    <mergeCell ref="A274:A276"/>
    <mergeCell ref="B274:B276"/>
    <mergeCell ref="C274:C276"/>
    <mergeCell ref="D274:D276"/>
    <mergeCell ref="E274:E276"/>
    <mergeCell ref="F274:G276"/>
    <mergeCell ref="AN274:AN276"/>
    <mergeCell ref="AO274:AO276"/>
    <mergeCell ref="AP274:AQ276"/>
    <mergeCell ref="AR280:AR282"/>
    <mergeCell ref="A283:A285"/>
    <mergeCell ref="B283:B285"/>
    <mergeCell ref="C283:C285"/>
    <mergeCell ref="D283:D285"/>
    <mergeCell ref="E283:E285"/>
    <mergeCell ref="F283:G285"/>
    <mergeCell ref="AN283:AN285"/>
    <mergeCell ref="AO283:AO285"/>
    <mergeCell ref="AP283:AQ285"/>
    <mergeCell ref="AR283:AR285"/>
    <mergeCell ref="A280:A282"/>
    <mergeCell ref="B280:B282"/>
    <mergeCell ref="C280:C282"/>
    <mergeCell ref="D280:D282"/>
    <mergeCell ref="E280:E282"/>
    <mergeCell ref="F280:G282"/>
    <mergeCell ref="AN280:AN282"/>
    <mergeCell ref="AO280:AO282"/>
    <mergeCell ref="AP280:AQ282"/>
    <mergeCell ref="AR286:AR288"/>
    <mergeCell ref="A289:A291"/>
    <mergeCell ref="B289:B291"/>
    <mergeCell ref="C289:C291"/>
    <mergeCell ref="D289:D291"/>
    <mergeCell ref="E289:E291"/>
    <mergeCell ref="F289:G291"/>
    <mergeCell ref="AN289:AN291"/>
    <mergeCell ref="AO289:AO291"/>
    <mergeCell ref="AP289:AQ291"/>
    <mergeCell ref="AR289:AR291"/>
    <mergeCell ref="A286:A288"/>
    <mergeCell ref="B286:B288"/>
    <mergeCell ref="C286:C288"/>
    <mergeCell ref="D286:D288"/>
    <mergeCell ref="E286:E288"/>
    <mergeCell ref="F286:G288"/>
    <mergeCell ref="AN286:AN288"/>
    <mergeCell ref="AO286:AO288"/>
    <mergeCell ref="AP286:AQ288"/>
    <mergeCell ref="AR292:AR294"/>
    <mergeCell ref="A295:A297"/>
    <mergeCell ref="B295:B297"/>
    <mergeCell ref="C295:C297"/>
    <mergeCell ref="D295:D297"/>
    <mergeCell ref="E295:E297"/>
    <mergeCell ref="F295:G297"/>
    <mergeCell ref="AN295:AN297"/>
    <mergeCell ref="AO295:AO297"/>
    <mergeCell ref="AP295:AQ297"/>
    <mergeCell ref="AR295:AR297"/>
    <mergeCell ref="A292:A294"/>
    <mergeCell ref="B292:B294"/>
    <mergeCell ref="C292:C294"/>
    <mergeCell ref="D292:D294"/>
    <mergeCell ref="E292:E294"/>
    <mergeCell ref="F292:G294"/>
    <mergeCell ref="AN292:AN294"/>
    <mergeCell ref="AO292:AO294"/>
    <mergeCell ref="AP292:AQ294"/>
    <mergeCell ref="AR298:AR300"/>
    <mergeCell ref="A301:A303"/>
    <mergeCell ref="B301:B303"/>
    <mergeCell ref="C301:C303"/>
    <mergeCell ref="D301:D303"/>
    <mergeCell ref="E301:E303"/>
    <mergeCell ref="F301:G303"/>
    <mergeCell ref="AN301:AN303"/>
    <mergeCell ref="AO301:AO303"/>
    <mergeCell ref="AP301:AQ303"/>
    <mergeCell ref="AR301:AR303"/>
    <mergeCell ref="A298:A300"/>
    <mergeCell ref="B298:B300"/>
    <mergeCell ref="C298:C300"/>
    <mergeCell ref="D298:D300"/>
    <mergeCell ref="E298:E300"/>
    <mergeCell ref="F298:G300"/>
    <mergeCell ref="AN298:AN300"/>
    <mergeCell ref="AO298:AO300"/>
    <mergeCell ref="AP298:AQ300"/>
    <mergeCell ref="AR304:AR306"/>
    <mergeCell ref="A307:A309"/>
    <mergeCell ref="B307:B309"/>
    <mergeCell ref="C307:C309"/>
    <mergeCell ref="D307:D309"/>
    <mergeCell ref="E307:E309"/>
    <mergeCell ref="F307:G309"/>
    <mergeCell ref="AN307:AN309"/>
    <mergeCell ref="AO307:AO309"/>
    <mergeCell ref="AP307:AQ309"/>
    <mergeCell ref="AR307:AR309"/>
    <mergeCell ref="A304:A306"/>
    <mergeCell ref="B304:B306"/>
    <mergeCell ref="C304:C306"/>
    <mergeCell ref="D304:D306"/>
    <mergeCell ref="E304:E306"/>
    <mergeCell ref="F304:G306"/>
    <mergeCell ref="AN304:AN306"/>
    <mergeCell ref="AO304:AO306"/>
    <mergeCell ref="AP304:AQ306"/>
    <mergeCell ref="AR316:AR318"/>
    <mergeCell ref="A316:A318"/>
    <mergeCell ref="B316:B318"/>
    <mergeCell ref="C316:C318"/>
    <mergeCell ref="D316:D318"/>
    <mergeCell ref="E316:E318"/>
    <mergeCell ref="F316:G318"/>
    <mergeCell ref="AN316:AN318"/>
    <mergeCell ref="AO316:AO318"/>
    <mergeCell ref="AP316:AQ318"/>
    <mergeCell ref="AR310:AR312"/>
    <mergeCell ref="A313:A315"/>
    <mergeCell ref="B313:B315"/>
    <mergeCell ref="C313:C315"/>
    <mergeCell ref="D313:D315"/>
    <mergeCell ref="E313:E315"/>
    <mergeCell ref="F313:G315"/>
    <mergeCell ref="AN313:AN315"/>
    <mergeCell ref="AO313:AO315"/>
    <mergeCell ref="AP313:AQ315"/>
    <mergeCell ref="AR313:AR315"/>
    <mergeCell ref="A310:A312"/>
    <mergeCell ref="B310:B312"/>
    <mergeCell ref="C310:C312"/>
    <mergeCell ref="D310:D312"/>
    <mergeCell ref="E310:E312"/>
    <mergeCell ref="F310:G312"/>
    <mergeCell ref="AN310:AN312"/>
    <mergeCell ref="AO310:AO312"/>
    <mergeCell ref="AP310:AQ312"/>
  </mergeCells>
  <phoneticPr fontId="3"/>
  <dataValidations count="4">
    <dataValidation type="list" allowBlank="1" showInputMessage="1" showErrorMessage="1" sqref="AN5:AN6 AO6:AQ6">
      <formula1>"予定,実績"</formula1>
    </dataValidation>
    <dataValidation type="list" allowBlank="1" showInputMessage="1" showErrorMessage="1" sqref="B22:B23 B25:B26 B28:B29 B31:B32 B34:B35 B37:B38 B40:B41 B43:B44 B46:B47 B49:B50 B52:B53 B55:B56 B58:B59 B61:B62 B64:B65 B67:B68 B70:B71 B73:B74 B76:B77 B79:B80 B82:B83 B85:B86 B88:B89 B91:B92 B94:B95 B97:B98 B100:B101 B103:B104 B106:B107 B109:B110 B112:B113 B115:B116 B118:B119 B121:B122 B124:B125 B127:B128 B130:B131 B133:B134 B136:B137 B139:B140 B142:B143 B145:B146 B148:B149 B151:B152 B154:B155 B157:B158 B160:B161 B163:B164 B166:B167 B169:B170 B172:B173 B175:B176 B178:B179 B181:B182 B184:B185 B187:B188 B190:B191 B193:B194 B196:B197 B199:B200 B202:B203 B205:B206 B208:B209 B211:B212 B214:B215 B217:B218 B220:B221 B223:B224 B226:B227 B229:B230 B232:B233 B235:B236 B238:B239 B241:B242 B244:B245 B247:B248 B250:B251 B253:B254 B256:B257 B259:B260 B262:B263 B265:B266 B268:B269 B271:B272 B274:B275 B277:B278 B280:B281 B283:B284 B286:B287 B289:B290 B292:B293 B295:B296 B298:B299 B301:B302 B304:B305 B307:B308 B310:B311 B313:B314 B316:B317">
      <formula1>INDIRECT($AN$2)</formula1>
    </dataValidation>
    <dataValidation type="list" allowBlank="1" showInputMessage="1" showErrorMessage="1" sqref="C22:C23 C142:C143 C166:C167 C160:C161 C157:C158 C154:C155 C151:C152 C148:C149 C145:C146 C163:C164 C169:C170 C172:C173 C196:C197 C190:C191 C187:C188 C184:C185 C181:C182 C178:C179 C175:C176 C193:C194 C199:C200 C46:C47 C40:C41 C37:C38 C34:C35 C31:C32 C28:C29 C25:C26 C43:C44 C49:C50 C52:C53 C76:C77 C70:C71 C67:C68 C64:C65 C61:C62 C58:C59 C55:C56 C73:C74 C79:C80 C82:C83 C106:C107 C100:C101 C97:C98 C94:C95 C91:C92 C88:C89 C85:C86 C103:C104 C109:C110 C112:C113 C136:C137 C130:C131 C127:C128 C124:C125 C121:C122 C118:C119 C115:C116 C133:C134 C139:C140 C262:C263 C286:C287 C280:C281 C277:C278 C274:C275 C271:C272 C268:C269 C265:C266 C283:C284 C289:C290 C292:C293 C316:C317 C310:C311 C307:C308 C304:C305 C301:C302 C298:C299 C295:C296 C313:C314 C202:C203 C226:C227 C220:C221 C217:C218 C214:C215 C211:C212 C208:C209 C205:C206 C223:C224 C229:C230 C232:C233 C256:C257 C250:C251 C247:C248 C244:C245 C241:C242 C238:C239 C235:C236 C253:C254 C259:C260">
      <formula1>$B$328:$B$331</formula1>
    </dataValidation>
    <dataValidation type="list" allowBlank="1" showInputMessage="1" showErrorMessage="1" sqref="D22:D23 D25:D26 D28:D29 D31:D32 D34:D35 D37:D38 D40:D41 D43:D44 D46:D47 D49:D50 D52:D53 D55:D56 D58:D59 D61:D62 D64:D65 D67:D68 D70:D71 D73:D74 D76:D77 D79:D80 D82:D83 D85:D86 D88:D89 D91:D92 D94:D95 D97:D98 D100:D101 D103:D104 D106:D107 D109:D110 D112:D113 D115:D116 D118:D119 D121:D122 D124:D125 D127:D128 D130:D131 D133:D134 D136:D137 D139:D140 D142:D143 D145:D146 D148:D149 D151:D152 D154:D155 D157:D158 D160:D161 D163:D164 D166:D167 D169:D170 D172:D173 D175:D176 D178:D179 D181:D182 D184:D185 D187:D188 D190:D191 D193:D194 D196:D197 D199:D200 D202:D203 D205:D206 D208:D209 D211:D212 D214:D215 D217:D218 D220:D221 D223:D224 D226:D227 D229:D230 D232:D233 D235:D236 D238:D239 D241:D242 D244:D245 D247:D248 D250:D251 D253:D254 D256:D257 D259:D260 D262:D263 D265:D266 D268:D269 D271:D272 D274:D275 D277:D278 D280:D281 D283:D284 D286:D287 D289:D290 D292:D293 D295:D296 D298:D299 D301:D302 D304:D305 D307:D308 D310:D311 D313:D314 D316:D317">
      <formula1>"□,☑"</formula1>
    </dataValidation>
  </dataValidations>
  <pageMargins left="0.25" right="0.25" top="0.75" bottom="0.75" header="0.3" footer="0.3"/>
  <pageSetup paperSize="9" scale="78" fitToHeight="0" orientation="landscape" r:id="rId1"/>
  <rowBreaks count="1" manualBreakCount="1">
    <brk id="48" max="44" man="1"/>
  </rowBreaks>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14:formula1>
            <xm:f>'選択肢 (2)'!$A$1:$A$31</xm:f>
          </x14:formula1>
          <xm:sqref>AN2</xm:sqref>
        </x14:dataValidation>
        <x14:dataValidation type="list" allowBlank="1" showInputMessage="1" showErrorMessage="1">
          <x14:formula1>
            <xm:f>OFFSET('P1'!$B$12,,,COUNTA('P1'!$B$12:$B$56))</xm:f>
          </x14:formula1>
          <xm:sqref>I22:AM22 I25:AM25 I28:AM28 I31:AM31 I34:AM34 I37:AM37 I40:AM40 I43:AM43 I46:AM46 I49:AM49 I52:AM52 I55:AM55 I58:AM58 I61:AM61 I64:AM64 I67:AM67 I70:AM70 I73:AM73 I76:AM76 I79:AM79 I82:AM82 I85:AM85 I88:AM88 I91:AM91 I94:AM94 I97:AM97 I100:AM100 I103:AM103 I106:AM106 I109:AM109 I112:AM112 I115:AM115 I118:AM118 I121:AM121 I124:AM124 I127:AM127 I130:AM130 I133:AM133 I136:AM136 I139:AM139 I142:AM142 I145:AM145 I148:AM148 I151:AM151 I154:AM154 I157:AM157 I160:AM160 I163:AM163 I166:AM166 I169:AM169 I172:AM172 I175:AM175 I178:AM178 I181:AM181 I184:AM184 I187:AM187 I190:AM190 I193:AM193 I196:AM196 I199:AM199 I202:AM202 I205:AM205 I208:AM208 I211:AM211 I214:AM214 I217:AM217 I220:AM220 I223:AM223 I226:AM226 I229:AM229 I232:AM232 I235:AM235 I238:AM238 I241:AM241 I244:AM244 I247:AM247 I250:AM250 I253:AM253 I256:AM256 I259:AM259 I262:AM262 I265:AM265 I268:AM268 I271:AM271 I274:AM274 I277:AM277 I280:AM280 I283:AM283 I286:AM286 I289:AM289 I292:AM292 I295:AM295 I298:AM298 I301:AM301 I304:AM304 I307:AM307 I310:AM310 I313:AM313 I316:AM316</xm:sqref>
        </x14:dataValidation>
        <x14:dataValidation type="list" allowBlank="1" showInputMessage="1" showErrorMessage="1">
          <x14:formula1>
            <xm:f>'選択肢 (2)'!$B$32:$L$32</xm:f>
          </x14:formula1>
          <xm:sqref>E22:E23 E25:E26 E28:E29 E31:E32 E34:E35 E37:E38 E40:E41 E43:E44 E46:E47 E49:E50 E52:E53 E55:E56 E58:E59 E61:E62 E64:E65 E67:E68 E70:E71 E73:E74 E76:E77 E79:E80 E82:E83 E85:E86 E88:E89 E91:E92 E94:E95 E97:E98 E100:E101 E103:E104 E106:E107 E109:E110 E112:E113 E115:E116 E118:E119 E121:E122 E124:E125 E127:E128 E130:E131 E133:E134 E136:E137 E139:E140 E142:E143 E145:E146 E148:E149 E151:E152 E154:E155 E157:E158 E160:E161 E163:E164 E166:E167 E169:E170 E172:E173 E175:E176 E178:E179 E181:E182 E184:E185 E187:E188 E190:E191 E193:E194 E196:E197 E199:E200 E202:E203 E205:E206 E208:E209 E211:E212 E214:E215 E217:E218 E220:E221 E223:E224 E226:E227 E229:E230 E232:E233 E235:E236 E238:E239 E241:E242 E244:E245 E247:E248 E250:E251 E253:E254 E256:E257 E259:E260 E262:E263 E265:E266 E268:E269 E271:E272 E274:E275 E277:E278 E280:E281 E283:E284 E286:E287 E289:E290 E292:E293 E295:E296 E298:E299 E301:E302 E304:E305 E307:E308 E310:E311 E313:E314 E316:E317</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2"/>
  <sheetViews>
    <sheetView workbookViewId="0">
      <selection activeCell="D9" sqref="D9"/>
    </sheetView>
  </sheetViews>
  <sheetFormatPr defaultRowHeight="13.5"/>
  <cols>
    <col min="1" max="1" width="26.375" style="263" customWidth="1"/>
    <col min="2" max="2" width="9" style="263"/>
    <col min="3" max="3" width="23.5" style="263" bestFit="1" customWidth="1"/>
    <col min="4" max="4" width="15.125" style="263" bestFit="1" customWidth="1"/>
    <col min="5" max="5" width="11" style="263" bestFit="1" customWidth="1"/>
    <col min="6" max="6" width="17.25" style="263" bestFit="1" customWidth="1"/>
    <col min="7" max="7" width="13" style="263" bestFit="1" customWidth="1"/>
    <col min="8" max="9" width="17.25" style="263" bestFit="1" customWidth="1"/>
    <col min="10" max="10" width="13" style="263" bestFit="1" customWidth="1"/>
    <col min="11" max="11" width="11" style="263" bestFit="1" customWidth="1"/>
    <col min="12" max="12" width="11.125" style="263" bestFit="1" customWidth="1"/>
    <col min="13" max="16384" width="9" style="263"/>
  </cols>
  <sheetData>
    <row r="1" spans="1:12">
      <c r="A1" s="260" t="s">
        <v>408</v>
      </c>
      <c r="B1" s="261" t="s">
        <v>409</v>
      </c>
      <c r="C1" s="261" t="s">
        <v>410</v>
      </c>
      <c r="D1" s="261" t="s">
        <v>411</v>
      </c>
      <c r="E1" s="261" t="s">
        <v>412</v>
      </c>
      <c r="F1" s="261" t="s">
        <v>413</v>
      </c>
      <c r="G1" s="261" t="s">
        <v>414</v>
      </c>
      <c r="H1" s="261" t="s">
        <v>415</v>
      </c>
      <c r="I1" s="261" t="s">
        <v>416</v>
      </c>
      <c r="J1" s="261" t="s">
        <v>594</v>
      </c>
      <c r="K1" s="261" t="s">
        <v>595</v>
      </c>
      <c r="L1" s="262"/>
    </row>
    <row r="2" spans="1:12">
      <c r="A2" s="264" t="s">
        <v>596</v>
      </c>
      <c r="B2" s="265" t="s">
        <v>420</v>
      </c>
      <c r="C2" s="265" t="s">
        <v>421</v>
      </c>
      <c r="D2" s="265" t="s">
        <v>422</v>
      </c>
      <c r="E2" s="266"/>
      <c r="F2" s="266"/>
      <c r="G2" s="266"/>
      <c r="H2" s="266"/>
      <c r="I2" s="266"/>
      <c r="J2" s="266"/>
      <c r="K2" s="266"/>
      <c r="L2" s="266"/>
    </row>
    <row r="3" spans="1:12">
      <c r="A3" s="264" t="s">
        <v>423</v>
      </c>
      <c r="B3" s="265" t="s">
        <v>420</v>
      </c>
      <c r="C3" s="265" t="s">
        <v>421</v>
      </c>
      <c r="D3" s="265" t="s">
        <v>422</v>
      </c>
      <c r="E3" s="265"/>
      <c r="F3" s="265"/>
      <c r="G3" s="265"/>
      <c r="H3" s="265"/>
      <c r="I3" s="265"/>
      <c r="J3" s="265"/>
      <c r="K3" s="265"/>
      <c r="L3" s="267"/>
    </row>
    <row r="4" spans="1:12">
      <c r="A4" s="264" t="s">
        <v>424</v>
      </c>
      <c r="B4" s="265" t="s">
        <v>420</v>
      </c>
      <c r="C4" s="265" t="s">
        <v>421</v>
      </c>
      <c r="D4" s="265" t="s">
        <v>422</v>
      </c>
      <c r="E4" s="265"/>
      <c r="F4" s="265"/>
      <c r="G4" s="265"/>
      <c r="H4" s="265"/>
      <c r="I4" s="265"/>
      <c r="J4" s="265"/>
      <c r="K4" s="265"/>
      <c r="L4" s="267"/>
    </row>
    <row r="5" spans="1:12">
      <c r="A5" s="264" t="s">
        <v>425</v>
      </c>
      <c r="B5" s="265" t="s">
        <v>420</v>
      </c>
      <c r="C5" s="265" t="s">
        <v>421</v>
      </c>
      <c r="D5" s="265" t="s">
        <v>422</v>
      </c>
      <c r="E5" s="265"/>
      <c r="F5" s="265"/>
      <c r="G5" s="265"/>
      <c r="H5" s="265"/>
      <c r="I5" s="265"/>
      <c r="J5" s="265"/>
      <c r="K5" s="265"/>
      <c r="L5" s="267"/>
    </row>
    <row r="6" spans="1:12">
      <c r="A6" s="268" t="s">
        <v>70</v>
      </c>
      <c r="B6" s="269" t="s">
        <v>420</v>
      </c>
      <c r="C6" s="269" t="s">
        <v>426</v>
      </c>
      <c r="D6" s="269" t="s">
        <v>427</v>
      </c>
      <c r="E6" s="269" t="s">
        <v>428</v>
      </c>
      <c r="F6" s="269" t="s">
        <v>429</v>
      </c>
      <c r="G6" s="269"/>
      <c r="H6" s="269"/>
      <c r="I6" s="269"/>
      <c r="J6" s="269"/>
      <c r="K6" s="265"/>
      <c r="L6" s="267"/>
    </row>
    <row r="7" spans="1:12">
      <c r="A7" s="268" t="s">
        <v>19</v>
      </c>
      <c r="B7" s="269" t="s">
        <v>420</v>
      </c>
      <c r="C7" s="269" t="s">
        <v>426</v>
      </c>
      <c r="D7" s="269" t="s">
        <v>427</v>
      </c>
      <c r="E7" s="269" t="s">
        <v>428</v>
      </c>
      <c r="F7" s="269" t="s">
        <v>430</v>
      </c>
      <c r="G7" s="269" t="s">
        <v>431</v>
      </c>
      <c r="H7" s="269" t="s">
        <v>432</v>
      </c>
      <c r="I7" s="269" t="s">
        <v>429</v>
      </c>
      <c r="J7" s="269" t="s">
        <v>433</v>
      </c>
      <c r="K7" s="265"/>
      <c r="L7" s="267"/>
    </row>
    <row r="8" spans="1:12">
      <c r="A8" s="268" t="s">
        <v>434</v>
      </c>
      <c r="B8" s="269" t="s">
        <v>420</v>
      </c>
      <c r="C8" s="269" t="s">
        <v>429</v>
      </c>
      <c r="D8" s="269"/>
      <c r="E8" s="269"/>
      <c r="F8" s="269"/>
      <c r="G8" s="269"/>
      <c r="H8" s="269"/>
      <c r="I8" s="269"/>
      <c r="J8" s="269"/>
      <c r="K8" s="265"/>
      <c r="L8" s="267"/>
    </row>
    <row r="9" spans="1:12">
      <c r="A9" s="268" t="s">
        <v>435</v>
      </c>
      <c r="B9" s="269" t="s">
        <v>420</v>
      </c>
      <c r="C9" s="269" t="s">
        <v>429</v>
      </c>
      <c r="D9" s="269"/>
      <c r="E9" s="269"/>
      <c r="F9" s="269"/>
      <c r="G9" s="269"/>
      <c r="H9" s="269"/>
      <c r="I9" s="269"/>
      <c r="J9" s="269"/>
      <c r="K9" s="265"/>
      <c r="L9" s="267"/>
    </row>
    <row r="10" spans="1:12">
      <c r="A10" s="268" t="s">
        <v>436</v>
      </c>
      <c r="B10" s="269" t="s">
        <v>420</v>
      </c>
      <c r="C10" s="269" t="s">
        <v>429</v>
      </c>
      <c r="D10" s="269"/>
      <c r="E10" s="269"/>
      <c r="F10" s="269"/>
      <c r="G10" s="269"/>
      <c r="H10" s="269"/>
      <c r="I10" s="269"/>
      <c r="J10" s="269"/>
      <c r="K10" s="265"/>
      <c r="L10" s="267"/>
    </row>
    <row r="11" spans="1:12">
      <c r="A11" s="268" t="s">
        <v>437</v>
      </c>
      <c r="B11" s="269" t="s">
        <v>420</v>
      </c>
      <c r="C11" s="269" t="s">
        <v>421</v>
      </c>
      <c r="D11" s="269"/>
      <c r="E11" s="269"/>
      <c r="F11" s="269"/>
      <c r="G11" s="269"/>
      <c r="H11" s="269"/>
      <c r="I11" s="269"/>
      <c r="J11" s="269"/>
      <c r="K11" s="265"/>
      <c r="L11" s="267"/>
    </row>
    <row r="12" spans="1:12">
      <c r="A12" s="268" t="s">
        <v>438</v>
      </c>
      <c r="B12" s="269" t="s">
        <v>420</v>
      </c>
      <c r="C12" s="269" t="s">
        <v>426</v>
      </c>
      <c r="D12" s="269" t="s">
        <v>439</v>
      </c>
      <c r="E12" s="269" t="s">
        <v>429</v>
      </c>
      <c r="F12" s="269" t="s">
        <v>433</v>
      </c>
      <c r="G12" s="269"/>
      <c r="H12" s="269"/>
      <c r="I12" s="269"/>
      <c r="J12" s="269"/>
      <c r="K12" s="265"/>
      <c r="L12" s="267"/>
    </row>
    <row r="13" spans="1:12">
      <c r="A13" s="268" t="s">
        <v>440</v>
      </c>
      <c r="B13" s="269" t="s">
        <v>420</v>
      </c>
      <c r="C13" s="269" t="s">
        <v>426</v>
      </c>
      <c r="D13" s="269" t="s">
        <v>439</v>
      </c>
      <c r="E13" s="269" t="s">
        <v>433</v>
      </c>
      <c r="F13" s="269"/>
      <c r="G13" s="269"/>
      <c r="H13" s="269"/>
      <c r="I13" s="269"/>
      <c r="J13" s="269"/>
      <c r="K13" s="265"/>
      <c r="L13" s="267"/>
    </row>
    <row r="14" spans="1:12">
      <c r="A14" s="268" t="s">
        <v>441</v>
      </c>
      <c r="B14" s="269" t="s">
        <v>420</v>
      </c>
      <c r="C14" s="269" t="s">
        <v>426</v>
      </c>
      <c r="D14" s="269" t="s">
        <v>439</v>
      </c>
      <c r="E14" s="269" t="s">
        <v>429</v>
      </c>
      <c r="F14" s="269" t="s">
        <v>442</v>
      </c>
      <c r="G14" s="269" t="s">
        <v>433</v>
      </c>
      <c r="H14" s="269"/>
      <c r="I14" s="269"/>
      <c r="J14" s="269"/>
      <c r="K14" s="265"/>
      <c r="L14" s="267"/>
    </row>
    <row r="15" spans="1:12">
      <c r="A15" s="268" t="s">
        <v>443</v>
      </c>
      <c r="B15" s="269" t="s">
        <v>420</v>
      </c>
      <c r="C15" s="269" t="s">
        <v>426</v>
      </c>
      <c r="D15" s="269" t="s">
        <v>427</v>
      </c>
      <c r="E15" s="269" t="s">
        <v>428</v>
      </c>
      <c r="F15" s="269" t="s">
        <v>430</v>
      </c>
      <c r="G15" s="269" t="s">
        <v>431</v>
      </c>
      <c r="H15" s="269" t="s">
        <v>432</v>
      </c>
      <c r="I15" s="269" t="s">
        <v>444</v>
      </c>
      <c r="J15" s="269" t="s">
        <v>445</v>
      </c>
      <c r="K15" s="265" t="s">
        <v>429</v>
      </c>
      <c r="L15" s="270" t="s">
        <v>433</v>
      </c>
    </row>
    <row r="16" spans="1:12">
      <c r="A16" s="268" t="s">
        <v>446</v>
      </c>
      <c r="B16" s="269" t="s">
        <v>420</v>
      </c>
      <c r="C16" s="269" t="s">
        <v>426</v>
      </c>
      <c r="D16" s="269" t="s">
        <v>428</v>
      </c>
      <c r="E16" s="269" t="s">
        <v>430</v>
      </c>
      <c r="F16" s="269" t="s">
        <v>431</v>
      </c>
      <c r="G16" s="269" t="s">
        <v>432</v>
      </c>
      <c r="H16" s="269" t="s">
        <v>429</v>
      </c>
      <c r="I16" s="269"/>
      <c r="J16" s="269"/>
      <c r="K16" s="265"/>
      <c r="L16" s="267"/>
    </row>
    <row r="17" spans="1:12">
      <c r="A17" s="268" t="s">
        <v>447</v>
      </c>
      <c r="B17" s="269" t="s">
        <v>420</v>
      </c>
      <c r="C17" s="269" t="s">
        <v>426</v>
      </c>
      <c r="D17" s="269" t="s">
        <v>448</v>
      </c>
      <c r="E17" s="269" t="s">
        <v>429</v>
      </c>
      <c r="F17" s="269" t="s">
        <v>433</v>
      </c>
      <c r="G17" s="269"/>
      <c r="H17" s="269"/>
      <c r="I17" s="269"/>
      <c r="J17" s="269"/>
      <c r="K17" s="265"/>
      <c r="L17" s="267"/>
    </row>
    <row r="18" spans="1:12">
      <c r="A18" s="268" t="s">
        <v>77</v>
      </c>
      <c r="B18" s="269" t="s">
        <v>420</v>
      </c>
      <c r="C18" s="269" t="s">
        <v>426</v>
      </c>
      <c r="D18" s="269" t="s">
        <v>449</v>
      </c>
      <c r="E18" s="269" t="s">
        <v>450</v>
      </c>
      <c r="F18" s="269" t="s">
        <v>451</v>
      </c>
      <c r="G18" s="269"/>
      <c r="H18" s="269"/>
      <c r="I18" s="269"/>
      <c r="J18" s="269"/>
      <c r="K18" s="265"/>
      <c r="L18" s="267"/>
    </row>
    <row r="19" spans="1:12">
      <c r="A19" s="268" t="s">
        <v>452</v>
      </c>
      <c r="B19" s="269" t="s">
        <v>420</v>
      </c>
      <c r="C19" s="269" t="s">
        <v>426</v>
      </c>
      <c r="D19" s="269" t="s">
        <v>450</v>
      </c>
      <c r="E19" s="269" t="s">
        <v>451</v>
      </c>
      <c r="F19" s="269"/>
      <c r="G19" s="269"/>
      <c r="H19" s="269"/>
      <c r="I19" s="269"/>
      <c r="J19" s="269"/>
      <c r="K19" s="265"/>
      <c r="L19" s="267"/>
    </row>
    <row r="20" spans="1:12">
      <c r="A20" s="268" t="s">
        <v>453</v>
      </c>
      <c r="B20" s="269" t="s">
        <v>420</v>
      </c>
      <c r="C20" s="269" t="s">
        <v>426</v>
      </c>
      <c r="D20" s="269" t="s">
        <v>450</v>
      </c>
      <c r="E20" s="269" t="s">
        <v>451</v>
      </c>
      <c r="F20" s="269" t="s">
        <v>433</v>
      </c>
      <c r="G20" s="269"/>
      <c r="H20" s="269"/>
      <c r="I20" s="269"/>
      <c r="J20" s="269"/>
      <c r="K20" s="265"/>
      <c r="L20" s="267"/>
    </row>
    <row r="21" spans="1:12">
      <c r="A21" s="268" t="s">
        <v>454</v>
      </c>
      <c r="B21" s="269" t="s">
        <v>420</v>
      </c>
      <c r="C21" s="269" t="s">
        <v>422</v>
      </c>
      <c r="D21" s="269"/>
      <c r="E21" s="269"/>
      <c r="F21" s="269"/>
      <c r="G21" s="269"/>
      <c r="H21" s="269"/>
      <c r="I21" s="269"/>
      <c r="J21" s="269"/>
      <c r="K21" s="265"/>
      <c r="L21" s="267"/>
    </row>
    <row r="22" spans="1:12">
      <c r="A22" s="268" t="s">
        <v>455</v>
      </c>
      <c r="B22" s="269" t="s">
        <v>420</v>
      </c>
      <c r="C22" s="269" t="s">
        <v>426</v>
      </c>
      <c r="D22" s="269" t="s">
        <v>456</v>
      </c>
      <c r="E22" s="269"/>
      <c r="F22" s="269"/>
      <c r="G22" s="269"/>
      <c r="H22" s="269"/>
      <c r="I22" s="269"/>
      <c r="J22" s="269"/>
      <c r="K22" s="265"/>
      <c r="L22" s="267"/>
    </row>
    <row r="23" spans="1:12">
      <c r="A23" s="268" t="s">
        <v>457</v>
      </c>
      <c r="B23" s="269" t="s">
        <v>420</v>
      </c>
      <c r="C23" s="269" t="s">
        <v>426</v>
      </c>
      <c r="D23" s="269" t="s">
        <v>458</v>
      </c>
      <c r="E23" s="269"/>
      <c r="F23" s="269"/>
      <c r="G23" s="269"/>
      <c r="H23" s="269"/>
      <c r="I23" s="269"/>
      <c r="J23" s="269"/>
      <c r="K23" s="265"/>
      <c r="L23" s="267"/>
    </row>
    <row r="24" spans="1:12">
      <c r="A24" s="268" t="s">
        <v>459</v>
      </c>
      <c r="B24" s="269" t="s">
        <v>420</v>
      </c>
      <c r="C24" s="269" t="s">
        <v>460</v>
      </c>
      <c r="D24" s="269" t="s">
        <v>461</v>
      </c>
      <c r="E24" s="269"/>
      <c r="F24" s="269"/>
      <c r="G24" s="269"/>
      <c r="H24" s="269"/>
      <c r="I24" s="269"/>
      <c r="J24" s="269"/>
      <c r="K24" s="265"/>
      <c r="L24" s="267"/>
    </row>
    <row r="25" spans="1:12">
      <c r="A25" s="268" t="s">
        <v>462</v>
      </c>
      <c r="B25" s="269" t="s">
        <v>420</v>
      </c>
      <c r="C25" s="269" t="s">
        <v>463</v>
      </c>
      <c r="D25" s="269" t="s">
        <v>464</v>
      </c>
      <c r="E25" s="269" t="s">
        <v>465</v>
      </c>
      <c r="F25" s="269" t="s">
        <v>466</v>
      </c>
      <c r="G25" s="269" t="s">
        <v>428</v>
      </c>
      <c r="H25" s="269" t="s">
        <v>433</v>
      </c>
      <c r="I25" s="269"/>
      <c r="J25" s="269"/>
      <c r="K25" s="265"/>
      <c r="L25" s="267"/>
    </row>
    <row r="26" spans="1:12">
      <c r="A26" s="268" t="s">
        <v>467</v>
      </c>
      <c r="B26" s="269" t="s">
        <v>420</v>
      </c>
      <c r="C26" s="269" t="s">
        <v>463</v>
      </c>
      <c r="D26" s="269" t="s">
        <v>468</v>
      </c>
      <c r="E26" s="269" t="s">
        <v>428</v>
      </c>
      <c r="F26" s="269" t="s">
        <v>464</v>
      </c>
      <c r="G26" s="269" t="s">
        <v>465</v>
      </c>
      <c r="H26" s="269" t="s">
        <v>466</v>
      </c>
      <c r="I26" s="269" t="s">
        <v>433</v>
      </c>
      <c r="J26" s="269"/>
      <c r="K26" s="265"/>
      <c r="L26" s="267"/>
    </row>
    <row r="27" spans="1:12">
      <c r="A27" s="268" t="s">
        <v>469</v>
      </c>
      <c r="B27" s="269" t="s">
        <v>420</v>
      </c>
      <c r="C27" s="269" t="s">
        <v>463</v>
      </c>
      <c r="D27" s="269" t="s">
        <v>468</v>
      </c>
      <c r="E27" s="269" t="s">
        <v>464</v>
      </c>
      <c r="F27" s="269" t="s">
        <v>465</v>
      </c>
      <c r="G27" s="269" t="s">
        <v>470</v>
      </c>
      <c r="H27" s="269" t="s">
        <v>471</v>
      </c>
      <c r="I27" s="269" t="s">
        <v>466</v>
      </c>
      <c r="J27" s="269" t="s">
        <v>428</v>
      </c>
      <c r="K27" s="269" t="s">
        <v>433</v>
      </c>
      <c r="L27" s="267"/>
    </row>
    <row r="28" spans="1:12">
      <c r="A28" s="268" t="s">
        <v>472</v>
      </c>
      <c r="B28" s="269" t="s">
        <v>420</v>
      </c>
      <c r="C28" s="269" t="s">
        <v>463</v>
      </c>
      <c r="D28" s="269" t="s">
        <v>473</v>
      </c>
      <c r="E28" s="269"/>
      <c r="F28" s="269"/>
      <c r="G28" s="269"/>
      <c r="H28" s="269"/>
      <c r="I28" s="269"/>
      <c r="J28" s="269"/>
      <c r="K28" s="269"/>
      <c r="L28" s="267"/>
    </row>
    <row r="29" spans="1:12">
      <c r="A29" s="268" t="s">
        <v>474</v>
      </c>
      <c r="B29" s="269" t="s">
        <v>420</v>
      </c>
      <c r="C29" s="269" t="s">
        <v>463</v>
      </c>
      <c r="D29" s="269" t="s">
        <v>473</v>
      </c>
      <c r="E29" s="269"/>
      <c r="F29" s="269"/>
      <c r="G29" s="269"/>
      <c r="H29" s="269"/>
      <c r="I29" s="269"/>
      <c r="J29" s="269"/>
      <c r="K29" s="269"/>
      <c r="L29" s="267"/>
    </row>
    <row r="30" spans="1:12">
      <c r="A30" s="268" t="s">
        <v>475</v>
      </c>
      <c r="B30" s="269" t="s">
        <v>420</v>
      </c>
      <c r="C30" s="269" t="s">
        <v>463</v>
      </c>
      <c r="D30" s="269" t="s">
        <v>427</v>
      </c>
      <c r="E30" s="269" t="s">
        <v>428</v>
      </c>
      <c r="F30" s="269" t="s">
        <v>464</v>
      </c>
      <c r="G30" s="269" t="s">
        <v>465</v>
      </c>
      <c r="H30" s="269" t="s">
        <v>470</v>
      </c>
      <c r="I30" s="269" t="s">
        <v>471</v>
      </c>
      <c r="J30" s="269" t="s">
        <v>476</v>
      </c>
      <c r="K30" s="269" t="s">
        <v>433</v>
      </c>
      <c r="L30" s="267"/>
    </row>
    <row r="31" spans="1:12" ht="27">
      <c r="A31" s="271" t="s">
        <v>477</v>
      </c>
      <c r="B31" s="272" t="s">
        <v>463</v>
      </c>
      <c r="C31" s="272" t="s">
        <v>427</v>
      </c>
      <c r="D31" s="272" t="s">
        <v>428</v>
      </c>
      <c r="E31" s="272" t="s">
        <v>464</v>
      </c>
      <c r="F31" s="272" t="s">
        <v>465</v>
      </c>
      <c r="G31" s="272" t="s">
        <v>476</v>
      </c>
      <c r="H31" s="273" t="s">
        <v>478</v>
      </c>
      <c r="I31" s="272" t="s">
        <v>479</v>
      </c>
      <c r="J31" s="272" t="s">
        <v>433</v>
      </c>
      <c r="K31" s="274"/>
      <c r="L31" s="275"/>
    </row>
    <row r="32" spans="1:12">
      <c r="A32" s="276" t="s">
        <v>480</v>
      </c>
      <c r="B32" s="277" t="s">
        <v>481</v>
      </c>
      <c r="C32" s="277" t="s">
        <v>482</v>
      </c>
      <c r="D32" s="277" t="s">
        <v>483</v>
      </c>
      <c r="E32" s="277" t="s">
        <v>484</v>
      </c>
      <c r="F32" s="277" t="s">
        <v>485</v>
      </c>
      <c r="G32" s="277" t="s">
        <v>486</v>
      </c>
      <c r="H32" s="277" t="s">
        <v>487</v>
      </c>
      <c r="I32" s="277" t="s">
        <v>488</v>
      </c>
      <c r="J32" s="277" t="s">
        <v>489</v>
      </c>
      <c r="K32" s="278" t="s">
        <v>490</v>
      </c>
      <c r="L32" s="279" t="s">
        <v>491</v>
      </c>
    </row>
  </sheetData>
  <phoneticPr fontId="3"/>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49"/>
  <sheetViews>
    <sheetView view="pageBreakPreview" zoomScaleNormal="100" zoomScaleSheetLayoutView="100" workbookViewId="0">
      <selection activeCell="G7" sqref="G7"/>
    </sheetView>
  </sheetViews>
  <sheetFormatPr defaultRowHeight="13.5"/>
  <cols>
    <col min="1" max="1" width="3.125" style="284" customWidth="1"/>
    <col min="2" max="2" width="13.875" style="284" customWidth="1"/>
    <col min="3" max="4" width="6.875" style="284" customWidth="1"/>
    <col min="5" max="5" width="13.875" style="284" customWidth="1"/>
    <col min="6" max="21" width="6.875" style="284" customWidth="1"/>
    <col min="22" max="22" width="26.125" style="284" customWidth="1"/>
    <col min="23" max="23" width="4.125" style="284" customWidth="1"/>
    <col min="24" max="24" width="11.625" style="284" customWidth="1"/>
    <col min="25" max="16384" width="9" style="284"/>
  </cols>
  <sheetData>
    <row r="1" spans="1:22" s="301" customFormat="1" ht="19.5" customHeight="1">
      <c r="A1" s="298" t="s">
        <v>599</v>
      </c>
      <c r="B1" s="299"/>
      <c r="C1" s="299"/>
      <c r="D1" s="299"/>
      <c r="E1" s="299"/>
      <c r="F1" s="299"/>
      <c r="G1" s="300"/>
      <c r="H1" s="300"/>
      <c r="I1" s="300"/>
      <c r="J1" s="300"/>
      <c r="K1" s="300"/>
      <c r="L1" s="300"/>
      <c r="M1" s="300"/>
      <c r="N1" s="300"/>
      <c r="O1" s="300"/>
      <c r="P1" s="300"/>
      <c r="Q1" s="300"/>
      <c r="R1" s="300"/>
      <c r="S1" s="300"/>
      <c r="T1" s="300"/>
      <c r="U1" s="300"/>
    </row>
    <row r="2" spans="1:22" s="301" customFormat="1" ht="17.25" customHeight="1">
      <c r="A2" s="302" t="s">
        <v>507</v>
      </c>
      <c r="F2" s="303"/>
      <c r="G2" s="303"/>
      <c r="H2" s="303"/>
      <c r="I2" s="303"/>
      <c r="J2" s="303"/>
      <c r="K2" s="303"/>
    </row>
    <row r="3" spans="1:22" s="301" customFormat="1" ht="18" customHeight="1">
      <c r="B3" s="304" t="s">
        <v>10</v>
      </c>
      <c r="C3" s="680" t="s">
        <v>11</v>
      </c>
      <c r="D3" s="681"/>
      <c r="E3" s="304" t="s">
        <v>12</v>
      </c>
      <c r="F3" s="684" t="s">
        <v>13</v>
      </c>
      <c r="G3" s="684"/>
      <c r="H3" s="684" t="s">
        <v>14</v>
      </c>
      <c r="I3" s="684"/>
      <c r="J3" s="680" t="s">
        <v>15</v>
      </c>
      <c r="K3" s="681"/>
      <c r="L3" s="680" t="s">
        <v>18</v>
      </c>
      <c r="M3" s="681"/>
      <c r="N3" s="680" t="s">
        <v>16</v>
      </c>
      <c r="O3" s="681"/>
      <c r="P3" s="305"/>
      <c r="Q3" s="306"/>
    </row>
    <row r="4" spans="1:22" s="301" customFormat="1" ht="18" customHeight="1">
      <c r="B4" s="307">
        <f>COUNTIF(G11:G99,1)</f>
        <v>0</v>
      </c>
      <c r="C4" s="682">
        <f>COUNTIF(G11:G99,2)</f>
        <v>0</v>
      </c>
      <c r="D4" s="683"/>
      <c r="E4" s="307">
        <f>COUNTIF(G11:G99,3)</f>
        <v>0</v>
      </c>
      <c r="F4" s="682">
        <f>COUNTIF(G11:G99,4)</f>
        <v>0</v>
      </c>
      <c r="G4" s="683"/>
      <c r="H4" s="682">
        <f>COUNTIF(G11:G99,5)</f>
        <v>0</v>
      </c>
      <c r="I4" s="683"/>
      <c r="J4" s="682">
        <f>COUNTIF(G11:G99,6)</f>
        <v>0</v>
      </c>
      <c r="K4" s="683"/>
      <c r="L4" s="682">
        <f>COUNTIF(G11:G99,"なし")</f>
        <v>0</v>
      </c>
      <c r="M4" s="683"/>
      <c r="N4" s="682">
        <f>SUM(B4:M4)</f>
        <v>0</v>
      </c>
      <c r="O4" s="683"/>
      <c r="P4" s="305"/>
      <c r="Q4" s="308"/>
    </row>
    <row r="5" spans="1:22" s="301" customFormat="1" ht="21.75" customHeight="1">
      <c r="B5" s="308"/>
      <c r="C5" s="308"/>
      <c r="D5" s="308"/>
      <c r="E5" s="308"/>
      <c r="F5" s="308"/>
      <c r="G5" s="308"/>
      <c r="H5" s="308"/>
      <c r="I5" s="308"/>
      <c r="M5" s="666" t="s">
        <v>20</v>
      </c>
      <c r="N5" s="666"/>
      <c r="O5" s="666"/>
      <c r="R5" s="308"/>
      <c r="S5" s="308"/>
    </row>
    <row r="6" spans="1:22" s="301" customFormat="1" ht="17.25" customHeight="1">
      <c r="B6" s="324"/>
      <c r="C6" s="325"/>
      <c r="D6" s="325"/>
      <c r="E6" s="325"/>
      <c r="F6" s="325"/>
      <c r="G6" s="308"/>
      <c r="H6" s="308"/>
      <c r="I6" s="308"/>
      <c r="M6" s="665" t="e">
        <f>SUM(G11:G99)/N4</f>
        <v>#DIV/0!</v>
      </c>
      <c r="N6" s="665"/>
      <c r="O6" s="665"/>
      <c r="R6" s="308"/>
      <c r="S6" s="308"/>
    </row>
    <row r="7" spans="1:22" s="301" customFormat="1" ht="10.5" customHeight="1">
      <c r="A7" s="298"/>
      <c r="B7" s="326"/>
      <c r="C7" s="327"/>
      <c r="D7" s="327"/>
      <c r="E7" s="327"/>
      <c r="F7" s="327"/>
      <c r="G7" s="300"/>
      <c r="H7" s="300"/>
      <c r="I7" s="300"/>
      <c r="J7" s="300"/>
      <c r="K7" s="300"/>
      <c r="L7" s="300"/>
      <c r="M7" s="300"/>
      <c r="N7" s="300"/>
      <c r="O7" s="300"/>
      <c r="P7" s="300"/>
      <c r="Q7" s="300"/>
      <c r="R7" s="300"/>
      <c r="S7" s="300"/>
      <c r="T7" s="300"/>
      <c r="U7" s="300"/>
    </row>
    <row r="8" spans="1:22" s="301" customFormat="1" ht="21" customHeight="1">
      <c r="B8" s="672" t="s">
        <v>21</v>
      </c>
      <c r="C8" s="674" t="s">
        <v>22</v>
      </c>
      <c r="D8" s="674" t="s">
        <v>23</v>
      </c>
      <c r="E8" s="676" t="s">
        <v>494</v>
      </c>
      <c r="F8" s="676" t="s">
        <v>24</v>
      </c>
      <c r="G8" s="678" t="s">
        <v>25</v>
      </c>
      <c r="H8" s="678" t="s">
        <v>493</v>
      </c>
      <c r="I8" s="667" t="s">
        <v>113</v>
      </c>
      <c r="J8" s="667"/>
      <c r="K8" s="667"/>
      <c r="L8" s="667"/>
      <c r="M8" s="667"/>
      <c r="N8" s="667"/>
      <c r="O8" s="667"/>
      <c r="P8" s="667"/>
      <c r="Q8" s="667"/>
      <c r="R8" s="667"/>
      <c r="S8" s="667"/>
      <c r="T8" s="667"/>
      <c r="U8" s="667"/>
      <c r="V8" s="660" t="e">
        <f>#REF!&amp;"月において、個別支援計画と実際の提供時間が異なる日があった場合は、その日数"</f>
        <v>#REF!</v>
      </c>
    </row>
    <row r="9" spans="1:22" s="301" customFormat="1" ht="48" customHeight="1">
      <c r="B9" s="673"/>
      <c r="C9" s="675"/>
      <c r="D9" s="675"/>
      <c r="E9" s="677"/>
      <c r="F9" s="677"/>
      <c r="G9" s="679"/>
      <c r="H9" s="679"/>
      <c r="I9" s="667" t="s">
        <v>499</v>
      </c>
      <c r="J9" s="667"/>
      <c r="K9" s="667" t="s">
        <v>496</v>
      </c>
      <c r="L9" s="667"/>
      <c r="M9" s="667" t="s">
        <v>500</v>
      </c>
      <c r="N9" s="667"/>
      <c r="O9" s="309" t="s">
        <v>503</v>
      </c>
      <c r="P9" s="667" t="s">
        <v>497</v>
      </c>
      <c r="Q9" s="667"/>
      <c r="R9" s="667" t="s">
        <v>501</v>
      </c>
      <c r="S9" s="667"/>
      <c r="T9" s="667" t="s">
        <v>498</v>
      </c>
      <c r="U9" s="667"/>
      <c r="V9" s="660"/>
    </row>
    <row r="10" spans="1:22" ht="23.1" customHeight="1">
      <c r="B10" s="448" t="s">
        <v>26</v>
      </c>
      <c r="C10" s="449" t="s">
        <v>27</v>
      </c>
      <c r="D10" s="449">
        <v>44</v>
      </c>
      <c r="E10" s="449" t="s">
        <v>495</v>
      </c>
      <c r="F10" s="449" t="s">
        <v>28</v>
      </c>
      <c r="G10" s="449">
        <v>3</v>
      </c>
      <c r="H10" s="450" t="s">
        <v>245</v>
      </c>
      <c r="I10" s="668">
        <v>45404</v>
      </c>
      <c r="J10" s="669"/>
      <c r="K10" s="668">
        <v>45404</v>
      </c>
      <c r="L10" s="669"/>
      <c r="M10" s="668">
        <v>45382</v>
      </c>
      <c r="N10" s="669"/>
      <c r="O10" s="451" t="s">
        <v>502</v>
      </c>
      <c r="P10" s="668">
        <v>45406</v>
      </c>
      <c r="Q10" s="669"/>
      <c r="R10" s="668">
        <v>45407</v>
      </c>
      <c r="S10" s="669"/>
      <c r="T10" s="670">
        <v>45580</v>
      </c>
      <c r="U10" s="671"/>
      <c r="V10" s="452">
        <v>3</v>
      </c>
    </row>
    <row r="11" spans="1:22" ht="23.1" customHeight="1">
      <c r="B11" s="311"/>
      <c r="C11" s="286"/>
      <c r="D11" s="286"/>
      <c r="E11" s="286"/>
      <c r="F11" s="286"/>
      <c r="G11" s="286"/>
      <c r="H11" s="287"/>
      <c r="I11" s="661"/>
      <c r="J11" s="662"/>
      <c r="K11" s="661"/>
      <c r="L11" s="662"/>
      <c r="M11" s="661"/>
      <c r="N11" s="662"/>
      <c r="O11" s="288"/>
      <c r="P11" s="661"/>
      <c r="Q11" s="662"/>
      <c r="R11" s="661"/>
      <c r="S11" s="662"/>
      <c r="T11" s="661"/>
      <c r="U11" s="662"/>
      <c r="V11" s="289"/>
    </row>
    <row r="12" spans="1:22" ht="23.1" customHeight="1">
      <c r="B12" s="311"/>
      <c r="C12" s="286"/>
      <c r="D12" s="286"/>
      <c r="E12" s="286"/>
      <c r="F12" s="286"/>
      <c r="G12" s="286"/>
      <c r="H12" s="287"/>
      <c r="I12" s="661"/>
      <c r="J12" s="662"/>
      <c r="K12" s="661"/>
      <c r="L12" s="662"/>
      <c r="M12" s="661"/>
      <c r="N12" s="662"/>
      <c r="O12" s="288"/>
      <c r="P12" s="661"/>
      <c r="Q12" s="662"/>
      <c r="R12" s="661"/>
      <c r="S12" s="662"/>
      <c r="T12" s="661"/>
      <c r="U12" s="662"/>
      <c r="V12" s="289"/>
    </row>
    <row r="13" spans="1:22" ht="23.1" customHeight="1">
      <c r="B13" s="311"/>
      <c r="C13" s="286"/>
      <c r="D13" s="286"/>
      <c r="E13" s="286"/>
      <c r="F13" s="286"/>
      <c r="G13" s="286"/>
      <c r="H13" s="287"/>
      <c r="I13" s="661"/>
      <c r="J13" s="662"/>
      <c r="K13" s="661"/>
      <c r="L13" s="662"/>
      <c r="M13" s="661"/>
      <c r="N13" s="662"/>
      <c r="O13" s="288"/>
      <c r="P13" s="661"/>
      <c r="Q13" s="662"/>
      <c r="R13" s="661"/>
      <c r="S13" s="662"/>
      <c r="T13" s="661"/>
      <c r="U13" s="662"/>
      <c r="V13" s="289"/>
    </row>
    <row r="14" spans="1:22" ht="23.1" customHeight="1">
      <c r="B14" s="311"/>
      <c r="C14" s="286"/>
      <c r="D14" s="286"/>
      <c r="E14" s="286"/>
      <c r="F14" s="286"/>
      <c r="G14" s="286"/>
      <c r="H14" s="287"/>
      <c r="I14" s="661"/>
      <c r="J14" s="662"/>
      <c r="K14" s="661"/>
      <c r="L14" s="662"/>
      <c r="M14" s="661"/>
      <c r="N14" s="662"/>
      <c r="O14" s="288"/>
      <c r="P14" s="661"/>
      <c r="Q14" s="662"/>
      <c r="R14" s="661"/>
      <c r="S14" s="662"/>
      <c r="T14" s="661"/>
      <c r="U14" s="662"/>
      <c r="V14" s="289"/>
    </row>
    <row r="15" spans="1:22" ht="23.1" customHeight="1">
      <c r="B15" s="311"/>
      <c r="C15" s="286"/>
      <c r="D15" s="286"/>
      <c r="E15" s="286"/>
      <c r="F15" s="286"/>
      <c r="G15" s="286"/>
      <c r="H15" s="287"/>
      <c r="I15" s="661"/>
      <c r="J15" s="662"/>
      <c r="K15" s="661"/>
      <c r="L15" s="662"/>
      <c r="M15" s="661"/>
      <c r="N15" s="662"/>
      <c r="O15" s="288"/>
      <c r="P15" s="661"/>
      <c r="Q15" s="662"/>
      <c r="R15" s="661"/>
      <c r="S15" s="662"/>
      <c r="T15" s="661"/>
      <c r="U15" s="662"/>
      <c r="V15" s="289"/>
    </row>
    <row r="16" spans="1:22" ht="23.1" customHeight="1">
      <c r="B16" s="311"/>
      <c r="C16" s="286"/>
      <c r="D16" s="286"/>
      <c r="E16" s="286"/>
      <c r="F16" s="286"/>
      <c r="G16" s="286"/>
      <c r="H16" s="287"/>
      <c r="I16" s="661"/>
      <c r="J16" s="662"/>
      <c r="K16" s="661"/>
      <c r="L16" s="662"/>
      <c r="M16" s="661"/>
      <c r="N16" s="662"/>
      <c r="O16" s="288"/>
      <c r="P16" s="661"/>
      <c r="Q16" s="662"/>
      <c r="R16" s="661"/>
      <c r="S16" s="662"/>
      <c r="T16" s="661"/>
      <c r="U16" s="662"/>
      <c r="V16" s="289"/>
    </row>
    <row r="17" spans="2:24" ht="23.1" customHeight="1">
      <c r="B17" s="311"/>
      <c r="C17" s="286"/>
      <c r="D17" s="286"/>
      <c r="E17" s="286"/>
      <c r="F17" s="286"/>
      <c r="G17" s="286"/>
      <c r="H17" s="287"/>
      <c r="I17" s="661"/>
      <c r="J17" s="662"/>
      <c r="K17" s="661"/>
      <c r="L17" s="662"/>
      <c r="M17" s="661"/>
      <c r="N17" s="662"/>
      <c r="O17" s="288"/>
      <c r="P17" s="661"/>
      <c r="Q17" s="662"/>
      <c r="R17" s="661"/>
      <c r="S17" s="662"/>
      <c r="T17" s="661"/>
      <c r="U17" s="662"/>
      <c r="V17" s="289"/>
    </row>
    <row r="18" spans="2:24" ht="23.1" customHeight="1">
      <c r="B18" s="311"/>
      <c r="C18" s="286"/>
      <c r="D18" s="286"/>
      <c r="E18" s="286"/>
      <c r="F18" s="286"/>
      <c r="G18" s="286"/>
      <c r="H18" s="287"/>
      <c r="I18" s="661"/>
      <c r="J18" s="662"/>
      <c r="K18" s="661"/>
      <c r="L18" s="662"/>
      <c r="M18" s="661"/>
      <c r="N18" s="662"/>
      <c r="O18" s="288"/>
      <c r="P18" s="661"/>
      <c r="Q18" s="662"/>
      <c r="R18" s="661"/>
      <c r="S18" s="662"/>
      <c r="T18" s="661"/>
      <c r="U18" s="662"/>
      <c r="V18" s="289"/>
    </row>
    <row r="19" spans="2:24" ht="23.1" customHeight="1">
      <c r="B19" s="311"/>
      <c r="C19" s="286"/>
      <c r="D19" s="286"/>
      <c r="E19" s="286"/>
      <c r="F19" s="286"/>
      <c r="G19" s="286"/>
      <c r="H19" s="287"/>
      <c r="I19" s="661"/>
      <c r="J19" s="662"/>
      <c r="K19" s="661"/>
      <c r="L19" s="662"/>
      <c r="M19" s="661"/>
      <c r="N19" s="662"/>
      <c r="O19" s="288"/>
      <c r="P19" s="661"/>
      <c r="Q19" s="662"/>
      <c r="R19" s="661"/>
      <c r="S19" s="662"/>
      <c r="T19" s="661"/>
      <c r="U19" s="662"/>
      <c r="V19" s="289"/>
    </row>
    <row r="20" spans="2:24" ht="23.1" customHeight="1">
      <c r="B20" s="311"/>
      <c r="C20" s="286"/>
      <c r="D20" s="286"/>
      <c r="E20" s="286"/>
      <c r="F20" s="286"/>
      <c r="G20" s="286"/>
      <c r="H20" s="287"/>
      <c r="I20" s="661"/>
      <c r="J20" s="662"/>
      <c r="K20" s="661"/>
      <c r="L20" s="662"/>
      <c r="M20" s="661"/>
      <c r="N20" s="662"/>
      <c r="O20" s="288"/>
      <c r="P20" s="661"/>
      <c r="Q20" s="662"/>
      <c r="R20" s="661"/>
      <c r="S20" s="662"/>
      <c r="T20" s="661"/>
      <c r="U20" s="662"/>
      <c r="V20" s="289"/>
    </row>
    <row r="21" spans="2:24" ht="23.1" customHeight="1">
      <c r="B21" s="311"/>
      <c r="C21" s="286"/>
      <c r="D21" s="286"/>
      <c r="E21" s="286"/>
      <c r="F21" s="286"/>
      <c r="G21" s="286"/>
      <c r="H21" s="287"/>
      <c r="I21" s="661"/>
      <c r="J21" s="662"/>
      <c r="K21" s="661"/>
      <c r="L21" s="662"/>
      <c r="M21" s="661"/>
      <c r="N21" s="662"/>
      <c r="O21" s="288"/>
      <c r="P21" s="661"/>
      <c r="Q21" s="662"/>
      <c r="R21" s="661"/>
      <c r="S21" s="662"/>
      <c r="T21" s="661"/>
      <c r="U21" s="662"/>
      <c r="V21" s="289"/>
    </row>
    <row r="22" spans="2:24" ht="23.1" customHeight="1">
      <c r="B22" s="311"/>
      <c r="C22" s="286"/>
      <c r="D22" s="286"/>
      <c r="E22" s="286"/>
      <c r="F22" s="286"/>
      <c r="G22" s="286"/>
      <c r="H22" s="287"/>
      <c r="I22" s="661"/>
      <c r="J22" s="662"/>
      <c r="K22" s="661"/>
      <c r="L22" s="662"/>
      <c r="M22" s="661"/>
      <c r="N22" s="662"/>
      <c r="O22" s="288"/>
      <c r="P22" s="661"/>
      <c r="Q22" s="662"/>
      <c r="R22" s="661"/>
      <c r="S22" s="662"/>
      <c r="T22" s="661"/>
      <c r="U22" s="662"/>
      <c r="V22" s="289"/>
    </row>
    <row r="23" spans="2:24" ht="23.1" customHeight="1">
      <c r="B23" s="311"/>
      <c r="C23" s="286"/>
      <c r="D23" s="286"/>
      <c r="E23" s="286"/>
      <c r="F23" s="286"/>
      <c r="G23" s="286"/>
      <c r="H23" s="287"/>
      <c r="I23" s="661"/>
      <c r="J23" s="662"/>
      <c r="K23" s="661"/>
      <c r="L23" s="662"/>
      <c r="M23" s="661"/>
      <c r="N23" s="662"/>
      <c r="O23" s="288"/>
      <c r="P23" s="661"/>
      <c r="Q23" s="662"/>
      <c r="R23" s="661"/>
      <c r="S23" s="662"/>
      <c r="T23" s="661"/>
      <c r="U23" s="662"/>
      <c r="V23" s="289"/>
    </row>
    <row r="24" spans="2:24" ht="23.1" customHeight="1">
      <c r="B24" s="311"/>
      <c r="C24" s="286"/>
      <c r="D24" s="286"/>
      <c r="E24" s="286"/>
      <c r="F24" s="286"/>
      <c r="G24" s="286"/>
      <c r="H24" s="287"/>
      <c r="I24" s="661"/>
      <c r="J24" s="662"/>
      <c r="K24" s="661"/>
      <c r="L24" s="662"/>
      <c r="M24" s="661"/>
      <c r="N24" s="662"/>
      <c r="O24" s="288"/>
      <c r="P24" s="661"/>
      <c r="Q24" s="662"/>
      <c r="R24" s="661"/>
      <c r="S24" s="662"/>
      <c r="T24" s="661"/>
      <c r="U24" s="662"/>
      <c r="V24" s="289"/>
    </row>
    <row r="25" spans="2:24" ht="23.1" customHeight="1">
      <c r="B25" s="312"/>
      <c r="C25" s="290"/>
      <c r="D25" s="290"/>
      <c r="E25" s="290"/>
      <c r="F25" s="290"/>
      <c r="G25" s="290"/>
      <c r="H25" s="291"/>
      <c r="I25" s="661"/>
      <c r="J25" s="662"/>
      <c r="K25" s="661"/>
      <c r="L25" s="662"/>
      <c r="M25" s="661"/>
      <c r="N25" s="662"/>
      <c r="O25" s="292"/>
      <c r="P25" s="661"/>
      <c r="Q25" s="662"/>
      <c r="R25" s="661"/>
      <c r="S25" s="662"/>
      <c r="T25" s="661"/>
      <c r="U25" s="662"/>
      <c r="V25" s="289"/>
    </row>
    <row r="26" spans="2:24" ht="23.1" customHeight="1">
      <c r="B26" s="312"/>
      <c r="C26" s="290"/>
      <c r="D26" s="290"/>
      <c r="E26" s="290"/>
      <c r="F26" s="290"/>
      <c r="G26" s="290"/>
      <c r="H26" s="291"/>
      <c r="I26" s="661"/>
      <c r="J26" s="662"/>
      <c r="K26" s="661"/>
      <c r="L26" s="662"/>
      <c r="M26" s="661"/>
      <c r="N26" s="662"/>
      <c r="O26" s="292"/>
      <c r="P26" s="661"/>
      <c r="Q26" s="662"/>
      <c r="R26" s="661"/>
      <c r="S26" s="662"/>
      <c r="T26" s="661"/>
      <c r="U26" s="662"/>
      <c r="V26" s="289"/>
    </row>
    <row r="27" spans="2:24" ht="23.1" customHeight="1">
      <c r="B27" s="312"/>
      <c r="C27" s="290"/>
      <c r="D27" s="290"/>
      <c r="E27" s="290"/>
      <c r="F27" s="290"/>
      <c r="G27" s="290"/>
      <c r="H27" s="291"/>
      <c r="I27" s="661"/>
      <c r="J27" s="662"/>
      <c r="K27" s="661"/>
      <c r="L27" s="662"/>
      <c r="M27" s="661"/>
      <c r="N27" s="662"/>
      <c r="O27" s="292"/>
      <c r="P27" s="661"/>
      <c r="Q27" s="662"/>
      <c r="R27" s="661"/>
      <c r="S27" s="662"/>
      <c r="T27" s="661"/>
      <c r="U27" s="662"/>
      <c r="V27" s="289"/>
    </row>
    <row r="28" spans="2:24" ht="23.1" customHeight="1">
      <c r="B28" s="313"/>
      <c r="C28" s="294"/>
      <c r="D28" s="294"/>
      <c r="E28" s="294"/>
      <c r="F28" s="294"/>
      <c r="G28" s="294"/>
      <c r="H28" s="295"/>
      <c r="I28" s="663"/>
      <c r="J28" s="664"/>
      <c r="K28" s="663"/>
      <c r="L28" s="664"/>
      <c r="M28" s="663"/>
      <c r="N28" s="664"/>
      <c r="O28" s="296"/>
      <c r="P28" s="663"/>
      <c r="Q28" s="664"/>
      <c r="R28" s="663"/>
      <c r="S28" s="664"/>
      <c r="T28" s="663"/>
      <c r="U28" s="664"/>
      <c r="V28" s="293"/>
    </row>
    <row r="29" spans="2:24" ht="18" customHeight="1">
      <c r="B29" s="328"/>
      <c r="C29" s="329"/>
      <c r="D29" s="329"/>
      <c r="E29" s="329"/>
      <c r="F29" s="329"/>
      <c r="G29" s="330"/>
      <c r="H29" s="4"/>
      <c r="I29" s="4"/>
      <c r="J29" s="4"/>
      <c r="K29" s="4"/>
      <c r="L29" s="4"/>
      <c r="M29" s="4"/>
      <c r="N29" s="4"/>
      <c r="O29" s="4"/>
      <c r="P29" s="4"/>
      <c r="Q29" s="4"/>
      <c r="R29" s="4"/>
      <c r="S29" s="4"/>
      <c r="T29" s="4"/>
      <c r="U29" s="4"/>
    </row>
    <row r="30" spans="2:24" ht="18" customHeight="1">
      <c r="B30" s="328"/>
      <c r="C30" s="329"/>
      <c r="D30" s="329"/>
      <c r="E30" s="329"/>
      <c r="F30" s="329"/>
      <c r="G30" s="330"/>
      <c r="H30" s="4"/>
      <c r="I30" s="4"/>
      <c r="J30" s="4"/>
      <c r="K30" s="4"/>
      <c r="L30" s="4"/>
      <c r="M30" s="4"/>
      <c r="N30" s="4"/>
      <c r="O30" s="4"/>
      <c r="P30" s="4"/>
      <c r="Q30" s="4"/>
      <c r="R30" s="4"/>
      <c r="S30" s="4"/>
      <c r="T30" s="4"/>
      <c r="U30" s="4"/>
    </row>
    <row r="31" spans="2:24" ht="25.5" customHeight="1">
      <c r="B31" s="317"/>
      <c r="C31" s="283"/>
      <c r="D31" s="320"/>
      <c r="E31" s="283"/>
      <c r="F31" s="320"/>
      <c r="G31" s="297"/>
      <c r="H31" s="297"/>
      <c r="I31" s="297"/>
      <c r="J31" s="297"/>
      <c r="K31" s="297"/>
      <c r="L31" s="297"/>
      <c r="M31" s="297"/>
      <c r="N31" s="297"/>
      <c r="O31" s="297"/>
      <c r="P31" s="297"/>
      <c r="Q31" s="297"/>
      <c r="R31" s="297"/>
      <c r="S31" s="297"/>
      <c r="T31" s="297"/>
      <c r="U31" s="297"/>
      <c r="V31" s="297"/>
      <c r="W31" s="297"/>
      <c r="X31" s="297"/>
    </row>
    <row r="32" spans="2:24">
      <c r="B32" s="318"/>
      <c r="D32" s="321"/>
      <c r="F32" s="321"/>
      <c r="J32" s="285"/>
      <c r="K32" s="285"/>
    </row>
    <row r="33" spans="2:6">
      <c r="B33" s="318"/>
      <c r="D33" s="321"/>
      <c r="F33" s="321"/>
    </row>
    <row r="34" spans="2:6">
      <c r="B34" s="318"/>
      <c r="D34" s="321"/>
      <c r="F34" s="321"/>
    </row>
    <row r="35" spans="2:6">
      <c r="B35" s="318"/>
      <c r="D35" s="321"/>
      <c r="F35" s="321"/>
    </row>
    <row r="36" spans="2:6">
      <c r="B36" s="318"/>
      <c r="D36" s="321"/>
      <c r="F36" s="321"/>
    </row>
    <row r="37" spans="2:6">
      <c r="B37" s="318"/>
      <c r="D37" s="321"/>
      <c r="F37" s="321"/>
    </row>
    <row r="38" spans="2:6">
      <c r="B38" s="318"/>
      <c r="D38" s="321"/>
      <c r="F38" s="321"/>
    </row>
    <row r="39" spans="2:6">
      <c r="B39" s="318"/>
      <c r="D39" s="321"/>
      <c r="F39" s="321"/>
    </row>
    <row r="40" spans="2:6">
      <c r="B40" s="318"/>
      <c r="D40" s="321"/>
      <c r="F40" s="321"/>
    </row>
    <row r="41" spans="2:6">
      <c r="B41" s="318"/>
      <c r="D41" s="321"/>
      <c r="F41" s="321"/>
    </row>
    <row r="42" spans="2:6">
      <c r="B42" s="318"/>
      <c r="D42" s="321"/>
      <c r="F42" s="321"/>
    </row>
    <row r="43" spans="2:6">
      <c r="B43" s="318"/>
      <c r="D43" s="321"/>
      <c r="F43" s="321"/>
    </row>
    <row r="44" spans="2:6">
      <c r="B44" s="318"/>
      <c r="D44" s="321"/>
      <c r="F44" s="321"/>
    </row>
    <row r="45" spans="2:6">
      <c r="B45" s="318"/>
      <c r="D45" s="321"/>
      <c r="F45" s="321"/>
    </row>
    <row r="46" spans="2:6">
      <c r="B46" s="318"/>
      <c r="D46" s="321"/>
      <c r="F46" s="321"/>
    </row>
    <row r="47" spans="2:6">
      <c r="B47" s="318"/>
      <c r="D47" s="321"/>
      <c r="F47" s="321"/>
    </row>
    <row r="48" spans="2:6">
      <c r="B48" s="318"/>
      <c r="D48" s="321"/>
      <c r="F48" s="321"/>
    </row>
    <row r="49" spans="2:6">
      <c r="B49" s="318"/>
      <c r="D49" s="321"/>
      <c r="F49" s="321"/>
    </row>
  </sheetData>
  <sheetProtection formatCells="0" formatRows="0" insertRows="0" deleteRows="0" selectLockedCells="1"/>
  <mergeCells count="143">
    <mergeCell ref="B8:B9"/>
    <mergeCell ref="C8:C9"/>
    <mergeCell ref="D8:D9"/>
    <mergeCell ref="F8:F9"/>
    <mergeCell ref="G8:G9"/>
    <mergeCell ref="E8:E9"/>
    <mergeCell ref="N3:O3"/>
    <mergeCell ref="N4:O4"/>
    <mergeCell ref="I8:U8"/>
    <mergeCell ref="C3:D3"/>
    <mergeCell ref="C4:D4"/>
    <mergeCell ref="F3:G3"/>
    <mergeCell ref="I9:J9"/>
    <mergeCell ref="F4:G4"/>
    <mergeCell ref="H3:I3"/>
    <mergeCell ref="H4:I4"/>
    <mergeCell ref="J3:K3"/>
    <mergeCell ref="J4:K4"/>
    <mergeCell ref="L3:M3"/>
    <mergeCell ref="L4:M4"/>
    <mergeCell ref="K9:L9"/>
    <mergeCell ref="P9:Q9"/>
    <mergeCell ref="R9:S9"/>
    <mergeCell ref="H8:H9"/>
    <mergeCell ref="I20:J20"/>
    <mergeCell ref="I21:J21"/>
    <mergeCell ref="I12:J12"/>
    <mergeCell ref="I13:J13"/>
    <mergeCell ref="I14:J14"/>
    <mergeCell ref="I15:J15"/>
    <mergeCell ref="I16:J16"/>
    <mergeCell ref="T9:U9"/>
    <mergeCell ref="P10:Q10"/>
    <mergeCell ref="R10:S10"/>
    <mergeCell ref="T10:U10"/>
    <mergeCell ref="I11:J11"/>
    <mergeCell ref="T11:U11"/>
    <mergeCell ref="I10:J10"/>
    <mergeCell ref="K10:L10"/>
    <mergeCell ref="M9:N9"/>
    <mergeCell ref="M10:N10"/>
    <mergeCell ref="P12:Q12"/>
    <mergeCell ref="P13:Q13"/>
    <mergeCell ref="P14:Q14"/>
    <mergeCell ref="P15:Q15"/>
    <mergeCell ref="P16:Q16"/>
    <mergeCell ref="P17:Q17"/>
    <mergeCell ref="P18:Q18"/>
    <mergeCell ref="I27:J27"/>
    <mergeCell ref="I28:J28"/>
    <mergeCell ref="K11:L11"/>
    <mergeCell ref="M11:N11"/>
    <mergeCell ref="R11:S11"/>
    <mergeCell ref="P11:Q11"/>
    <mergeCell ref="K12:L12"/>
    <mergeCell ref="K13:L13"/>
    <mergeCell ref="K14:L14"/>
    <mergeCell ref="K15:L15"/>
    <mergeCell ref="K16:L16"/>
    <mergeCell ref="K17:L17"/>
    <mergeCell ref="K18:L18"/>
    <mergeCell ref="K19:L19"/>
    <mergeCell ref="K20:L20"/>
    <mergeCell ref="K21:L21"/>
    <mergeCell ref="I22:J22"/>
    <mergeCell ref="I23:J23"/>
    <mergeCell ref="I24:J24"/>
    <mergeCell ref="I25:J25"/>
    <mergeCell ref="I26:J26"/>
    <mergeCell ref="I17:J17"/>
    <mergeCell ref="I18:J18"/>
    <mergeCell ref="I19:J19"/>
    <mergeCell ref="K27:L27"/>
    <mergeCell ref="K28:L28"/>
    <mergeCell ref="M12:N12"/>
    <mergeCell ref="M13:N13"/>
    <mergeCell ref="M14:N14"/>
    <mergeCell ref="M15:N15"/>
    <mergeCell ref="M16:N16"/>
    <mergeCell ref="M17:N17"/>
    <mergeCell ref="M18:N18"/>
    <mergeCell ref="M19:N19"/>
    <mergeCell ref="M20:N20"/>
    <mergeCell ref="M21:N21"/>
    <mergeCell ref="M22:N22"/>
    <mergeCell ref="M23:N23"/>
    <mergeCell ref="M24:N24"/>
    <mergeCell ref="M25:N25"/>
    <mergeCell ref="K22:L22"/>
    <mergeCell ref="K23:L23"/>
    <mergeCell ref="K24:L24"/>
    <mergeCell ref="K25:L25"/>
    <mergeCell ref="K26:L26"/>
    <mergeCell ref="M26:N26"/>
    <mergeCell ref="M27:N27"/>
    <mergeCell ref="M28:N28"/>
    <mergeCell ref="P19:Q19"/>
    <mergeCell ref="P20:Q20"/>
    <mergeCell ref="P21:Q21"/>
    <mergeCell ref="P22:Q22"/>
    <mergeCell ref="P23:Q23"/>
    <mergeCell ref="P24:Q24"/>
    <mergeCell ref="R28:S28"/>
    <mergeCell ref="P25:Q25"/>
    <mergeCell ref="P26:Q26"/>
    <mergeCell ref="P27:Q27"/>
    <mergeCell ref="P28:Q28"/>
    <mergeCell ref="R21:S21"/>
    <mergeCell ref="R22:S22"/>
    <mergeCell ref="R23:S23"/>
    <mergeCell ref="R12:S12"/>
    <mergeCell ref="R13:S13"/>
    <mergeCell ref="R14:S14"/>
    <mergeCell ref="R15:S15"/>
    <mergeCell ref="R16:S16"/>
    <mergeCell ref="R17:S17"/>
    <mergeCell ref="R18:S18"/>
    <mergeCell ref="R19:S19"/>
    <mergeCell ref="R20:S20"/>
    <mergeCell ref="V8:V9"/>
    <mergeCell ref="T27:U27"/>
    <mergeCell ref="T28:U28"/>
    <mergeCell ref="M6:O6"/>
    <mergeCell ref="M5:O5"/>
    <mergeCell ref="T22:U22"/>
    <mergeCell ref="T23:U23"/>
    <mergeCell ref="T24:U24"/>
    <mergeCell ref="T25:U25"/>
    <mergeCell ref="T26:U26"/>
    <mergeCell ref="T17:U17"/>
    <mergeCell ref="T18:U18"/>
    <mergeCell ref="T19:U19"/>
    <mergeCell ref="T20:U20"/>
    <mergeCell ref="T21:U21"/>
    <mergeCell ref="T12:U12"/>
    <mergeCell ref="T13:U13"/>
    <mergeCell ref="T14:U14"/>
    <mergeCell ref="T15:U15"/>
    <mergeCell ref="T16:U16"/>
    <mergeCell ref="R24:S24"/>
    <mergeCell ref="R25:S25"/>
    <mergeCell ref="R26:S26"/>
    <mergeCell ref="R27:S27"/>
  </mergeCells>
  <phoneticPr fontId="3"/>
  <dataValidations count="4">
    <dataValidation type="list" allowBlank="1" showInputMessage="1" sqref="I11:I28 R11:R28 T11:T28 M11:M28 K11:K28 P11:P28">
      <formula1>"×, "</formula1>
    </dataValidation>
    <dataValidation type="list" allowBlank="1" showInputMessage="1" showErrorMessage="1" sqref="H10:H28 O11:O28">
      <formula1>"○,×"</formula1>
    </dataValidation>
    <dataValidation type="list" allowBlank="1" showInputMessage="1" sqref="E11:E28">
      <formula1>"浜松市"</formula1>
    </dataValidation>
    <dataValidation type="list" allowBlank="1" showInputMessage="1" showErrorMessage="1" sqref="G11:G28">
      <formula1>"1,2,3,4,5,6,なし"</formula1>
    </dataValidation>
  </dataValidations>
  <pageMargins left="0.70866141732283472" right="0.70866141732283472" top="0.74803149606299213" bottom="0.74803149606299213" header="0.31496062992125984" footer="0.31496062992125984"/>
  <pageSetup paperSize="9" scale="48" fitToHeight="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48</vt:i4>
      </vt:variant>
    </vt:vector>
  </HeadingPairs>
  <TitlesOfParts>
    <vt:vector size="62" baseType="lpstr">
      <vt:lpstr>資料一覧</vt:lpstr>
      <vt:lpstr>【共通】</vt:lpstr>
      <vt:lpstr>選択肢</vt:lpstr>
      <vt:lpstr>P1</vt:lpstr>
      <vt:lpstr>P2-1</vt:lpstr>
      <vt:lpstr>P2-2</vt:lpstr>
      <vt:lpstr>P2-3</vt:lpstr>
      <vt:lpstr>選択肢 (2)</vt:lpstr>
      <vt:lpstr>P3</vt:lpstr>
      <vt:lpstr>P4</vt:lpstr>
      <vt:lpstr>P5</vt:lpstr>
      <vt:lpstr>P6</vt:lpstr>
      <vt:lpstr>P7</vt:lpstr>
      <vt:lpstr>P8</vt:lpstr>
      <vt:lpstr>【共通】!Print_Area</vt:lpstr>
      <vt:lpstr>'P1'!Print_Area</vt:lpstr>
      <vt:lpstr>'P2-1'!Print_Area</vt:lpstr>
      <vt:lpstr>'P2-2'!Print_Area</vt:lpstr>
      <vt:lpstr>'P2-3'!Print_Area</vt:lpstr>
      <vt:lpstr>'P3'!Print_Area</vt:lpstr>
      <vt:lpstr>'P4'!Print_Area</vt:lpstr>
      <vt:lpstr>'P5'!Print_Area</vt:lpstr>
      <vt:lpstr>'P6'!Print_Area</vt:lpstr>
      <vt:lpstr>'P7'!Print_Area</vt:lpstr>
      <vt:lpstr>'P8'!Print_Area</vt:lpstr>
      <vt:lpstr>資料一覧!Print_Area</vt:lpstr>
      <vt:lpstr>'P2-1'!Print_Titles</vt:lpstr>
      <vt:lpstr>'P2-2'!Print_Titles</vt:lpstr>
      <vt:lpstr>'P2-3'!Print_Titles</vt:lpstr>
      <vt:lpstr>医療型障害児入所施設</vt:lpstr>
      <vt:lpstr>一般相談支援事業</vt:lpstr>
      <vt:lpstr>機能訓練</vt:lpstr>
      <vt:lpstr>居宅介護</vt:lpstr>
      <vt:lpstr>居宅介護・重度訪問介護・同行援護・行動援護</vt:lpstr>
      <vt:lpstr>居宅訪問型児童発達支援</vt:lpstr>
      <vt:lpstr>共同生活援助</vt:lpstr>
      <vt:lpstr>共同生活援助・介護サービス包括型</vt:lpstr>
      <vt:lpstr>共同生活援助・外部サービス利用型</vt:lpstr>
      <vt:lpstr>共同生活援助・日中サービス支援型</vt:lpstr>
      <vt:lpstr>行動援護</vt:lpstr>
      <vt:lpstr>児童発達支援・児童発達支援センターであるもの</vt:lpstr>
      <vt:lpstr>児童発達支援・主として重症心身障害児を対象とする場合</vt:lpstr>
      <vt:lpstr>児童発達支援・放課後等デイサービス</vt:lpstr>
      <vt:lpstr>自立生活援助</vt:lpstr>
      <vt:lpstr>就労移行支援</vt:lpstr>
      <vt:lpstr>就労継続支援Ａ型</vt:lpstr>
      <vt:lpstr>就労継続支援Ａ型・Ｂ型</vt:lpstr>
      <vt:lpstr>就労定着支援</vt:lpstr>
      <vt:lpstr>重度障害者等包括支援</vt:lpstr>
      <vt:lpstr>重度訪問介護</vt:lpstr>
      <vt:lpstr>障害者支援施設</vt:lpstr>
      <vt:lpstr>生活介護</vt:lpstr>
      <vt:lpstr>生活訓練</vt:lpstr>
      <vt:lpstr>短期入所・空床利用型</vt:lpstr>
      <vt:lpstr>短期入所・単独型</vt:lpstr>
      <vt:lpstr>短期入所・併設型</vt:lpstr>
      <vt:lpstr>同行援護</vt:lpstr>
      <vt:lpstr>特定相談支援・障害児相談支援</vt:lpstr>
      <vt:lpstr>認定指定就労移行支援</vt:lpstr>
      <vt:lpstr>福祉型障害児入所施設</vt:lpstr>
      <vt:lpstr>保育所等訪問支援</vt:lpstr>
      <vt:lpstr>療養介護</vt:lpstr>
    </vt:vector>
  </TitlesOfParts>
  <Company>静岡県</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H0501</dc:creator>
  <cp:lastModifiedBy>堀畑　大輝</cp:lastModifiedBy>
  <cp:lastPrinted>2025-11-13T02:11:34Z</cp:lastPrinted>
  <dcterms:created xsi:type="dcterms:W3CDTF">2006-05-19T04:07:36Z</dcterms:created>
  <dcterms:modified xsi:type="dcterms:W3CDTF">2025-11-13T02:19:22Z</dcterms:modified>
</cp:coreProperties>
</file>